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45" yWindow="-75" windowWidth="9645" windowHeight="11625" tabRatio="698" activeTab="1"/>
  </bookViews>
  <sheets>
    <sheet name="PTA" sheetId="10" r:id="rId1"/>
    <sheet name="ES&amp;EB" sheetId="12" r:id="rId2"/>
    <sheet name="Abstract" sheetId="14" r:id="rId3"/>
    <sheet name="Abstract ES&amp;EB " sheetId="16" r:id="rId4"/>
  </sheets>
  <definedNames>
    <definedName name="_xlnm.Print_Area" localSheetId="2">Abstract!$A$1:$Z$106</definedName>
    <definedName name="_xlnm.Print_Area" localSheetId="0">PTA!$A$1:$AE$194</definedName>
    <definedName name="_xlnm.Print_Titles" localSheetId="0">PTA!$4:$6</definedName>
  </definedNames>
  <calcPr calcId="124519"/>
</workbook>
</file>

<file path=xl/calcChain.xml><?xml version="1.0" encoding="utf-8"?>
<calcChain xmlns="http://schemas.openxmlformats.org/spreadsheetml/2006/main">
  <c r="E19" i="12"/>
  <c r="AD38" i="16" l="1"/>
  <c r="E20" i="12" l="1"/>
  <c r="L21" l="1"/>
  <c r="AH40" i="16" l="1"/>
  <c r="E21" i="12" l="1"/>
  <c r="L16" l="1"/>
  <c r="M16"/>
  <c r="Z7" i="10"/>
  <c r="AD7"/>
  <c r="AE7"/>
  <c r="L19" i="12" l="1"/>
  <c r="M19" s="1"/>
  <c r="L20"/>
  <c r="M20"/>
  <c r="I11" l="1"/>
  <c r="AG28" i="16" l="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C28"/>
  <c r="AH27"/>
  <c r="AJ27" s="1"/>
  <c r="AH53"/>
  <c r="AJ53" s="1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C54"/>
  <c r="K27" i="12"/>
  <c r="I27"/>
  <c r="C27"/>
  <c r="L26"/>
  <c r="M26" s="1"/>
  <c r="E26"/>
  <c r="I102" i="10" l="1"/>
  <c r="V9" l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8"/>
  <c r="V7"/>
  <c r="U7" l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G103" l="1"/>
  <c r="H103"/>
  <c r="X38" i="16" l="1"/>
  <c r="C103" i="10" l="1"/>
  <c r="M38" i="16" l="1"/>
  <c r="E7" i="10"/>
  <c r="AE102" l="1"/>
  <c r="AD102"/>
  <c r="Z102"/>
  <c r="W102"/>
  <c r="S102"/>
  <c r="T102" s="1"/>
  <c r="N102"/>
  <c r="M102"/>
  <c r="P102" s="1"/>
  <c r="L102"/>
  <c r="AE101"/>
  <c r="AD101"/>
  <c r="Z101"/>
  <c r="W101"/>
  <c r="S101"/>
  <c r="T101" s="1"/>
  <c r="N101"/>
  <c r="M101"/>
  <c r="P101" s="1"/>
  <c r="L101"/>
  <c r="I101"/>
  <c r="AE100"/>
  <c r="AD100"/>
  <c r="Z100"/>
  <c r="W100"/>
  <c r="S100"/>
  <c r="T100" s="1"/>
  <c r="N100"/>
  <c r="M100"/>
  <c r="P100" s="1"/>
  <c r="L100"/>
  <c r="I100"/>
  <c r="AE99"/>
  <c r="AD99"/>
  <c r="Z99"/>
  <c r="W99"/>
  <c r="S99"/>
  <c r="T99" s="1"/>
  <c r="N99"/>
  <c r="M99"/>
  <c r="P99" s="1"/>
  <c r="L99"/>
  <c r="I99"/>
  <c r="AE98"/>
  <c r="AD98"/>
  <c r="Z98"/>
  <c r="W98"/>
  <c r="S98"/>
  <c r="T98" s="1"/>
  <c r="N98"/>
  <c r="M98"/>
  <c r="P98" s="1"/>
  <c r="L98"/>
  <c r="I98"/>
  <c r="AE97"/>
  <c r="AD97"/>
  <c r="Z97"/>
  <c r="W97"/>
  <c r="S97"/>
  <c r="T97" s="1"/>
  <c r="N97"/>
  <c r="M97"/>
  <c r="P97" s="1"/>
  <c r="L97"/>
  <c r="I97"/>
  <c r="AE96"/>
  <c r="AD96"/>
  <c r="Z96"/>
  <c r="W96"/>
  <c r="S96"/>
  <c r="T96" s="1"/>
  <c r="N96"/>
  <c r="M96"/>
  <c r="P96" s="1"/>
  <c r="L96"/>
  <c r="I96"/>
  <c r="AE95"/>
  <c r="AD95"/>
  <c r="Z95"/>
  <c r="W95"/>
  <c r="S95"/>
  <c r="T95" s="1"/>
  <c r="N95"/>
  <c r="M95"/>
  <c r="P95" s="1"/>
  <c r="L95"/>
  <c r="I95"/>
  <c r="AE94"/>
  <c r="AD94"/>
  <c r="Z94"/>
  <c r="W94"/>
  <c r="S94"/>
  <c r="T94" s="1"/>
  <c r="N94"/>
  <c r="M94"/>
  <c r="P94" s="1"/>
  <c r="L94"/>
  <c r="I94"/>
  <c r="AE93"/>
  <c r="AD93"/>
  <c r="Z93"/>
  <c r="W93"/>
  <c r="S93"/>
  <c r="T93" s="1"/>
  <c r="N93"/>
  <c r="M93"/>
  <c r="P93" s="1"/>
  <c r="L93"/>
  <c r="I93"/>
  <c r="AE92"/>
  <c r="AD92"/>
  <c r="Z92"/>
  <c r="W92"/>
  <c r="S92"/>
  <c r="T92" s="1"/>
  <c r="N92"/>
  <c r="M92"/>
  <c r="P92" s="1"/>
  <c r="L92"/>
  <c r="I92"/>
  <c r="AE91"/>
  <c r="AD91"/>
  <c r="Z91"/>
  <c r="W91"/>
  <c r="S91"/>
  <c r="T91" s="1"/>
  <c r="N91"/>
  <c r="M91"/>
  <c r="P91" s="1"/>
  <c r="L91"/>
  <c r="I91"/>
  <c r="AE90"/>
  <c r="AD90"/>
  <c r="Z90"/>
  <c r="W90"/>
  <c r="S90"/>
  <c r="T90" s="1"/>
  <c r="N90"/>
  <c r="M90"/>
  <c r="P90" s="1"/>
  <c r="L90"/>
  <c r="I90"/>
  <c r="AE89"/>
  <c r="AD89"/>
  <c r="Z89"/>
  <c r="W89"/>
  <c r="S89"/>
  <c r="T89" s="1"/>
  <c r="N89"/>
  <c r="M89"/>
  <c r="P89" s="1"/>
  <c r="L89"/>
  <c r="I89"/>
  <c r="AE88"/>
  <c r="AD88"/>
  <c r="Z88"/>
  <c r="W88"/>
  <c r="S88"/>
  <c r="T88" s="1"/>
  <c r="N88"/>
  <c r="M88"/>
  <c r="P88" s="1"/>
  <c r="L88"/>
  <c r="I88"/>
  <c r="AE87"/>
  <c r="AD87"/>
  <c r="Z87"/>
  <c r="W87"/>
  <c r="S87"/>
  <c r="T87" s="1"/>
  <c r="N87"/>
  <c r="M87"/>
  <c r="P87" s="1"/>
  <c r="L87"/>
  <c r="I87"/>
  <c r="AE86"/>
  <c r="AD86"/>
  <c r="Z86"/>
  <c r="W86"/>
  <c r="S86"/>
  <c r="T86" s="1"/>
  <c r="N86"/>
  <c r="M86"/>
  <c r="P86" s="1"/>
  <c r="L86"/>
  <c r="I86"/>
  <c r="AE85"/>
  <c r="AD85"/>
  <c r="Z85"/>
  <c r="W85"/>
  <c r="S85"/>
  <c r="T85" s="1"/>
  <c r="N85"/>
  <c r="M85"/>
  <c r="P85" s="1"/>
  <c r="L85"/>
  <c r="I85"/>
  <c r="AE84"/>
  <c r="AD84"/>
  <c r="Z84"/>
  <c r="W84"/>
  <c r="S84"/>
  <c r="T84" s="1"/>
  <c r="N84"/>
  <c r="M84"/>
  <c r="P84" s="1"/>
  <c r="L84"/>
  <c r="I84"/>
  <c r="AE83"/>
  <c r="AD83"/>
  <c r="Z83"/>
  <c r="W83"/>
  <c r="S83"/>
  <c r="T83" s="1"/>
  <c r="N83"/>
  <c r="M83"/>
  <c r="P83" s="1"/>
  <c r="L83"/>
  <c r="I83"/>
  <c r="AE82"/>
  <c r="AD82"/>
  <c r="Z82"/>
  <c r="W82"/>
  <c r="S82"/>
  <c r="T82" s="1"/>
  <c r="N82"/>
  <c r="M82"/>
  <c r="P82" s="1"/>
  <c r="L82"/>
  <c r="I82"/>
  <c r="AE81"/>
  <c r="AD81"/>
  <c r="Z81"/>
  <c r="W81"/>
  <c r="S81"/>
  <c r="T81" s="1"/>
  <c r="N81"/>
  <c r="M81"/>
  <c r="P81" s="1"/>
  <c r="L81"/>
  <c r="I81"/>
  <c r="AE80"/>
  <c r="AD80"/>
  <c r="Z80"/>
  <c r="W80"/>
  <c r="S80"/>
  <c r="T80" s="1"/>
  <c r="N80"/>
  <c r="M80"/>
  <c r="P80" s="1"/>
  <c r="L80"/>
  <c r="I80"/>
  <c r="AE79"/>
  <c r="AD79"/>
  <c r="Z79"/>
  <c r="W79"/>
  <c r="S79"/>
  <c r="T79" s="1"/>
  <c r="N79"/>
  <c r="M79"/>
  <c r="P79" s="1"/>
  <c r="L79"/>
  <c r="I79"/>
  <c r="AE78"/>
  <c r="AD78"/>
  <c r="Z78"/>
  <c r="W78"/>
  <c r="S78"/>
  <c r="T78" s="1"/>
  <c r="N78"/>
  <c r="M78"/>
  <c r="P78" s="1"/>
  <c r="L78"/>
  <c r="I78"/>
  <c r="AE77"/>
  <c r="AD77"/>
  <c r="Z77"/>
  <c r="W77"/>
  <c r="S77"/>
  <c r="T77" s="1"/>
  <c r="N77"/>
  <c r="M77"/>
  <c r="P77" s="1"/>
  <c r="L77"/>
  <c r="I77"/>
  <c r="AE76"/>
  <c r="AD76"/>
  <c r="Z76"/>
  <c r="W76"/>
  <c r="S76"/>
  <c r="T76" s="1"/>
  <c r="N76"/>
  <c r="M76"/>
  <c r="P76" s="1"/>
  <c r="L76"/>
  <c r="I76"/>
  <c r="AE75"/>
  <c r="AD75"/>
  <c r="Z75"/>
  <c r="W75"/>
  <c r="S75"/>
  <c r="T75" s="1"/>
  <c r="N75"/>
  <c r="M75"/>
  <c r="P75" s="1"/>
  <c r="L75"/>
  <c r="I75"/>
  <c r="AE74"/>
  <c r="AD74"/>
  <c r="Z74"/>
  <c r="W74"/>
  <c r="S74"/>
  <c r="T74" s="1"/>
  <c r="N74"/>
  <c r="M74"/>
  <c r="P74" s="1"/>
  <c r="L74"/>
  <c r="I74"/>
  <c r="AE73"/>
  <c r="AD73"/>
  <c r="Z73"/>
  <c r="W73"/>
  <c r="S73"/>
  <c r="T73" s="1"/>
  <c r="N73"/>
  <c r="M73"/>
  <c r="P73" s="1"/>
  <c r="L73"/>
  <c r="I73"/>
  <c r="AE72"/>
  <c r="AD72"/>
  <c r="Z72"/>
  <c r="W72"/>
  <c r="S72"/>
  <c r="T72" s="1"/>
  <c r="N72"/>
  <c r="M72"/>
  <c r="P72" s="1"/>
  <c r="L72"/>
  <c r="I72"/>
  <c r="AE71"/>
  <c r="AD71"/>
  <c r="Z71"/>
  <c r="W71"/>
  <c r="S71"/>
  <c r="T71" s="1"/>
  <c r="N71"/>
  <c r="M71"/>
  <c r="P71" s="1"/>
  <c r="L71"/>
  <c r="I71"/>
  <c r="AE70"/>
  <c r="AD70"/>
  <c r="Z70"/>
  <c r="W70"/>
  <c r="S70"/>
  <c r="T70" s="1"/>
  <c r="N70"/>
  <c r="M70"/>
  <c r="P70" s="1"/>
  <c r="L70"/>
  <c r="I70"/>
  <c r="AE69"/>
  <c r="AD69"/>
  <c r="Z69"/>
  <c r="W69"/>
  <c r="S69"/>
  <c r="T69" s="1"/>
  <c r="N69"/>
  <c r="M69"/>
  <c r="P69" s="1"/>
  <c r="L69"/>
  <c r="I69"/>
  <c r="AE68"/>
  <c r="AD68"/>
  <c r="Z68"/>
  <c r="W68"/>
  <c r="S68"/>
  <c r="T68" s="1"/>
  <c r="N68"/>
  <c r="M68"/>
  <c r="P68" s="1"/>
  <c r="L68"/>
  <c r="I68"/>
  <c r="AE67"/>
  <c r="AD67"/>
  <c r="Z67"/>
  <c r="W67"/>
  <c r="S67"/>
  <c r="T67" s="1"/>
  <c r="N67"/>
  <c r="M67"/>
  <c r="P67" s="1"/>
  <c r="L67"/>
  <c r="I67"/>
  <c r="AE66"/>
  <c r="AD66"/>
  <c r="Z66"/>
  <c r="W66"/>
  <c r="S66"/>
  <c r="T66" s="1"/>
  <c r="N66"/>
  <c r="M66"/>
  <c r="P66" s="1"/>
  <c r="L66"/>
  <c r="I66"/>
  <c r="AE65"/>
  <c r="AD65"/>
  <c r="Z65"/>
  <c r="W65"/>
  <c r="S65"/>
  <c r="T65" s="1"/>
  <c r="N65"/>
  <c r="M65"/>
  <c r="P65" s="1"/>
  <c r="L65"/>
  <c r="I65"/>
  <c r="AE64"/>
  <c r="AD64"/>
  <c r="Z64"/>
  <c r="W64"/>
  <c r="S64"/>
  <c r="T64" s="1"/>
  <c r="N64"/>
  <c r="M64"/>
  <c r="P64" s="1"/>
  <c r="L64"/>
  <c r="I64"/>
  <c r="AE63"/>
  <c r="AD63"/>
  <c r="Z63"/>
  <c r="W63"/>
  <c r="S63"/>
  <c r="T63" s="1"/>
  <c r="N63"/>
  <c r="M63"/>
  <c r="P63" s="1"/>
  <c r="L63"/>
  <c r="I63"/>
  <c r="AE62"/>
  <c r="AD62"/>
  <c r="Z62"/>
  <c r="W62"/>
  <c r="S62"/>
  <c r="T62" s="1"/>
  <c r="N62"/>
  <c r="M62"/>
  <c r="P62" s="1"/>
  <c r="L62"/>
  <c r="I62"/>
  <c r="AE61"/>
  <c r="AD61"/>
  <c r="Z61"/>
  <c r="W61"/>
  <c r="S61"/>
  <c r="T61" s="1"/>
  <c r="N61"/>
  <c r="M61"/>
  <c r="P61" s="1"/>
  <c r="L61"/>
  <c r="I61"/>
  <c r="AE60"/>
  <c r="AD60"/>
  <c r="Z60"/>
  <c r="W60"/>
  <c r="S60"/>
  <c r="T60" s="1"/>
  <c r="N60"/>
  <c r="M60"/>
  <c r="P60" s="1"/>
  <c r="L60"/>
  <c r="I60"/>
  <c r="AE59"/>
  <c r="AD59"/>
  <c r="Z59"/>
  <c r="W59"/>
  <c r="S59"/>
  <c r="T59" s="1"/>
  <c r="N59"/>
  <c r="M59"/>
  <c r="P59" s="1"/>
  <c r="L59"/>
  <c r="I59"/>
  <c r="AE58"/>
  <c r="AD58"/>
  <c r="Z58"/>
  <c r="W58"/>
  <c r="S58"/>
  <c r="T58" s="1"/>
  <c r="N58"/>
  <c r="M58"/>
  <c r="P58" s="1"/>
  <c r="L58"/>
  <c r="I58"/>
  <c r="AE57"/>
  <c r="AD57"/>
  <c r="Z57"/>
  <c r="W57"/>
  <c r="S57"/>
  <c r="T57" s="1"/>
  <c r="N57"/>
  <c r="M57"/>
  <c r="P57" s="1"/>
  <c r="L57"/>
  <c r="I57"/>
  <c r="AE56"/>
  <c r="AD56"/>
  <c r="Z56"/>
  <c r="W56"/>
  <c r="S56"/>
  <c r="T56" s="1"/>
  <c r="N56"/>
  <c r="M56"/>
  <c r="P56" s="1"/>
  <c r="L56"/>
  <c r="I56"/>
  <c r="AE55"/>
  <c r="AD55"/>
  <c r="Z55"/>
  <c r="W55"/>
  <c r="S55"/>
  <c r="T55" s="1"/>
  <c r="N55"/>
  <c r="M55"/>
  <c r="P55" s="1"/>
  <c r="L55"/>
  <c r="I55"/>
  <c r="AE54"/>
  <c r="AD54"/>
  <c r="Z54"/>
  <c r="W54"/>
  <c r="S54"/>
  <c r="T54" s="1"/>
  <c r="N54"/>
  <c r="M54"/>
  <c r="P54" s="1"/>
  <c r="L54"/>
  <c r="I54"/>
  <c r="AE53"/>
  <c r="AD53"/>
  <c r="Z53"/>
  <c r="W53"/>
  <c r="S53"/>
  <c r="T53" s="1"/>
  <c r="N53"/>
  <c r="M53"/>
  <c r="P53" s="1"/>
  <c r="L53"/>
  <c r="I53"/>
  <c r="AE52"/>
  <c r="AD52"/>
  <c r="Z52"/>
  <c r="W52"/>
  <c r="S52"/>
  <c r="T52" s="1"/>
  <c r="N52"/>
  <c r="M52"/>
  <c r="P52" s="1"/>
  <c r="L52"/>
  <c r="I52"/>
  <c r="AE51"/>
  <c r="AD51"/>
  <c r="Z51"/>
  <c r="W51"/>
  <c r="S51"/>
  <c r="T51" s="1"/>
  <c r="N51"/>
  <c r="M51"/>
  <c r="P51" s="1"/>
  <c r="L51"/>
  <c r="I51"/>
  <c r="AE50"/>
  <c r="AD50"/>
  <c r="Z50"/>
  <c r="W50"/>
  <c r="S50"/>
  <c r="T50" s="1"/>
  <c r="N50"/>
  <c r="M50"/>
  <c r="P50" s="1"/>
  <c r="L50"/>
  <c r="I50"/>
  <c r="AE49"/>
  <c r="AD49"/>
  <c r="Z49"/>
  <c r="W49"/>
  <c r="S49"/>
  <c r="T49" s="1"/>
  <c r="N49"/>
  <c r="M49"/>
  <c r="P49" s="1"/>
  <c r="L49"/>
  <c r="I49"/>
  <c r="AE48"/>
  <c r="AD48"/>
  <c r="Z48"/>
  <c r="W48"/>
  <c r="S48"/>
  <c r="T48" s="1"/>
  <c r="N48"/>
  <c r="M48"/>
  <c r="P48" s="1"/>
  <c r="L48"/>
  <c r="I48"/>
  <c r="AE47"/>
  <c r="AD47"/>
  <c r="Z47"/>
  <c r="W47"/>
  <c r="S47"/>
  <c r="T47" s="1"/>
  <c r="N47"/>
  <c r="M47"/>
  <c r="P47" s="1"/>
  <c r="L47"/>
  <c r="I47"/>
  <c r="AE46"/>
  <c r="AD46"/>
  <c r="Z46"/>
  <c r="W46"/>
  <c r="S46"/>
  <c r="T46" s="1"/>
  <c r="N46"/>
  <c r="M46"/>
  <c r="P46" s="1"/>
  <c r="L46"/>
  <c r="I46"/>
  <c r="AE45"/>
  <c r="AD45"/>
  <c r="Z45"/>
  <c r="W45"/>
  <c r="S45"/>
  <c r="T45" s="1"/>
  <c r="N45"/>
  <c r="M45"/>
  <c r="P45" s="1"/>
  <c r="L45"/>
  <c r="I45"/>
  <c r="AE44"/>
  <c r="AD44"/>
  <c r="Z44"/>
  <c r="W44"/>
  <c r="S44"/>
  <c r="T44" s="1"/>
  <c r="N44"/>
  <c r="M44"/>
  <c r="P44" s="1"/>
  <c r="L44"/>
  <c r="I44"/>
  <c r="AE43"/>
  <c r="AD43"/>
  <c r="Z43"/>
  <c r="W43"/>
  <c r="S43"/>
  <c r="T43" s="1"/>
  <c r="N43"/>
  <c r="M43"/>
  <c r="P43" s="1"/>
  <c r="L43"/>
  <c r="I43"/>
  <c r="AE42"/>
  <c r="AD42"/>
  <c r="Z42"/>
  <c r="W42"/>
  <c r="S42"/>
  <c r="T42" s="1"/>
  <c r="N42"/>
  <c r="M42"/>
  <c r="P42" s="1"/>
  <c r="L42"/>
  <c r="I42"/>
  <c r="AE41"/>
  <c r="AD41"/>
  <c r="Z41"/>
  <c r="W41"/>
  <c r="S41"/>
  <c r="T41" s="1"/>
  <c r="N41"/>
  <c r="M41"/>
  <c r="P41" s="1"/>
  <c r="L41"/>
  <c r="I41"/>
  <c r="AE40"/>
  <c r="AD40"/>
  <c r="Z40"/>
  <c r="W40"/>
  <c r="S40"/>
  <c r="T40" s="1"/>
  <c r="N40"/>
  <c r="M40"/>
  <c r="P40" s="1"/>
  <c r="L40"/>
  <c r="I40"/>
  <c r="AE39"/>
  <c r="AD39"/>
  <c r="Z39"/>
  <c r="W39"/>
  <c r="S39"/>
  <c r="T39" s="1"/>
  <c r="N39"/>
  <c r="M39"/>
  <c r="P39" s="1"/>
  <c r="L39"/>
  <c r="I39"/>
  <c r="AE38"/>
  <c r="AD38"/>
  <c r="Z38"/>
  <c r="W38"/>
  <c r="S38"/>
  <c r="T38" s="1"/>
  <c r="N38"/>
  <c r="M38"/>
  <c r="P38" s="1"/>
  <c r="L38"/>
  <c r="I38"/>
  <c r="AE37"/>
  <c r="AD37"/>
  <c r="Z37"/>
  <c r="W37"/>
  <c r="S37"/>
  <c r="T37" s="1"/>
  <c r="N37"/>
  <c r="M37"/>
  <c r="P37" s="1"/>
  <c r="L37"/>
  <c r="I37"/>
  <c r="AE36"/>
  <c r="AD36"/>
  <c r="Z36"/>
  <c r="W36"/>
  <c r="S36"/>
  <c r="T36" s="1"/>
  <c r="N36"/>
  <c r="M36"/>
  <c r="P36" s="1"/>
  <c r="L36"/>
  <c r="I36"/>
  <c r="AE35"/>
  <c r="AD35"/>
  <c r="Z35"/>
  <c r="W35"/>
  <c r="S35"/>
  <c r="T35" s="1"/>
  <c r="N35"/>
  <c r="M35"/>
  <c r="P35" s="1"/>
  <c r="L35"/>
  <c r="I35"/>
  <c r="AE34"/>
  <c r="AD34"/>
  <c r="Z34"/>
  <c r="W34"/>
  <c r="S34"/>
  <c r="T34" s="1"/>
  <c r="N34"/>
  <c r="M34"/>
  <c r="P34" s="1"/>
  <c r="L34"/>
  <c r="I34"/>
  <c r="AE33"/>
  <c r="AD33"/>
  <c r="Z33"/>
  <c r="W33"/>
  <c r="S33"/>
  <c r="T33" s="1"/>
  <c r="N33"/>
  <c r="M33"/>
  <c r="P33" s="1"/>
  <c r="L33"/>
  <c r="I33"/>
  <c r="AE32"/>
  <c r="AD32"/>
  <c r="Z32"/>
  <c r="W32"/>
  <c r="S32"/>
  <c r="T32" s="1"/>
  <c r="N32"/>
  <c r="M32"/>
  <c r="P32" s="1"/>
  <c r="L32"/>
  <c r="I32"/>
  <c r="AE31"/>
  <c r="AD31"/>
  <c r="Z31"/>
  <c r="W31"/>
  <c r="S31"/>
  <c r="T31" s="1"/>
  <c r="N31"/>
  <c r="M31"/>
  <c r="P31" s="1"/>
  <c r="L31"/>
  <c r="I31"/>
  <c r="AE30"/>
  <c r="AD30"/>
  <c r="Z30"/>
  <c r="W30"/>
  <c r="S30"/>
  <c r="T30" s="1"/>
  <c r="N30"/>
  <c r="M30"/>
  <c r="P30" s="1"/>
  <c r="L30"/>
  <c r="I30"/>
  <c r="AE29"/>
  <c r="AD29"/>
  <c r="Z29"/>
  <c r="W29"/>
  <c r="S29"/>
  <c r="T29" s="1"/>
  <c r="N29"/>
  <c r="M29"/>
  <c r="P29" s="1"/>
  <c r="L29"/>
  <c r="I29"/>
  <c r="AE28"/>
  <c r="AD28"/>
  <c r="Z28"/>
  <c r="W28"/>
  <c r="S28"/>
  <c r="T28" s="1"/>
  <c r="N28"/>
  <c r="M28"/>
  <c r="P28" s="1"/>
  <c r="L28"/>
  <c r="I28"/>
  <c r="AE27"/>
  <c r="AD27"/>
  <c r="Z27"/>
  <c r="W27"/>
  <c r="S27"/>
  <c r="T27" s="1"/>
  <c r="N27"/>
  <c r="M27"/>
  <c r="P27" s="1"/>
  <c r="L27"/>
  <c r="I27"/>
  <c r="AE26"/>
  <c r="AD26"/>
  <c r="Z26"/>
  <c r="W26"/>
  <c r="S26"/>
  <c r="T26" s="1"/>
  <c r="N26"/>
  <c r="M26"/>
  <c r="P26" s="1"/>
  <c r="L26"/>
  <c r="I26"/>
  <c r="AE25"/>
  <c r="AD25"/>
  <c r="Z25"/>
  <c r="W25"/>
  <c r="S25"/>
  <c r="T25" s="1"/>
  <c r="N25"/>
  <c r="M25"/>
  <c r="P25" s="1"/>
  <c r="L25"/>
  <c r="I25"/>
  <c r="AE24"/>
  <c r="AD24"/>
  <c r="Z24"/>
  <c r="W24"/>
  <c r="S24"/>
  <c r="T24" s="1"/>
  <c r="N24"/>
  <c r="M24"/>
  <c r="P24" s="1"/>
  <c r="L24"/>
  <c r="I24"/>
  <c r="AE23"/>
  <c r="AD23"/>
  <c r="Z23"/>
  <c r="W23"/>
  <c r="S23"/>
  <c r="T23" s="1"/>
  <c r="N23"/>
  <c r="M23"/>
  <c r="P23" s="1"/>
  <c r="L23"/>
  <c r="I23"/>
  <c r="AE22"/>
  <c r="AD22"/>
  <c r="Z22"/>
  <c r="W22"/>
  <c r="S22"/>
  <c r="T22" s="1"/>
  <c r="N22"/>
  <c r="M22"/>
  <c r="P22" s="1"/>
  <c r="L22"/>
  <c r="I22"/>
  <c r="AE21"/>
  <c r="AD21"/>
  <c r="Z21"/>
  <c r="W21"/>
  <c r="S21"/>
  <c r="T21" s="1"/>
  <c r="N21"/>
  <c r="M21"/>
  <c r="P21" s="1"/>
  <c r="L21"/>
  <c r="I21"/>
  <c r="AE20"/>
  <c r="AD20"/>
  <c r="Z20"/>
  <c r="W20"/>
  <c r="S20"/>
  <c r="T20" s="1"/>
  <c r="N20"/>
  <c r="M20"/>
  <c r="P20" s="1"/>
  <c r="L20"/>
  <c r="I20"/>
  <c r="AE19"/>
  <c r="AD19"/>
  <c r="Z19"/>
  <c r="W19"/>
  <c r="S19"/>
  <c r="T19" s="1"/>
  <c r="N19"/>
  <c r="M19"/>
  <c r="P19" s="1"/>
  <c r="L19"/>
  <c r="I19"/>
  <c r="AE18"/>
  <c r="AD18"/>
  <c r="Z18"/>
  <c r="W18"/>
  <c r="S18"/>
  <c r="T18" s="1"/>
  <c r="N18"/>
  <c r="M18"/>
  <c r="P18" s="1"/>
  <c r="L18"/>
  <c r="I18"/>
  <c r="AE17"/>
  <c r="AD17"/>
  <c r="Z17"/>
  <c r="W17"/>
  <c r="S17"/>
  <c r="T17" s="1"/>
  <c r="N17"/>
  <c r="M17"/>
  <c r="P17" s="1"/>
  <c r="L17"/>
  <c r="I17"/>
  <c r="AE16"/>
  <c r="AD16"/>
  <c r="Z16"/>
  <c r="W16"/>
  <c r="S16"/>
  <c r="T16" s="1"/>
  <c r="N16"/>
  <c r="M16"/>
  <c r="P16" s="1"/>
  <c r="L16"/>
  <c r="I16"/>
  <c r="AE15"/>
  <c r="AD15"/>
  <c r="Z15"/>
  <c r="W15"/>
  <c r="S15"/>
  <c r="T15" s="1"/>
  <c r="N15"/>
  <c r="M15"/>
  <c r="P15" s="1"/>
  <c r="L15"/>
  <c r="I15"/>
  <c r="AE14"/>
  <c r="AD14"/>
  <c r="Z14"/>
  <c r="W14"/>
  <c r="S14"/>
  <c r="T14" s="1"/>
  <c r="N14"/>
  <c r="M14"/>
  <c r="P14" s="1"/>
  <c r="L14"/>
  <c r="I14"/>
  <c r="AE13"/>
  <c r="AD13"/>
  <c r="Z13"/>
  <c r="W13"/>
  <c r="S13"/>
  <c r="T13" s="1"/>
  <c r="N13"/>
  <c r="M13"/>
  <c r="P13" s="1"/>
  <c r="L13"/>
  <c r="I13"/>
  <c r="AE12"/>
  <c r="AD12"/>
  <c r="Z12"/>
  <c r="W12"/>
  <c r="S12"/>
  <c r="T12" s="1"/>
  <c r="N12"/>
  <c r="M12"/>
  <c r="P12" s="1"/>
  <c r="L12"/>
  <c r="I12"/>
  <c r="AE11"/>
  <c r="AD11"/>
  <c r="Z11"/>
  <c r="W11"/>
  <c r="S11"/>
  <c r="T11" s="1"/>
  <c r="N11"/>
  <c r="M11"/>
  <c r="P11" s="1"/>
  <c r="L11"/>
  <c r="I11"/>
  <c r="AE10"/>
  <c r="AD10"/>
  <c r="Z10"/>
  <c r="W10"/>
  <c r="S10"/>
  <c r="T10" s="1"/>
  <c r="N10"/>
  <c r="M10"/>
  <c r="P10" s="1"/>
  <c r="L10"/>
  <c r="I10"/>
  <c r="AE9"/>
  <c r="AD9"/>
  <c r="Z9"/>
  <c r="W9"/>
  <c r="S9"/>
  <c r="T9" s="1"/>
  <c r="N9"/>
  <c r="M9"/>
  <c r="P9" s="1"/>
  <c r="L9"/>
  <c r="I9"/>
  <c r="AE8"/>
  <c r="AD8"/>
  <c r="Z8"/>
  <c r="W8"/>
  <c r="S8"/>
  <c r="T8" s="1"/>
  <c r="N8"/>
  <c r="M8"/>
  <c r="P8" s="1"/>
  <c r="L8"/>
  <c r="I8"/>
  <c r="U103"/>
  <c r="N7"/>
  <c r="M7"/>
  <c r="P7" s="1"/>
  <c r="L7"/>
  <c r="I7"/>
  <c r="H38" i="16"/>
  <c r="O56" i="10" l="1"/>
  <c r="O58"/>
  <c r="O60"/>
  <c r="O62"/>
  <c r="O64"/>
  <c r="O66"/>
  <c r="O68"/>
  <c r="O70"/>
  <c r="O72"/>
  <c r="O74"/>
  <c r="O98"/>
  <c r="O102"/>
  <c r="O73"/>
  <c r="O75"/>
  <c r="O55"/>
  <c r="O57"/>
  <c r="O59"/>
  <c r="O61"/>
  <c r="O63"/>
  <c r="O65"/>
  <c r="O67"/>
  <c r="O69"/>
  <c r="O71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9"/>
  <c r="O96"/>
  <c r="O97"/>
  <c r="O7"/>
  <c r="O8"/>
  <c r="O9"/>
  <c r="O10"/>
  <c r="O11"/>
  <c r="O12"/>
  <c r="O13"/>
  <c r="O14"/>
  <c r="O101"/>
  <c r="O15"/>
  <c r="O16"/>
  <c r="O17"/>
  <c r="O18"/>
  <c r="O19"/>
  <c r="O20"/>
  <c r="O21"/>
  <c r="O22"/>
  <c r="O100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J103" l="1"/>
  <c r="K103"/>
  <c r="C38" i="16" l="1"/>
  <c r="C55" s="1"/>
  <c r="C12"/>
  <c r="Q103" i="10"/>
  <c r="X103"/>
  <c r="Y103"/>
  <c r="AA103"/>
  <c r="AB103"/>
  <c r="AC103"/>
  <c r="C29" i="16" l="1"/>
  <c r="C56" s="1"/>
  <c r="E23" i="12" l="1"/>
  <c r="I38" i="16" l="1"/>
  <c r="E38" l="1"/>
  <c r="L14" i="12" l="1"/>
  <c r="L15"/>
  <c r="L17"/>
  <c r="L18"/>
  <c r="L22"/>
  <c r="L23"/>
  <c r="L24"/>
  <c r="L25"/>
  <c r="M25" s="1"/>
  <c r="L13"/>
  <c r="L6"/>
  <c r="L7"/>
  <c r="L8"/>
  <c r="L9"/>
  <c r="L10"/>
  <c r="L5"/>
  <c r="AH14" i="16"/>
  <c r="AH15"/>
  <c r="AH16"/>
  <c r="AH17"/>
  <c r="AH18"/>
  <c r="AH19"/>
  <c r="AH20"/>
  <c r="AH21"/>
  <c r="AH22"/>
  <c r="AH23"/>
  <c r="AH24"/>
  <c r="AH25"/>
  <c r="AH26"/>
  <c r="AH41"/>
  <c r="AH42"/>
  <c r="AH43"/>
  <c r="AH44"/>
  <c r="AH45"/>
  <c r="AH46"/>
  <c r="AH47"/>
  <c r="AH48"/>
  <c r="AH49"/>
  <c r="AH50"/>
  <c r="AH51"/>
  <c r="AH52"/>
  <c r="E13" i="12"/>
  <c r="AH28" i="16" l="1"/>
  <c r="AH54"/>
  <c r="U38" l="1"/>
  <c r="R38" l="1"/>
  <c r="Q38" l="1"/>
  <c r="P38" l="1"/>
  <c r="D103" i="10" l="1"/>
  <c r="D12" i="16" l="1"/>
  <c r="AJ14" l="1"/>
  <c r="L38" l="1"/>
  <c r="K38" l="1"/>
  <c r="AE38"/>
  <c r="I12" l="1"/>
  <c r="AF38"/>
  <c r="S38" l="1"/>
  <c r="S12"/>
  <c r="AJ40" l="1"/>
  <c r="AB38"/>
  <c r="T38" l="1"/>
  <c r="T12"/>
  <c r="T29" l="1"/>
  <c r="K11" i="12" l="1"/>
  <c r="Z38" i="16" l="1"/>
  <c r="Y38"/>
  <c r="J38"/>
  <c r="O38"/>
  <c r="N38"/>
  <c r="P12"/>
  <c r="P29" s="1"/>
  <c r="O12"/>
  <c r="N12"/>
  <c r="M12"/>
  <c r="L12"/>
  <c r="K12"/>
  <c r="O29" l="1"/>
  <c r="N29"/>
  <c r="M29"/>
  <c r="L29"/>
  <c r="K29"/>
  <c r="AG12"/>
  <c r="AF12"/>
  <c r="AC38"/>
  <c r="AA38"/>
  <c r="I103" i="10" l="1"/>
  <c r="D38" i="16"/>
  <c r="AE12"/>
  <c r="AD12"/>
  <c r="AC12"/>
  <c r="AC29" s="1"/>
  <c r="AB12"/>
  <c r="AB29" s="1"/>
  <c r="AA12"/>
  <c r="Z12"/>
  <c r="Y12"/>
  <c r="X12"/>
  <c r="W38" l="1"/>
  <c r="W12"/>
  <c r="V38"/>
  <c r="V12"/>
  <c r="U12" l="1"/>
  <c r="R12" l="1"/>
  <c r="Q12"/>
  <c r="J12" l="1"/>
  <c r="H12" l="1"/>
  <c r="G12"/>
  <c r="G38"/>
  <c r="F38"/>
  <c r="F12"/>
  <c r="E12"/>
  <c r="AH37" l="1"/>
  <c r="AH36"/>
  <c r="AH35"/>
  <c r="AH34"/>
  <c r="AH33"/>
  <c r="AH32"/>
  <c r="M13" i="12" l="1"/>
  <c r="Z103" i="10" l="1"/>
  <c r="N55" i="16"/>
  <c r="N56" l="1"/>
  <c r="AG29"/>
  <c r="AD103" i="10" l="1"/>
  <c r="H55" i="16" l="1"/>
  <c r="I55"/>
  <c r="AF29" l="1"/>
  <c r="Q29" l="1"/>
  <c r="S29"/>
  <c r="R29"/>
  <c r="U29"/>
  <c r="V29"/>
  <c r="W29"/>
  <c r="X29"/>
  <c r="Y29"/>
  <c r="Z29"/>
  <c r="AA29"/>
  <c r="AD29"/>
  <c r="AE29"/>
  <c r="K55" l="1"/>
  <c r="J55"/>
  <c r="H29" l="1"/>
  <c r="H56" s="1"/>
  <c r="I29"/>
  <c r="I56" s="1"/>
  <c r="K56"/>
  <c r="J29"/>
  <c r="J56" s="1"/>
  <c r="G29" l="1"/>
  <c r="F29" l="1"/>
  <c r="D29" l="1"/>
  <c r="E29"/>
  <c r="AG55"/>
  <c r="AG56" s="1"/>
  <c r="AF55"/>
  <c r="AF56" s="1"/>
  <c r="AE55" l="1"/>
  <c r="AE56" l="1"/>
  <c r="AD55" l="1"/>
  <c r="AD56" s="1"/>
  <c r="AC55"/>
  <c r="AC56" s="1"/>
  <c r="AB55" l="1"/>
  <c r="AB56" s="1"/>
  <c r="AA55"/>
  <c r="AA56" s="1"/>
  <c r="Z55" l="1"/>
  <c r="Z56" s="1"/>
  <c r="Y55" l="1"/>
  <c r="Y56" s="1"/>
  <c r="X55"/>
  <c r="X56" s="1"/>
  <c r="W55"/>
  <c r="W56" s="1"/>
  <c r="V55"/>
  <c r="V56" s="1"/>
  <c r="U55" l="1"/>
  <c r="U56" s="1"/>
  <c r="T55"/>
  <c r="T56" s="1"/>
  <c r="S55"/>
  <c r="S56" s="1"/>
  <c r="R55" l="1"/>
  <c r="R56" s="1"/>
  <c r="Q55" l="1"/>
  <c r="Q56" s="1"/>
  <c r="P55" l="1"/>
  <c r="P56" s="1"/>
  <c r="O55" l="1"/>
  <c r="O56" s="1"/>
  <c r="M55" l="1"/>
  <c r="L55"/>
  <c r="L56" s="1"/>
  <c r="M56" l="1"/>
  <c r="F55" l="1"/>
  <c r="F56" s="1"/>
  <c r="E55"/>
  <c r="E56" s="1"/>
  <c r="E5" i="12"/>
  <c r="D55" i="16"/>
  <c r="D56" s="1"/>
  <c r="G55" l="1"/>
  <c r="G56" s="1"/>
  <c r="E103" i="10" l="1"/>
  <c r="C11" i="12"/>
  <c r="F103" i="10" l="1"/>
  <c r="AH6" i="16" l="1"/>
  <c r="AJ6" s="1"/>
  <c r="M5" i="12" l="1"/>
  <c r="AJ52" i="16" l="1"/>
  <c r="AJ51"/>
  <c r="AJ50"/>
  <c r="AJ49"/>
  <c r="AJ48"/>
  <c r="AJ47"/>
  <c r="AJ46"/>
  <c r="AJ45"/>
  <c r="AJ44"/>
  <c r="AJ43"/>
  <c r="AJ42"/>
  <c r="AJ41"/>
  <c r="AJ37"/>
  <c r="AJ36"/>
  <c r="AJ35"/>
  <c r="AJ34"/>
  <c r="AJ33"/>
  <c r="AJ32"/>
  <c r="AJ26"/>
  <c r="AJ25"/>
  <c r="AJ24"/>
  <c r="AJ23"/>
  <c r="AJ22"/>
  <c r="AJ21"/>
  <c r="AJ20"/>
  <c r="AJ19"/>
  <c r="AJ18"/>
  <c r="AJ17"/>
  <c r="AJ16"/>
  <c r="AJ15"/>
  <c r="AH7"/>
  <c r="AJ7" s="1"/>
  <c r="AH8"/>
  <c r="AJ8" s="1"/>
  <c r="AH9"/>
  <c r="AJ9" s="1"/>
  <c r="AH10"/>
  <c r="AJ10" s="1"/>
  <c r="AH11"/>
  <c r="AJ11" s="1"/>
  <c r="M17" i="12"/>
  <c r="E17"/>
  <c r="M24"/>
  <c r="M23"/>
  <c r="M22"/>
  <c r="M21"/>
  <c r="M18"/>
  <c r="M15"/>
  <c r="M14"/>
  <c r="M10"/>
  <c r="M9"/>
  <c r="M8"/>
  <c r="M7"/>
  <c r="M6"/>
  <c r="I28"/>
  <c r="E25"/>
  <c r="E24"/>
  <c r="E22"/>
  <c r="E18"/>
  <c r="E16"/>
  <c r="E15"/>
  <c r="E14"/>
  <c r="E10"/>
  <c r="E9"/>
  <c r="E8"/>
  <c r="E7"/>
  <c r="E6"/>
  <c r="N103" i="10"/>
  <c r="AJ28" i="16" l="1"/>
  <c r="AJ54"/>
  <c r="M27" i="12"/>
  <c r="E27"/>
  <c r="D27" s="1"/>
  <c r="AE103" i="10"/>
  <c r="L103"/>
  <c r="P103"/>
  <c r="M103"/>
  <c r="C28" i="12"/>
  <c r="M11"/>
  <c r="L11" s="1"/>
  <c r="AJ38" i="16"/>
  <c r="AH38"/>
  <c r="AJ12"/>
  <c r="E11" i="12"/>
  <c r="D11" s="1"/>
  <c r="AH12" i="16"/>
  <c r="O103" i="10" l="1"/>
  <c r="AJ55" i="16"/>
  <c r="AH29"/>
  <c r="M28" i="12"/>
  <c r="L28" s="1"/>
  <c r="AJ29" i="16"/>
  <c r="AH55"/>
  <c r="E28" i="12"/>
  <c r="L27"/>
  <c r="AJ56" i="16" l="1"/>
  <c r="AH56"/>
  <c r="R103" i="10" l="1"/>
  <c r="V103"/>
  <c r="W7"/>
  <c r="W103" s="1"/>
  <c r="S7"/>
  <c r="S103" s="1"/>
  <c r="T7" l="1"/>
  <c r="T103" s="1"/>
</calcChain>
</file>

<file path=xl/sharedStrings.xml><?xml version="1.0" encoding="utf-8"?>
<sst xmlns="http://schemas.openxmlformats.org/spreadsheetml/2006/main" count="315" uniqueCount="176">
  <si>
    <t>Time</t>
  </si>
  <si>
    <t>Actual</t>
  </si>
  <si>
    <t>Demand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</si>
  <si>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</si>
  <si>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</si>
  <si>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</si>
  <si>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</si>
  <si>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</si>
  <si>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</si>
  <si>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</si>
  <si>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01.45-02:00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</si>
  <si>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</si>
  <si>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</si>
  <si>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</si>
  <si>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</si>
  <si>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</si>
  <si>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</si>
  <si>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</si>
  <si>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</si>
  <si>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</si>
  <si>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</si>
  <si>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</si>
  <si>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</si>
  <si>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</si>
  <si>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</si>
  <si>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</si>
  <si>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</si>
  <si>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</si>
  <si>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</si>
  <si>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</si>
  <si>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</si>
  <si>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</si>
  <si>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</si>
  <si>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</si>
  <si>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</si>
  <si>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</si>
  <si>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</si>
  <si>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</si>
  <si>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</si>
  <si>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</si>
  <si>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</si>
  <si>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</si>
  <si>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</si>
  <si>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</si>
  <si>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</si>
  <si>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</si>
  <si>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</si>
  <si>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</si>
  <si>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</si>
  <si>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</si>
  <si>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</si>
  <si>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</si>
  <si>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</si>
  <si>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</si>
  <si>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</si>
  <si>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</si>
  <si>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</si>
  <si>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</si>
  <si>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</si>
  <si>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</si>
  <si>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</si>
  <si>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</si>
  <si>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</si>
  <si>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</si>
  <si>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</si>
  <si>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</si>
  <si>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</si>
  <si>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</si>
  <si>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</si>
  <si>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</si>
  <si>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</si>
  <si>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</si>
  <si>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</si>
  <si>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</si>
  <si>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</si>
  <si>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</si>
  <si>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</si>
  <si>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</si>
  <si>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</si>
  <si>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</si>
  <si>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</si>
  <si>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</si>
  <si>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</si>
  <si>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</si>
  <si>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</si>
  <si>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</si>
  <si>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</si>
  <si>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</si>
  <si>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</si>
  <si>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</si>
  <si>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</si>
  <si>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</si>
  <si>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</si>
  <si>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</si>
  <si>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</si>
  <si>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</si>
  <si>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</si>
  <si>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</si>
  <si>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</si>
  <si>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Freq</t>
  </si>
  <si>
    <t>S No</t>
  </si>
  <si>
    <t>Actual
UI Rate</t>
  </si>
  <si>
    <r>
      <t>FILE NAME</t>
    </r>
    <r>
      <rPr>
        <b/>
        <sz val="11"/>
        <rFont val="Courier New"/>
        <family val="3"/>
      </rPr>
      <t>:</t>
    </r>
    <r>
      <rPr>
        <b/>
        <sz val="11"/>
        <color indexed="30"/>
        <rFont val="Courier New"/>
        <family val="3"/>
      </rPr>
      <t>PTA-</t>
    </r>
  </si>
  <si>
    <t>THE REPORT CONTAINS DAILY OPERATIONAL FIGURES AND ARE SUBJECT TO CHANGE</t>
  </si>
  <si>
    <t>As per DA</t>
  </si>
  <si>
    <t>As per Actual</t>
  </si>
  <si>
    <t>Deviation</t>
  </si>
  <si>
    <t>Restricted</t>
  </si>
  <si>
    <t>Load shedding</t>
  </si>
  <si>
    <t>Unrestricted</t>
  </si>
  <si>
    <t>Availability</t>
  </si>
  <si>
    <t>Net Schedule of HPSEBL</t>
  </si>
  <si>
    <t>Surrender (-) / URS booked (+)</t>
  </si>
  <si>
    <t>Availed</t>
  </si>
  <si>
    <t>Total i/c surrender &amp; e/c URS booked</t>
  </si>
  <si>
    <t>Own generation i/c IPPs &amp; Baspa</t>
  </si>
  <si>
    <t>Surplus (+)/Deficit(-)</t>
  </si>
  <si>
    <t>ANTA _LF</t>
  </si>
  <si>
    <t>ANTA _RF</t>
  </si>
  <si>
    <t>AURY _LF</t>
  </si>
  <si>
    <t>AURY_RF</t>
  </si>
  <si>
    <t>DADRI _LF</t>
  </si>
  <si>
    <t>DADRI _RF</t>
  </si>
  <si>
    <t>ANTA _GF</t>
  </si>
  <si>
    <t>AURY_GF</t>
  </si>
  <si>
    <t>DADRI _GF</t>
  </si>
  <si>
    <t>DADRT2</t>
  </si>
  <si>
    <t>KAHALGAON2</t>
  </si>
  <si>
    <t>RIHAND1</t>
  </si>
  <si>
    <t>RIHAND2</t>
  </si>
  <si>
    <t>RIHAND3</t>
  </si>
  <si>
    <t>SINGRAULI</t>
  </si>
  <si>
    <t>UNCHAHAR1</t>
  </si>
  <si>
    <t>UNCHAHAR2</t>
  </si>
  <si>
    <t>UNCHAHAR3</t>
  </si>
  <si>
    <t>Sr. No.</t>
  </si>
  <si>
    <t>Source</t>
  </si>
  <si>
    <t>A</t>
  </si>
  <si>
    <t>LF RF Statoins</t>
  </si>
  <si>
    <t>Total (A)</t>
  </si>
  <si>
    <t>B</t>
  </si>
  <si>
    <t>Gas Stations</t>
  </si>
  <si>
    <t>Total (B)</t>
  </si>
  <si>
    <t>G.Total (A+B)</t>
  </si>
  <si>
    <t>Energy surrendered (LUs)</t>
  </si>
  <si>
    <t>Rate for energy charges (Rs./kWh</t>
  </si>
  <si>
    <t>Amount (Rs. In Lac)</t>
  </si>
  <si>
    <t>Rate</t>
  </si>
  <si>
    <t>Capacity Charges (Rs./kWh)</t>
  </si>
  <si>
    <t>Total</t>
  </si>
  <si>
    <t>Energy in LUs</t>
  </si>
  <si>
    <t>Date</t>
  </si>
  <si>
    <t>JAJJAR</t>
  </si>
  <si>
    <t>Energy Booked (LUs)</t>
  </si>
  <si>
    <t>Availability i/c Central Sector</t>
  </si>
  <si>
    <t>ENERGY SURRENDERED</t>
  </si>
  <si>
    <t>I)</t>
  </si>
  <si>
    <t>II)</t>
  </si>
  <si>
    <t>ENERGY BOOKED</t>
  </si>
  <si>
    <t>Net Surrendered(-)/ Booked (+)</t>
  </si>
  <si>
    <t>Rate (Rs. / Unit</t>
  </si>
  <si>
    <t>Total Energy</t>
  </si>
  <si>
    <t>Total Amount (Rs. In Lacs)</t>
  </si>
  <si>
    <t xml:space="preserve">Anticipated V/S Actual Power Supply Data </t>
  </si>
  <si>
    <t xml:space="preserve">%age </t>
  </si>
  <si>
    <t>%age Deviation</t>
  </si>
  <si>
    <t>.</t>
  </si>
  <si>
    <t xml:space="preserve">Due  to light rains in some part of the State, the demand remained less than anticipations. </t>
  </si>
  <si>
    <t>Due to flood, Bhaba, Andhra&amp; Binwa P/H remained under forced outage  resulting into less generation than anticipations.</t>
  </si>
  <si>
    <t>Energy Charges (Rs./kWh)</t>
  </si>
  <si>
    <t>OD(+) / UD(-)</t>
  </si>
  <si>
    <t>UNCHAHAR4</t>
  </si>
  <si>
    <t>ABSTRACT FOR THE MONTH OF NOVEMBER,19</t>
  </si>
  <si>
    <t>ABSTRACT OF ENERGY SURRENDERED/BOOKED DURING NOVEMBER, 2019</t>
  </si>
  <si>
    <t>ENERGY SURRENDERED IN CENTRAL SECTOR PROJECTS ON DATED 11.11.2019</t>
  </si>
  <si>
    <t>ENERGY BOOKED IN CENTRAL SECTOR PROJECTS ON DATED 11.11.2019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</si>
</sst>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00"/>
    <numFmt numFmtId="168" formatCode="dd\.mm\.yy;@"/>
    <numFmt numFmtId="169" formatCode="0.000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30"/>
      <name val="Courier New"/>
      <family val="3"/>
    </font>
    <font>
      <b/>
      <sz val="11"/>
      <color indexed="10"/>
      <name val="Courier New"/>
      <family val="3"/>
    </font>
    <font>
      <b/>
      <sz val="11"/>
      <name val="Courier New"/>
      <family val="3"/>
    </font>
    <font>
      <sz val="11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color indexed="5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00339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0" xfId="0" applyNumberFormat="1" applyFill="1"/>
    <xf numFmtId="2" fontId="13" fillId="0" borderId="1" xfId="0" applyNumberFormat="1" applyFont="1" applyFill="1" applyBorder="1" applyAlignment="1">
      <alignment horizontal="center"/>
    </xf>
    <xf numFmtId="2" fontId="15" fillId="2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 wrapText="1"/>
    </xf>
    <xf numFmtId="1" fontId="16" fillId="4" borderId="3" xfId="0" applyNumberFormat="1" applyFont="1" applyFill="1" applyBorder="1" applyAlignment="1">
      <alignment vertical="top"/>
    </xf>
    <xf numFmtId="0" fontId="9" fillId="4" borderId="8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1" fontId="16" fillId="4" borderId="3" xfId="0" applyNumberFormat="1" applyFont="1" applyFill="1" applyBorder="1" applyAlignment="1">
      <alignment vertical="top" wrapText="1"/>
    </xf>
    <xf numFmtId="1" fontId="19" fillId="5" borderId="3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1" fontId="19" fillId="6" borderId="3" xfId="0" applyNumberFormat="1" applyFont="1" applyFill="1" applyBorder="1" applyAlignment="1">
      <alignment horizontal="center"/>
    </xf>
    <xf numFmtId="1" fontId="19" fillId="6" borderId="9" xfId="0" applyNumberFormat="1" applyFont="1" applyFill="1" applyBorder="1" applyAlignment="1">
      <alignment horizontal="center"/>
    </xf>
    <xf numFmtId="1" fontId="19" fillId="7" borderId="9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0" fillId="8" borderId="0" xfId="0" applyFill="1"/>
    <xf numFmtId="2" fontId="0" fillId="8" borderId="0" xfId="0" applyNumberFormat="1" applyFill="1"/>
    <xf numFmtId="1" fontId="20" fillId="4" borderId="1" xfId="0" applyNumberFormat="1" applyFont="1" applyFill="1" applyBorder="1"/>
    <xf numFmtId="1" fontId="20" fillId="4" borderId="7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8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/>
    <xf numFmtId="0" fontId="8" fillId="10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vertical="center" wrapText="1"/>
    </xf>
    <xf numFmtId="0" fontId="0" fillId="11" borderId="1" xfId="0" applyFill="1" applyBorder="1"/>
    <xf numFmtId="0" fontId="8" fillId="11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6" fontId="0" fillId="0" borderId="0" xfId="0" applyNumberFormat="1" applyFill="1"/>
    <xf numFmtId="0" fontId="6" fillId="0" borderId="0" xfId="9"/>
    <xf numFmtId="0" fontId="6" fillId="0" borderId="0" xfId="9" applyFill="1"/>
    <xf numFmtId="0" fontId="9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 wrapText="1"/>
    </xf>
    <xf numFmtId="0" fontId="18" fillId="4" borderId="11" xfId="9" applyFont="1" applyFill="1" applyBorder="1" applyAlignment="1">
      <alignment vertical="top"/>
    </xf>
    <xf numFmtId="1" fontId="16" fillId="4" borderId="12" xfId="9" applyNumberFormat="1" applyFont="1" applyFill="1" applyBorder="1" applyAlignment="1">
      <alignment vertical="top"/>
    </xf>
    <xf numFmtId="0" fontId="9" fillId="4" borderId="8" xfId="9" applyFont="1" applyFill="1" applyBorder="1" applyAlignment="1">
      <alignment vertical="top" wrapText="1"/>
    </xf>
    <xf numFmtId="1" fontId="16" fillId="4" borderId="12" xfId="9" applyNumberFormat="1" applyFont="1" applyFill="1" applyBorder="1" applyAlignment="1">
      <alignment vertical="top" wrapText="1"/>
    </xf>
    <xf numFmtId="0" fontId="9" fillId="4" borderId="12" xfId="9" applyFont="1" applyFill="1" applyBorder="1" applyAlignment="1">
      <alignment vertical="top"/>
    </xf>
    <xf numFmtId="0" fontId="6" fillId="0" borderId="1" xfId="9" applyBorder="1" applyAlignment="1">
      <alignment horizontal="center"/>
    </xf>
    <xf numFmtId="2" fontId="6" fillId="0" borderId="1" xfId="9" applyNumberFormat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6" fillId="0" borderId="0" xfId="0" applyFont="1" applyFill="1"/>
    <xf numFmtId="1" fontId="5" fillId="6" borderId="3" xfId="0" applyNumberFormat="1" applyFont="1" applyFill="1" applyBorder="1" applyAlignment="1">
      <alignment horizontal="center"/>
    </xf>
    <xf numFmtId="0" fontId="5" fillId="9" borderId="1" xfId="9" applyFont="1" applyFill="1" applyBorder="1" applyAlignment="1">
      <alignment horizontal="center"/>
    </xf>
    <xf numFmtId="0" fontId="8" fillId="9" borderId="1" xfId="9" applyFont="1" applyFill="1" applyBorder="1" applyAlignment="1">
      <alignment horizontal="left" vertical="center" wrapText="1"/>
    </xf>
    <xf numFmtId="0" fontId="8" fillId="10" borderId="1" xfId="9" applyFont="1" applyFill="1" applyBorder="1" applyAlignment="1">
      <alignment vertical="center" wrapText="1"/>
    </xf>
    <xf numFmtId="0" fontId="6" fillId="11" borderId="1" xfId="9" applyFill="1" applyBorder="1"/>
    <xf numFmtId="0" fontId="8" fillId="11" borderId="1" xfId="9" applyFont="1" applyFill="1" applyBorder="1" applyAlignment="1">
      <alignment horizontal="left" wrapText="1"/>
    </xf>
    <xf numFmtId="0" fontId="8" fillId="9" borderId="1" xfId="9" applyFont="1" applyFill="1" applyBorder="1" applyAlignment="1">
      <alignment horizontal="right" vertical="center" wrapText="1"/>
    </xf>
    <xf numFmtId="2" fontId="8" fillId="9" borderId="1" xfId="9" applyNumberFormat="1" applyFont="1" applyFill="1" applyBorder="1" applyAlignment="1">
      <alignment horizontal="right" vertical="center" wrapText="1"/>
    </xf>
    <xf numFmtId="0" fontId="6" fillId="0" borderId="1" xfId="9" applyBorder="1"/>
    <xf numFmtId="0" fontId="8" fillId="12" borderId="1" xfId="9" applyFont="1" applyFill="1" applyBorder="1"/>
    <xf numFmtId="0" fontId="8" fillId="12" borderId="1" xfId="9" applyFont="1" applyFill="1" applyBorder="1" applyAlignment="1">
      <alignment vertical="center" wrapText="1"/>
    </xf>
    <xf numFmtId="0" fontId="13" fillId="0" borderId="1" xfId="9" applyFont="1" applyBorder="1"/>
    <xf numFmtId="2" fontId="6" fillId="0" borderId="1" xfId="9" applyNumberFormat="1" applyBorder="1"/>
    <xf numFmtId="2" fontId="8" fillId="13" borderId="1" xfId="9" applyNumberFormat="1" applyFont="1" applyFill="1" applyBorder="1" applyAlignment="1">
      <alignment vertical="center" wrapText="1"/>
    </xf>
    <xf numFmtId="2" fontId="8" fillId="11" borderId="1" xfId="9" applyNumberFormat="1" applyFont="1" applyFill="1" applyBorder="1" applyAlignment="1">
      <alignment horizontal="right" wrapText="1"/>
    </xf>
    <xf numFmtId="0" fontId="2" fillId="0" borderId="1" xfId="9" applyFont="1" applyBorder="1" applyAlignment="1">
      <alignment horizontal="center"/>
    </xf>
    <xf numFmtId="0" fontId="4" fillId="0" borderId="20" xfId="9" applyFont="1" applyBorder="1" applyAlignment="1">
      <alignment wrapText="1"/>
    </xf>
    <xf numFmtId="2" fontId="1" fillId="0" borderId="1" xfId="9" applyNumberFormat="1" applyFont="1" applyBorder="1" applyAlignment="1">
      <alignment horizontal="center"/>
    </xf>
    <xf numFmtId="0" fontId="8" fillId="13" borderId="1" xfId="9" applyFont="1" applyFill="1" applyBorder="1" applyAlignment="1">
      <alignment vertical="center" wrapText="1"/>
    </xf>
    <xf numFmtId="168" fontId="10" fillId="0" borderId="0" xfId="0" applyNumberFormat="1" applyFont="1" applyAlignment="1">
      <alignment horizontal="left"/>
    </xf>
    <xf numFmtId="0" fontId="18" fillId="4" borderId="14" xfId="0" applyFont="1" applyFill="1" applyBorder="1" applyAlignment="1">
      <alignment horizontal="center"/>
    </xf>
    <xf numFmtId="1" fontId="20" fillId="4" borderId="10" xfId="0" applyNumberFormat="1" applyFont="1" applyFill="1" applyBorder="1"/>
    <xf numFmtId="0" fontId="18" fillId="4" borderId="7" xfId="0" applyFont="1" applyFill="1" applyBorder="1" applyAlignment="1">
      <alignment vertical="top" wrapText="1"/>
    </xf>
    <xf numFmtId="1" fontId="19" fillId="5" borderId="10" xfId="0" applyNumberFormat="1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vertical="top" wrapText="1"/>
    </xf>
    <xf numFmtId="2" fontId="1" fillId="0" borderId="1" xfId="9" applyNumberFormat="1" applyFont="1" applyBorder="1"/>
    <xf numFmtId="0" fontId="1" fillId="0" borderId="1" xfId="9" applyFont="1" applyBorder="1"/>
    <xf numFmtId="0" fontId="1" fillId="0" borderId="0" xfId="0" applyFont="1" applyFill="1"/>
    <xf numFmtId="0" fontId="9" fillId="4" borderId="8" xfId="0" applyFont="1" applyFill="1" applyBorder="1" applyAlignment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69" fontId="5" fillId="0" borderId="1" xfId="10" quotePrefix="1" applyNumberFormat="1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1" fillId="0" borderId="0" xfId="9" applyFont="1"/>
    <xf numFmtId="0" fontId="6" fillId="0" borderId="0" xfId="9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2" fontId="24" fillId="4" borderId="1" xfId="0" applyNumberFormat="1" applyFont="1" applyFill="1" applyBorder="1" applyAlignment="1">
      <alignment horizontal="center"/>
    </xf>
    <xf numFmtId="2" fontId="6" fillId="0" borderId="0" xfId="9" applyNumberFormat="1"/>
    <xf numFmtId="2" fontId="25" fillId="0" borderId="1" xfId="9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168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top"/>
    </xf>
    <xf numFmtId="1" fontId="16" fillId="7" borderId="1" xfId="0" applyNumberFormat="1" applyFont="1" applyFill="1" applyBorder="1" applyAlignment="1">
      <alignment horizontal="center" vertical="top"/>
    </xf>
    <xf numFmtId="1" fontId="16" fillId="4" borderId="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1" fontId="8" fillId="6" borderId="1" xfId="0" applyNumberFormat="1" applyFont="1" applyFill="1" applyBorder="1" applyAlignment="1">
      <alignment horizontal="center" vertical="top"/>
    </xf>
    <xf numFmtId="1" fontId="16" fillId="5" borderId="1" xfId="0" applyNumberFormat="1" applyFont="1" applyFill="1" applyBorder="1" applyAlignment="1">
      <alignment horizontal="center" vertical="top"/>
    </xf>
    <xf numFmtId="0" fontId="21" fillId="7" borderId="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6" fillId="6" borderId="1" xfId="9" applyNumberFormat="1" applyFont="1" applyFill="1" applyBorder="1" applyAlignment="1">
      <alignment horizontal="center" vertical="top"/>
    </xf>
    <xf numFmtId="1" fontId="16" fillId="6" borderId="8" xfId="9" applyNumberFormat="1" applyFont="1" applyFill="1" applyBorder="1" applyAlignment="1">
      <alignment horizontal="center" vertical="top"/>
    </xf>
    <xf numFmtId="1" fontId="16" fillId="4" borderId="1" xfId="9" applyNumberFormat="1" applyFont="1" applyFill="1" applyBorder="1" applyAlignment="1">
      <alignment horizontal="center" vertical="top"/>
    </xf>
    <xf numFmtId="0" fontId="9" fillId="6" borderId="1" xfId="9" applyFont="1" applyFill="1" applyBorder="1" applyAlignment="1">
      <alignment horizontal="center" vertical="top"/>
    </xf>
    <xf numFmtId="0" fontId="9" fillId="6" borderId="8" xfId="9" applyFont="1" applyFill="1" applyBorder="1" applyAlignment="1">
      <alignment horizontal="center" vertical="top"/>
    </xf>
    <xf numFmtId="0" fontId="9" fillId="7" borderId="1" xfId="9" applyFont="1" applyFill="1" applyBorder="1" applyAlignment="1">
      <alignment horizontal="center" vertical="top"/>
    </xf>
    <xf numFmtId="0" fontId="9" fillId="7" borderId="8" xfId="9" applyFont="1" applyFill="1" applyBorder="1" applyAlignment="1">
      <alignment horizontal="center" vertical="top"/>
    </xf>
    <xf numFmtId="1" fontId="16" fillId="7" borderId="1" xfId="9" applyNumberFormat="1" applyFont="1" applyFill="1" applyBorder="1" applyAlignment="1">
      <alignment horizontal="center" vertical="top"/>
    </xf>
    <xf numFmtId="1" fontId="16" fillId="7" borderId="8" xfId="9" applyNumberFormat="1" applyFont="1" applyFill="1" applyBorder="1" applyAlignment="1">
      <alignment horizontal="center" vertical="top"/>
    </xf>
    <xf numFmtId="0" fontId="9" fillId="4" borderId="3" xfId="9" applyFont="1" applyFill="1" applyBorder="1" applyAlignment="1">
      <alignment horizontal="center" vertical="top"/>
    </xf>
    <xf numFmtId="0" fontId="9" fillId="4" borderId="8" xfId="9" applyFont="1" applyFill="1" applyBorder="1" applyAlignment="1">
      <alignment horizontal="center" vertical="top"/>
    </xf>
    <xf numFmtId="0" fontId="9" fillId="5" borderId="7" xfId="9" applyFont="1" applyFill="1" applyBorder="1" applyAlignment="1">
      <alignment horizontal="center"/>
    </xf>
    <xf numFmtId="0" fontId="9" fillId="5" borderId="14" xfId="9" applyFont="1" applyFill="1" applyBorder="1" applyAlignment="1">
      <alignment horizontal="center"/>
    </xf>
    <xf numFmtId="0" fontId="9" fillId="5" borderId="5" xfId="9" applyFont="1" applyFill="1" applyBorder="1" applyAlignment="1">
      <alignment horizontal="center"/>
    </xf>
    <xf numFmtId="0" fontId="17" fillId="0" borderId="0" xfId="9" applyFont="1" applyAlignment="1">
      <alignment horizontal="center"/>
    </xf>
    <xf numFmtId="0" fontId="17" fillId="0" borderId="20" xfId="9" applyFont="1" applyBorder="1" applyAlignment="1">
      <alignment horizontal="center"/>
    </xf>
    <xf numFmtId="0" fontId="2" fillId="0" borderId="8" xfId="9" applyFont="1" applyFill="1" applyBorder="1" applyAlignment="1">
      <alignment horizontal="center" vertical="center"/>
    </xf>
    <xf numFmtId="0" fontId="2" fillId="0" borderId="12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18" fillId="4" borderId="7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9" fillId="6" borderId="1" xfId="9" applyFont="1" applyFill="1" applyBorder="1" applyAlignment="1">
      <alignment horizontal="center"/>
    </xf>
    <xf numFmtId="0" fontId="9" fillId="7" borderId="1" xfId="9" applyFont="1" applyFill="1" applyBorder="1" applyAlignment="1">
      <alignment horizontal="center"/>
    </xf>
    <xf numFmtId="0" fontId="9" fillId="4" borderId="1" xfId="9" applyFont="1" applyFill="1" applyBorder="1" applyAlignment="1">
      <alignment horizontal="center"/>
    </xf>
    <xf numFmtId="0" fontId="18" fillId="4" borderId="7" xfId="9" applyFont="1" applyFill="1" applyBorder="1" applyAlignment="1">
      <alignment horizontal="center" vertical="top" wrapText="1"/>
    </xf>
    <xf numFmtId="0" fontId="18" fillId="4" borderId="14" xfId="9" applyFont="1" applyFill="1" applyBorder="1" applyAlignment="1">
      <alignment horizontal="center" vertical="top" wrapText="1"/>
    </xf>
    <xf numFmtId="0" fontId="18" fillId="4" borderId="5" xfId="9" applyFont="1" applyFill="1" applyBorder="1" applyAlignment="1">
      <alignment horizontal="center" vertical="top" wrapText="1"/>
    </xf>
    <xf numFmtId="0" fontId="9" fillId="5" borderId="1" xfId="9" applyFont="1" applyFill="1" applyBorder="1" applyAlignment="1">
      <alignment horizontal="center" vertical="top"/>
    </xf>
    <xf numFmtId="0" fontId="9" fillId="5" borderId="8" xfId="9" applyFont="1" applyFill="1" applyBorder="1" applyAlignment="1">
      <alignment horizontal="center" vertical="top"/>
    </xf>
    <xf numFmtId="1" fontId="16" fillId="5" borderId="1" xfId="9" applyNumberFormat="1" applyFont="1" applyFill="1" applyBorder="1" applyAlignment="1">
      <alignment horizontal="center" vertical="top"/>
    </xf>
    <xf numFmtId="1" fontId="16" fillId="5" borderId="8" xfId="9" applyNumberFormat="1" applyFont="1" applyFill="1" applyBorder="1" applyAlignment="1">
      <alignment horizontal="center" vertical="top"/>
    </xf>
    <xf numFmtId="0" fontId="4" fillId="0" borderId="20" xfId="9" applyFont="1" applyBorder="1" applyAlignment="1">
      <alignment horizontal="center" wrapText="1"/>
    </xf>
    <xf numFmtId="0" fontId="8" fillId="13" borderId="1" xfId="9" applyFont="1" applyFill="1" applyBorder="1" applyAlignment="1">
      <alignment horizontal="left" vertical="center" wrapText="1"/>
    </xf>
    <xf numFmtId="0" fontId="2" fillId="0" borderId="8" xfId="9" applyFont="1" applyBorder="1" applyAlignment="1">
      <alignment horizontal="center" wrapText="1"/>
    </xf>
    <xf numFmtId="0" fontId="2" fillId="0" borderId="3" xfId="9" applyFont="1" applyBorder="1" applyAlignment="1">
      <alignment horizontal="center" wrapText="1"/>
    </xf>
    <xf numFmtId="0" fontId="8" fillId="0" borderId="1" xfId="9" applyFont="1" applyBorder="1" applyAlignment="1">
      <alignment horizontal="center" wrapText="1"/>
    </xf>
    <xf numFmtId="0" fontId="8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/>
    </xf>
  </cellXfs>
  <cellStyles count="17">
    <cellStyle name="Currency 2 2" xfId="1"/>
    <cellStyle name="Currency 2 3" xfId="2"/>
    <cellStyle name="Currency 2 4" xfId="3"/>
    <cellStyle name="Currency 2 5" xfId="4"/>
    <cellStyle name="Currency 3 2" xfId="5"/>
    <cellStyle name="Currency 3 3" xfId="6"/>
    <cellStyle name="Currency 3 4" xfId="7"/>
    <cellStyle name="Currency 3 5" xfId="8"/>
    <cellStyle name="Normal" xfId="0" builtinId="0"/>
    <cellStyle name="Normal 2" xfId="9"/>
    <cellStyle name="Normal 2 2 3" xfId="10"/>
    <cellStyle name="Normal 2 3" xfId="11"/>
    <cellStyle name="Normal 3" xfId="16"/>
    <cellStyle name="Percent 2 2" xfId="12"/>
    <cellStyle name="Percent 2 3" xfId="13"/>
    <cellStyle name="Percent 2 4" xfId="14"/>
    <cellStyle name="Percent 2 5" xfId="15"/>
  </cellStyles>
  <dxfs count="12"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FDFB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Availability Graphs for HPSEBL On 11-November-2019 </a:t>
            </a:r>
          </a:p>
        </c:rich>
      </c:tx>
      <c:layout>
        <c:manualLayout>
          <c:xMode val="edge"/>
          <c:yMode val="edge"/>
          <c:x val="0.3266503976443737"/>
          <c:y val="8.39404828176719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15262169176555"/>
          <c:y val="0.17547727752363379"/>
          <c:w val="0.74570815450661065"/>
          <c:h val="0.41123640628996438"/>
        </c:manualLayout>
      </c:layout>
      <c:lineChart>
        <c:grouping val="standard"/>
        <c:ser>
          <c:idx val="2"/>
          <c:order val="0"/>
          <c:tx>
            <c:v>Availability as per DA</c:v>
          </c:tx>
          <c:spPr>
            <a:ln w="53975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PTA!$Q$7:$Q$102</c:f>
              <c:numCache>
                <c:formatCode>0</c:formatCode>
                <c:ptCount val="96"/>
                <c:pt idx="0">
                  <c:v>917.67837299999997</c:v>
                </c:pt>
                <c:pt idx="1">
                  <c:v>767.60784349693233</c:v>
                </c:pt>
                <c:pt idx="2">
                  <c:v>881.50757699999986</c:v>
                </c:pt>
                <c:pt idx="3">
                  <c:v>881.51370099999986</c:v>
                </c:pt>
                <c:pt idx="4">
                  <c:v>873.9202879999998</c:v>
                </c:pt>
                <c:pt idx="5">
                  <c:v>873.9202879999998</c:v>
                </c:pt>
                <c:pt idx="6">
                  <c:v>873.9202879999998</c:v>
                </c:pt>
                <c:pt idx="7">
                  <c:v>873.9202879999998</c:v>
                </c:pt>
                <c:pt idx="8">
                  <c:v>874.69356799999991</c:v>
                </c:pt>
                <c:pt idx="9">
                  <c:v>874.69356799999991</c:v>
                </c:pt>
                <c:pt idx="10">
                  <c:v>871.2980329999998</c:v>
                </c:pt>
                <c:pt idx="11">
                  <c:v>871.2980329999998</c:v>
                </c:pt>
                <c:pt idx="12">
                  <c:v>869.28578499999981</c:v>
                </c:pt>
                <c:pt idx="13">
                  <c:v>867.57131299999992</c:v>
                </c:pt>
                <c:pt idx="14">
                  <c:v>728.47569518404896</c:v>
                </c:pt>
                <c:pt idx="15">
                  <c:v>866.51250499999992</c:v>
                </c:pt>
                <c:pt idx="16">
                  <c:v>864.8023119999998</c:v>
                </c:pt>
                <c:pt idx="17">
                  <c:v>864.8023119999998</c:v>
                </c:pt>
                <c:pt idx="18">
                  <c:v>888.97602849897748</c:v>
                </c:pt>
                <c:pt idx="19">
                  <c:v>925.62165874846607</c:v>
                </c:pt>
                <c:pt idx="20">
                  <c:v>918.1041261226992</c:v>
                </c:pt>
                <c:pt idx="21">
                  <c:v>986.2355958732104</c:v>
                </c:pt>
                <c:pt idx="22">
                  <c:v>1027.1692228098157</c:v>
                </c:pt>
                <c:pt idx="23">
                  <c:v>1019.245280120654</c:v>
                </c:pt>
                <c:pt idx="24">
                  <c:v>1006.9694061145191</c:v>
                </c:pt>
                <c:pt idx="25">
                  <c:v>1053.6737591779138</c:v>
                </c:pt>
                <c:pt idx="26">
                  <c:v>1163.6929189959098</c:v>
                </c:pt>
                <c:pt idx="27">
                  <c:v>1123.253384742331</c:v>
                </c:pt>
                <c:pt idx="28">
                  <c:v>1337.6714423108381</c:v>
                </c:pt>
                <c:pt idx="29">
                  <c:v>1310.1855539999997</c:v>
                </c:pt>
                <c:pt idx="30">
                  <c:v>1305.7987299999995</c:v>
                </c:pt>
                <c:pt idx="31">
                  <c:v>1307.5318999999997</c:v>
                </c:pt>
                <c:pt idx="32">
                  <c:v>1419.5915453575001</c:v>
                </c:pt>
                <c:pt idx="33">
                  <c:v>1409.8142783574999</c:v>
                </c:pt>
                <c:pt idx="34">
                  <c:v>1435.3094033575001</c:v>
                </c:pt>
                <c:pt idx="35">
                  <c:v>1467.9329433574997</c:v>
                </c:pt>
                <c:pt idx="36">
                  <c:v>1455.2075043575001</c:v>
                </c:pt>
                <c:pt idx="37">
                  <c:v>1437.5116443575</c:v>
                </c:pt>
                <c:pt idx="38">
                  <c:v>1390.8225399999997</c:v>
                </c:pt>
                <c:pt idx="39">
                  <c:v>1475.9621999999997</c:v>
                </c:pt>
                <c:pt idx="40">
                  <c:v>1358.0417479999996</c:v>
                </c:pt>
                <c:pt idx="41">
                  <c:v>1335.8589599999998</c:v>
                </c:pt>
                <c:pt idx="42">
                  <c:v>1323.488419</c:v>
                </c:pt>
                <c:pt idx="43">
                  <c:v>1309.2311589999997</c:v>
                </c:pt>
                <c:pt idx="44">
                  <c:v>1277.0820189999997</c:v>
                </c:pt>
                <c:pt idx="45">
                  <c:v>1242.7171789999995</c:v>
                </c:pt>
                <c:pt idx="46">
                  <c:v>1240.995639</c:v>
                </c:pt>
                <c:pt idx="47">
                  <c:v>1224.1284989999999</c:v>
                </c:pt>
                <c:pt idx="48">
                  <c:v>1202.6816979999999</c:v>
                </c:pt>
                <c:pt idx="49">
                  <c:v>1192.8169779999998</c:v>
                </c:pt>
                <c:pt idx="50">
                  <c:v>1181.7419809999999</c:v>
                </c:pt>
                <c:pt idx="51">
                  <c:v>1171.8288009999999</c:v>
                </c:pt>
                <c:pt idx="52">
                  <c:v>1220.2485089999998</c:v>
                </c:pt>
                <c:pt idx="53">
                  <c:v>1121.4648609999999</c:v>
                </c:pt>
                <c:pt idx="54">
                  <c:v>1126.1203609999998</c:v>
                </c:pt>
                <c:pt idx="55">
                  <c:v>1116.1949809999999</c:v>
                </c:pt>
                <c:pt idx="56">
                  <c:v>1146.4062529999999</c:v>
                </c:pt>
                <c:pt idx="57">
                  <c:v>1140.8881329999997</c:v>
                </c:pt>
                <c:pt idx="58">
                  <c:v>1125.4691329999996</c:v>
                </c:pt>
                <c:pt idx="59">
                  <c:v>1119.0510129999998</c:v>
                </c:pt>
                <c:pt idx="60">
                  <c:v>1104.0549249999997</c:v>
                </c:pt>
                <c:pt idx="61">
                  <c:v>1102.3246049999998</c:v>
                </c:pt>
                <c:pt idx="62">
                  <c:v>1105.2764849999996</c:v>
                </c:pt>
                <c:pt idx="63">
                  <c:v>1102.0993619999999</c:v>
                </c:pt>
                <c:pt idx="64">
                  <c:v>1186.7786283575001</c:v>
                </c:pt>
                <c:pt idx="65">
                  <c:v>1195.0155803574999</c:v>
                </c:pt>
                <c:pt idx="66">
                  <c:v>1224.3787013575002</c:v>
                </c:pt>
                <c:pt idx="67">
                  <c:v>1225.3155073575001</c:v>
                </c:pt>
                <c:pt idx="68">
                  <c:v>1163.9045535395039</c:v>
                </c:pt>
                <c:pt idx="69">
                  <c:v>1207.8827867255977</c:v>
                </c:pt>
                <c:pt idx="70">
                  <c:v>1262.2064090364365</c:v>
                </c:pt>
                <c:pt idx="71">
                  <c:v>1353.3928308929137</c:v>
                </c:pt>
                <c:pt idx="72">
                  <c:v>1383.1833107743043</c:v>
                </c:pt>
                <c:pt idx="73">
                  <c:v>1398.5207340871877</c:v>
                </c:pt>
                <c:pt idx="74">
                  <c:v>1342.2835152732819</c:v>
                </c:pt>
                <c:pt idx="75">
                  <c:v>1321.4609989603982</c:v>
                </c:pt>
                <c:pt idx="76">
                  <c:v>1288.8940160217478</c:v>
                </c:pt>
                <c:pt idx="77">
                  <c:v>1267.1448371464926</c:v>
                </c:pt>
                <c:pt idx="78">
                  <c:v>1209.9197018970035</c:v>
                </c:pt>
                <c:pt idx="79">
                  <c:v>1205.5593477722596</c:v>
                </c:pt>
                <c:pt idx="80">
                  <c:v>1179.3241773346317</c:v>
                </c:pt>
                <c:pt idx="81">
                  <c:v>1194.8644277109101</c:v>
                </c:pt>
                <c:pt idx="82">
                  <c:v>1145.9172598356545</c:v>
                </c:pt>
                <c:pt idx="83">
                  <c:v>1080.0375207677937</c:v>
                </c:pt>
                <c:pt idx="84">
                  <c:v>1077.2023852688158</c:v>
                </c:pt>
                <c:pt idx="85">
                  <c:v>1082.1246603322106</c:v>
                </c:pt>
                <c:pt idx="86">
                  <c:v>1048.9026165837442</c:v>
                </c:pt>
                <c:pt idx="87">
                  <c:v>1014.7558043575</c:v>
                </c:pt>
                <c:pt idx="88">
                  <c:v>955.36636235750007</c:v>
                </c:pt>
                <c:pt idx="89">
                  <c:v>963.08083435749995</c:v>
                </c:pt>
                <c:pt idx="90">
                  <c:v>887.78604735750014</c:v>
                </c:pt>
                <c:pt idx="91">
                  <c:v>820.34492835750007</c:v>
                </c:pt>
                <c:pt idx="92">
                  <c:v>878.11234535750009</c:v>
                </c:pt>
                <c:pt idx="93">
                  <c:v>877.97805500000004</c:v>
                </c:pt>
                <c:pt idx="94">
                  <c:v>877.97805500000004</c:v>
                </c:pt>
                <c:pt idx="95">
                  <c:v>857.97805500000004</c:v>
                </c:pt>
              </c:numCache>
            </c:numRef>
          </c:val>
        </c:ser>
        <c:ser>
          <c:idx val="3"/>
          <c:order val="1"/>
          <c:tx>
            <c:v>Availability as per Actual</c:v>
          </c:tx>
          <c:spPr>
            <a:ln w="539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876.44037800000001</c:v>
                </c:pt>
                <c:pt idx="1">
                  <c:v>756.51009599999998</c:v>
                </c:pt>
                <c:pt idx="2">
                  <c:v>830.81671200000005</c:v>
                </c:pt>
                <c:pt idx="3">
                  <c:v>827.98889000000008</c:v>
                </c:pt>
                <c:pt idx="4">
                  <c:v>817.23387600000001</c:v>
                </c:pt>
                <c:pt idx="5">
                  <c:v>816.23039199999994</c:v>
                </c:pt>
                <c:pt idx="6">
                  <c:v>817.23387600000001</c:v>
                </c:pt>
                <c:pt idx="7">
                  <c:v>800.69399999999996</c:v>
                </c:pt>
                <c:pt idx="8">
                  <c:v>801.69651299999998</c:v>
                </c:pt>
                <c:pt idx="9">
                  <c:v>805.39060199999994</c:v>
                </c:pt>
                <c:pt idx="10">
                  <c:v>818.10699399999999</c:v>
                </c:pt>
                <c:pt idx="11">
                  <c:v>819.72758799999997</c:v>
                </c:pt>
                <c:pt idx="12">
                  <c:v>818.91434000000004</c:v>
                </c:pt>
                <c:pt idx="13">
                  <c:v>818.53052400000001</c:v>
                </c:pt>
                <c:pt idx="14">
                  <c:v>696.49363599999992</c:v>
                </c:pt>
                <c:pt idx="15">
                  <c:v>830.53052400000001</c:v>
                </c:pt>
                <c:pt idx="16">
                  <c:v>800.88757699999996</c:v>
                </c:pt>
                <c:pt idx="17">
                  <c:v>826.99982599999998</c:v>
                </c:pt>
                <c:pt idx="18">
                  <c:v>848.40512000000001</c:v>
                </c:pt>
                <c:pt idx="19">
                  <c:v>916.24829499999998</c:v>
                </c:pt>
                <c:pt idx="20">
                  <c:v>926.685835</c:v>
                </c:pt>
                <c:pt idx="21">
                  <c:v>984.42486499999995</c:v>
                </c:pt>
                <c:pt idx="22">
                  <c:v>1031.67148</c:v>
                </c:pt>
                <c:pt idx="23">
                  <c:v>1061.9630099999999</c:v>
                </c:pt>
                <c:pt idx="24">
                  <c:v>1026.6572879999999</c:v>
                </c:pt>
                <c:pt idx="25">
                  <c:v>1090.8596700000001</c:v>
                </c:pt>
                <c:pt idx="26">
                  <c:v>1221.398557</c:v>
                </c:pt>
                <c:pt idx="27">
                  <c:v>1293.1340890000001</c:v>
                </c:pt>
                <c:pt idx="28">
                  <c:v>1434.577998</c:v>
                </c:pt>
                <c:pt idx="29">
                  <c:v>1424.041084</c:v>
                </c:pt>
                <c:pt idx="30">
                  <c:v>1409.577998</c:v>
                </c:pt>
                <c:pt idx="31">
                  <c:v>1425.041084</c:v>
                </c:pt>
                <c:pt idx="32">
                  <c:v>1421.5104219999998</c:v>
                </c:pt>
                <c:pt idx="33">
                  <c:v>1442.6151139999999</c:v>
                </c:pt>
                <c:pt idx="34">
                  <c:v>1512.244584</c:v>
                </c:pt>
                <c:pt idx="35">
                  <c:v>1495.0142530000001</c:v>
                </c:pt>
                <c:pt idx="36">
                  <c:v>1420.445201</c:v>
                </c:pt>
                <c:pt idx="37">
                  <c:v>1502.580948</c:v>
                </c:pt>
                <c:pt idx="38">
                  <c:v>1504.3278210000001</c:v>
                </c:pt>
                <c:pt idx="39">
                  <c:v>1447.889561</c:v>
                </c:pt>
                <c:pt idx="40">
                  <c:v>1317.732974</c:v>
                </c:pt>
                <c:pt idx="41">
                  <c:v>1442.1893190000001</c:v>
                </c:pt>
                <c:pt idx="42">
                  <c:v>1346.1738270000001</c:v>
                </c:pt>
                <c:pt idx="43">
                  <c:v>1310.2782990000001</c:v>
                </c:pt>
                <c:pt idx="44">
                  <c:v>1318.0252379999999</c:v>
                </c:pt>
                <c:pt idx="45">
                  <c:v>1300.8552380000001</c:v>
                </c:pt>
                <c:pt idx="46">
                  <c:v>1264.735238</c:v>
                </c:pt>
                <c:pt idx="47">
                  <c:v>1213.358553</c:v>
                </c:pt>
                <c:pt idx="48">
                  <c:v>1233.125137</c:v>
                </c:pt>
                <c:pt idx="49">
                  <c:v>1220.4841879999999</c:v>
                </c:pt>
                <c:pt idx="50">
                  <c:v>1204.7541879999999</c:v>
                </c:pt>
                <c:pt idx="51">
                  <c:v>1198.0341880000001</c:v>
                </c:pt>
                <c:pt idx="52">
                  <c:v>1265.0603590000001</c:v>
                </c:pt>
                <c:pt idx="53">
                  <c:v>1164.0303589999999</c:v>
                </c:pt>
                <c:pt idx="54">
                  <c:v>1165.5703590000001</c:v>
                </c:pt>
                <c:pt idx="55">
                  <c:v>1189.1059729999999</c:v>
                </c:pt>
                <c:pt idx="56">
                  <c:v>1201.4766479999998</c:v>
                </c:pt>
                <c:pt idx="57">
                  <c:v>1196.503995</c:v>
                </c:pt>
                <c:pt idx="58">
                  <c:v>1178.1071080000002</c:v>
                </c:pt>
                <c:pt idx="59">
                  <c:v>1179.6789880000001</c:v>
                </c:pt>
                <c:pt idx="60">
                  <c:v>1140.672902</c:v>
                </c:pt>
                <c:pt idx="61">
                  <c:v>1134.444137</c:v>
                </c:pt>
                <c:pt idx="62">
                  <c:v>1170.7338239999999</c:v>
                </c:pt>
                <c:pt idx="63">
                  <c:v>1167.033983</c:v>
                </c:pt>
                <c:pt idx="64">
                  <c:v>1248.732121</c:v>
                </c:pt>
                <c:pt idx="65">
                  <c:v>1232.750325</c:v>
                </c:pt>
                <c:pt idx="66">
                  <c:v>1221.5114229999999</c:v>
                </c:pt>
                <c:pt idx="67">
                  <c:v>1284.0270820000001</c:v>
                </c:pt>
                <c:pt idx="68">
                  <c:v>1165.7562809999999</c:v>
                </c:pt>
                <c:pt idx="69">
                  <c:v>1239.199668</c:v>
                </c:pt>
                <c:pt idx="70">
                  <c:v>1281.0208149999999</c:v>
                </c:pt>
                <c:pt idx="71">
                  <c:v>1394.938251</c:v>
                </c:pt>
                <c:pt idx="72">
                  <c:v>1372.457439</c:v>
                </c:pt>
                <c:pt idx="73">
                  <c:v>1397.722806</c:v>
                </c:pt>
                <c:pt idx="74">
                  <c:v>1326.242806</c:v>
                </c:pt>
                <c:pt idx="75">
                  <c:v>1322.8428060000001</c:v>
                </c:pt>
                <c:pt idx="76">
                  <c:v>1290.1380789999998</c:v>
                </c:pt>
                <c:pt idx="77">
                  <c:v>1266.2521320000001</c:v>
                </c:pt>
                <c:pt idx="78">
                  <c:v>1297.499028</c:v>
                </c:pt>
                <c:pt idx="79">
                  <c:v>1302.1168459999999</c:v>
                </c:pt>
                <c:pt idx="80">
                  <c:v>1264.8546550000001</c:v>
                </c:pt>
                <c:pt idx="81">
                  <c:v>1274.246028</c:v>
                </c:pt>
                <c:pt idx="82">
                  <c:v>1170.3449759999999</c:v>
                </c:pt>
                <c:pt idx="83">
                  <c:v>1107.7005789999998</c:v>
                </c:pt>
                <c:pt idx="84">
                  <c:v>1089.914861</c:v>
                </c:pt>
                <c:pt idx="85">
                  <c:v>1075.299479</c:v>
                </c:pt>
                <c:pt idx="86">
                  <c:v>995.163635</c:v>
                </c:pt>
                <c:pt idx="87">
                  <c:v>986.60103700000002</c:v>
                </c:pt>
                <c:pt idx="88">
                  <c:v>954.00151500000004</c:v>
                </c:pt>
                <c:pt idx="89">
                  <c:v>1006.728018</c:v>
                </c:pt>
                <c:pt idx="90">
                  <c:v>1003.889641</c:v>
                </c:pt>
                <c:pt idx="91">
                  <c:v>954.76194199999998</c:v>
                </c:pt>
                <c:pt idx="92">
                  <c:v>915.18750799999998</c:v>
                </c:pt>
                <c:pt idx="93">
                  <c:v>897.28330499999993</c:v>
                </c:pt>
                <c:pt idx="94">
                  <c:v>880.12851899999998</c:v>
                </c:pt>
                <c:pt idx="95">
                  <c:v>875.00257199999999</c:v>
                </c:pt>
              </c:numCache>
            </c:numRef>
          </c:val>
        </c:ser>
        <c:marker val="1"/>
        <c:axId val="102976512"/>
        <c:axId val="103020416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50.06</c:v>
                </c:pt>
                <c:pt idx="1">
                  <c:v>50.02</c:v>
                </c:pt>
                <c:pt idx="2">
                  <c:v>50.04</c:v>
                </c:pt>
                <c:pt idx="3">
                  <c:v>50.03</c:v>
                </c:pt>
                <c:pt idx="4">
                  <c:v>50.02</c:v>
                </c:pt>
                <c:pt idx="5">
                  <c:v>50.03</c:v>
                </c:pt>
                <c:pt idx="6">
                  <c:v>50.05</c:v>
                </c:pt>
                <c:pt idx="7">
                  <c:v>50.03</c:v>
                </c:pt>
                <c:pt idx="8">
                  <c:v>50.04</c:v>
                </c:pt>
                <c:pt idx="9">
                  <c:v>50.05</c:v>
                </c:pt>
                <c:pt idx="10">
                  <c:v>50.01</c:v>
                </c:pt>
                <c:pt idx="11">
                  <c:v>50.01</c:v>
                </c:pt>
                <c:pt idx="12">
                  <c:v>50.02</c:v>
                </c:pt>
                <c:pt idx="13">
                  <c:v>50.02</c:v>
                </c:pt>
                <c:pt idx="14">
                  <c:v>50.01</c:v>
                </c:pt>
                <c:pt idx="15">
                  <c:v>50</c:v>
                </c:pt>
                <c:pt idx="16">
                  <c:v>49.97</c:v>
                </c:pt>
                <c:pt idx="17">
                  <c:v>50.02</c:v>
                </c:pt>
                <c:pt idx="18">
                  <c:v>50.02</c:v>
                </c:pt>
                <c:pt idx="19">
                  <c:v>50.02</c:v>
                </c:pt>
                <c:pt idx="20">
                  <c:v>50.01</c:v>
                </c:pt>
                <c:pt idx="21">
                  <c:v>49.99</c:v>
                </c:pt>
                <c:pt idx="22">
                  <c:v>49.95</c:v>
                </c:pt>
                <c:pt idx="23">
                  <c:v>50.02</c:v>
                </c:pt>
                <c:pt idx="24">
                  <c:v>50.04</c:v>
                </c:pt>
                <c:pt idx="25">
                  <c:v>49.96</c:v>
                </c:pt>
                <c:pt idx="26">
                  <c:v>49.99</c:v>
                </c:pt>
                <c:pt idx="27">
                  <c:v>49.98</c:v>
                </c:pt>
                <c:pt idx="28">
                  <c:v>49.99</c:v>
                </c:pt>
                <c:pt idx="29">
                  <c:v>49.97</c:v>
                </c:pt>
                <c:pt idx="30">
                  <c:v>50.01</c:v>
                </c:pt>
                <c:pt idx="31">
                  <c:v>50.04</c:v>
                </c:pt>
                <c:pt idx="32">
                  <c:v>50.03</c:v>
                </c:pt>
                <c:pt idx="33">
                  <c:v>50</c:v>
                </c:pt>
                <c:pt idx="34">
                  <c:v>50.01</c:v>
                </c:pt>
                <c:pt idx="35">
                  <c:v>50</c:v>
                </c:pt>
                <c:pt idx="36">
                  <c:v>50</c:v>
                </c:pt>
                <c:pt idx="37">
                  <c:v>49.99</c:v>
                </c:pt>
                <c:pt idx="38">
                  <c:v>49.99</c:v>
                </c:pt>
                <c:pt idx="39">
                  <c:v>50.02</c:v>
                </c:pt>
                <c:pt idx="40">
                  <c:v>49.99</c:v>
                </c:pt>
                <c:pt idx="41">
                  <c:v>49.99</c:v>
                </c:pt>
                <c:pt idx="42">
                  <c:v>50.01</c:v>
                </c:pt>
                <c:pt idx="43">
                  <c:v>50.03</c:v>
                </c:pt>
                <c:pt idx="44">
                  <c:v>49.98</c:v>
                </c:pt>
                <c:pt idx="45">
                  <c:v>50.05</c:v>
                </c:pt>
                <c:pt idx="46">
                  <c:v>50.01</c:v>
                </c:pt>
                <c:pt idx="47">
                  <c:v>50.07</c:v>
                </c:pt>
                <c:pt idx="48">
                  <c:v>50.06</c:v>
                </c:pt>
                <c:pt idx="49">
                  <c:v>50.03</c:v>
                </c:pt>
                <c:pt idx="50">
                  <c:v>50</c:v>
                </c:pt>
                <c:pt idx="51">
                  <c:v>50.04</c:v>
                </c:pt>
                <c:pt idx="52">
                  <c:v>50.02</c:v>
                </c:pt>
                <c:pt idx="53">
                  <c:v>50.01</c:v>
                </c:pt>
                <c:pt idx="54">
                  <c:v>49.98</c:v>
                </c:pt>
                <c:pt idx="55">
                  <c:v>49.94</c:v>
                </c:pt>
                <c:pt idx="56">
                  <c:v>49.99</c:v>
                </c:pt>
                <c:pt idx="57">
                  <c:v>49.96</c:v>
                </c:pt>
                <c:pt idx="58">
                  <c:v>50.01</c:v>
                </c:pt>
                <c:pt idx="59">
                  <c:v>50</c:v>
                </c:pt>
                <c:pt idx="60">
                  <c:v>49.99</c:v>
                </c:pt>
                <c:pt idx="61">
                  <c:v>49.95</c:v>
                </c:pt>
                <c:pt idx="62">
                  <c:v>49.94</c:v>
                </c:pt>
                <c:pt idx="63">
                  <c:v>50.02</c:v>
                </c:pt>
                <c:pt idx="64">
                  <c:v>50</c:v>
                </c:pt>
                <c:pt idx="65">
                  <c:v>49.95</c:v>
                </c:pt>
                <c:pt idx="66">
                  <c:v>49.99</c:v>
                </c:pt>
                <c:pt idx="67">
                  <c:v>50.03</c:v>
                </c:pt>
                <c:pt idx="68">
                  <c:v>50.02</c:v>
                </c:pt>
                <c:pt idx="69">
                  <c:v>50.01</c:v>
                </c:pt>
                <c:pt idx="70">
                  <c:v>50.02</c:v>
                </c:pt>
                <c:pt idx="71">
                  <c:v>50.04</c:v>
                </c:pt>
                <c:pt idx="72">
                  <c:v>50.04</c:v>
                </c:pt>
                <c:pt idx="73">
                  <c:v>50.06</c:v>
                </c:pt>
                <c:pt idx="74">
                  <c:v>50.06</c:v>
                </c:pt>
                <c:pt idx="75">
                  <c:v>50.08</c:v>
                </c:pt>
                <c:pt idx="76">
                  <c:v>50.06</c:v>
                </c:pt>
                <c:pt idx="77">
                  <c:v>50.06</c:v>
                </c:pt>
                <c:pt idx="78">
                  <c:v>50.06</c:v>
                </c:pt>
                <c:pt idx="79">
                  <c:v>50.04</c:v>
                </c:pt>
                <c:pt idx="80">
                  <c:v>50.05</c:v>
                </c:pt>
                <c:pt idx="81">
                  <c:v>50.04</c:v>
                </c:pt>
                <c:pt idx="82">
                  <c:v>50.04</c:v>
                </c:pt>
                <c:pt idx="83">
                  <c:v>50.02</c:v>
                </c:pt>
                <c:pt idx="84">
                  <c:v>50.03</c:v>
                </c:pt>
                <c:pt idx="85">
                  <c:v>50.02</c:v>
                </c:pt>
                <c:pt idx="86">
                  <c:v>50.04</c:v>
                </c:pt>
                <c:pt idx="87">
                  <c:v>50.07</c:v>
                </c:pt>
                <c:pt idx="88">
                  <c:v>50.02</c:v>
                </c:pt>
                <c:pt idx="89">
                  <c:v>50.03</c:v>
                </c:pt>
                <c:pt idx="90">
                  <c:v>50</c:v>
                </c:pt>
                <c:pt idx="91">
                  <c:v>50.02</c:v>
                </c:pt>
                <c:pt idx="92">
                  <c:v>50.02</c:v>
                </c:pt>
                <c:pt idx="93">
                  <c:v>50.01</c:v>
                </c:pt>
                <c:pt idx="94">
                  <c:v>49.97</c:v>
                </c:pt>
                <c:pt idx="95">
                  <c:v>50.02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50.06</c:v>
                </c:pt>
                <c:pt idx="1">
                  <c:v>50.02</c:v>
                </c:pt>
                <c:pt idx="2">
                  <c:v>50.04</c:v>
                </c:pt>
                <c:pt idx="3">
                  <c:v>50.03</c:v>
                </c:pt>
                <c:pt idx="4">
                  <c:v>50.02</c:v>
                </c:pt>
                <c:pt idx="5">
                  <c:v>50.03</c:v>
                </c:pt>
                <c:pt idx="6">
                  <c:v>50.05</c:v>
                </c:pt>
                <c:pt idx="7">
                  <c:v>50.03</c:v>
                </c:pt>
                <c:pt idx="8">
                  <c:v>50.04</c:v>
                </c:pt>
                <c:pt idx="9">
                  <c:v>50.05</c:v>
                </c:pt>
                <c:pt idx="10">
                  <c:v>50.01</c:v>
                </c:pt>
                <c:pt idx="11">
                  <c:v>50.01</c:v>
                </c:pt>
                <c:pt idx="12">
                  <c:v>50.02</c:v>
                </c:pt>
                <c:pt idx="13">
                  <c:v>50.02</c:v>
                </c:pt>
                <c:pt idx="14">
                  <c:v>50.01</c:v>
                </c:pt>
                <c:pt idx="15">
                  <c:v>50</c:v>
                </c:pt>
                <c:pt idx="16">
                  <c:v>49.97</c:v>
                </c:pt>
                <c:pt idx="17">
                  <c:v>50.02</c:v>
                </c:pt>
                <c:pt idx="18">
                  <c:v>50.02</c:v>
                </c:pt>
                <c:pt idx="19">
                  <c:v>50.02</c:v>
                </c:pt>
                <c:pt idx="20">
                  <c:v>50.01</c:v>
                </c:pt>
                <c:pt idx="21">
                  <c:v>49.99</c:v>
                </c:pt>
                <c:pt idx="22">
                  <c:v>49.95</c:v>
                </c:pt>
                <c:pt idx="23">
                  <c:v>50.02</c:v>
                </c:pt>
                <c:pt idx="24">
                  <c:v>50.04</c:v>
                </c:pt>
                <c:pt idx="25">
                  <c:v>49.96</c:v>
                </c:pt>
                <c:pt idx="26">
                  <c:v>49.99</c:v>
                </c:pt>
                <c:pt idx="27">
                  <c:v>49.98</c:v>
                </c:pt>
                <c:pt idx="28">
                  <c:v>49.99</c:v>
                </c:pt>
                <c:pt idx="29">
                  <c:v>49.97</c:v>
                </c:pt>
                <c:pt idx="30">
                  <c:v>50.01</c:v>
                </c:pt>
                <c:pt idx="31">
                  <c:v>50.04</c:v>
                </c:pt>
                <c:pt idx="32">
                  <c:v>50.03</c:v>
                </c:pt>
                <c:pt idx="33">
                  <c:v>50</c:v>
                </c:pt>
                <c:pt idx="34">
                  <c:v>50.01</c:v>
                </c:pt>
                <c:pt idx="35">
                  <c:v>50</c:v>
                </c:pt>
                <c:pt idx="36">
                  <c:v>50</c:v>
                </c:pt>
                <c:pt idx="37">
                  <c:v>49.99</c:v>
                </c:pt>
                <c:pt idx="38">
                  <c:v>49.99</c:v>
                </c:pt>
                <c:pt idx="39">
                  <c:v>50.02</c:v>
                </c:pt>
                <c:pt idx="40">
                  <c:v>49.99</c:v>
                </c:pt>
                <c:pt idx="41">
                  <c:v>49.99</c:v>
                </c:pt>
                <c:pt idx="42">
                  <c:v>50.01</c:v>
                </c:pt>
                <c:pt idx="43">
                  <c:v>50.03</c:v>
                </c:pt>
                <c:pt idx="44">
                  <c:v>49.98</c:v>
                </c:pt>
                <c:pt idx="45">
                  <c:v>50.05</c:v>
                </c:pt>
                <c:pt idx="46">
                  <c:v>50.01</c:v>
                </c:pt>
                <c:pt idx="47">
                  <c:v>50.07</c:v>
                </c:pt>
                <c:pt idx="48">
                  <c:v>50.06</c:v>
                </c:pt>
                <c:pt idx="49">
                  <c:v>50.03</c:v>
                </c:pt>
                <c:pt idx="50">
                  <c:v>50</c:v>
                </c:pt>
                <c:pt idx="51">
                  <c:v>50.04</c:v>
                </c:pt>
                <c:pt idx="52">
                  <c:v>50.02</c:v>
                </c:pt>
                <c:pt idx="53">
                  <c:v>50.01</c:v>
                </c:pt>
                <c:pt idx="54">
                  <c:v>49.98</c:v>
                </c:pt>
                <c:pt idx="55">
                  <c:v>49.94</c:v>
                </c:pt>
                <c:pt idx="56">
                  <c:v>49.99</c:v>
                </c:pt>
                <c:pt idx="57">
                  <c:v>49.96</c:v>
                </c:pt>
                <c:pt idx="58">
                  <c:v>50.01</c:v>
                </c:pt>
                <c:pt idx="59">
                  <c:v>50</c:v>
                </c:pt>
                <c:pt idx="60">
                  <c:v>49.99</c:v>
                </c:pt>
                <c:pt idx="61">
                  <c:v>49.95</c:v>
                </c:pt>
                <c:pt idx="62">
                  <c:v>49.94</c:v>
                </c:pt>
                <c:pt idx="63">
                  <c:v>50.02</c:v>
                </c:pt>
                <c:pt idx="64">
                  <c:v>50</c:v>
                </c:pt>
                <c:pt idx="65">
                  <c:v>49.95</c:v>
                </c:pt>
                <c:pt idx="66">
                  <c:v>49.99</c:v>
                </c:pt>
                <c:pt idx="67">
                  <c:v>50.03</c:v>
                </c:pt>
                <c:pt idx="68">
                  <c:v>50.02</c:v>
                </c:pt>
                <c:pt idx="69">
                  <c:v>50.01</c:v>
                </c:pt>
                <c:pt idx="70">
                  <c:v>50.02</c:v>
                </c:pt>
                <c:pt idx="71">
                  <c:v>50.04</c:v>
                </c:pt>
                <c:pt idx="72">
                  <c:v>50.04</c:v>
                </c:pt>
                <c:pt idx="73">
                  <c:v>50.06</c:v>
                </c:pt>
                <c:pt idx="74">
                  <c:v>50.06</c:v>
                </c:pt>
                <c:pt idx="75">
                  <c:v>50.08</c:v>
                </c:pt>
                <c:pt idx="76">
                  <c:v>50.06</c:v>
                </c:pt>
                <c:pt idx="77">
                  <c:v>50.06</c:v>
                </c:pt>
                <c:pt idx="78">
                  <c:v>50.06</c:v>
                </c:pt>
                <c:pt idx="79">
                  <c:v>50.04</c:v>
                </c:pt>
                <c:pt idx="80">
                  <c:v>50.05</c:v>
                </c:pt>
                <c:pt idx="81">
                  <c:v>50.04</c:v>
                </c:pt>
                <c:pt idx="82">
                  <c:v>50.04</c:v>
                </c:pt>
                <c:pt idx="83">
                  <c:v>50.02</c:v>
                </c:pt>
                <c:pt idx="84">
                  <c:v>50.03</c:v>
                </c:pt>
                <c:pt idx="85">
                  <c:v>50.02</c:v>
                </c:pt>
                <c:pt idx="86">
                  <c:v>50.04</c:v>
                </c:pt>
                <c:pt idx="87">
                  <c:v>50.07</c:v>
                </c:pt>
                <c:pt idx="88">
                  <c:v>50.02</c:v>
                </c:pt>
                <c:pt idx="89">
                  <c:v>50.03</c:v>
                </c:pt>
                <c:pt idx="90">
                  <c:v>50</c:v>
                </c:pt>
                <c:pt idx="91">
                  <c:v>50.02</c:v>
                </c:pt>
                <c:pt idx="92">
                  <c:v>50.02</c:v>
                </c:pt>
                <c:pt idx="93">
                  <c:v>50.01</c:v>
                </c:pt>
                <c:pt idx="94">
                  <c:v>49.97</c:v>
                </c:pt>
                <c:pt idx="95">
                  <c:v>50.02</c:v>
                </c:pt>
              </c:numCache>
            </c:numRef>
          </c:val>
        </c:ser>
        <c:marker val="1"/>
        <c:axId val="103038336"/>
        <c:axId val="103036032"/>
      </c:lineChart>
      <c:catAx>
        <c:axId val="102976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20416"/>
        <c:crosses val="autoZero"/>
        <c:auto val="1"/>
        <c:lblAlgn val="ctr"/>
        <c:lblOffset val="100"/>
        <c:tickLblSkip val="3"/>
        <c:tickMarkSkip val="1"/>
      </c:catAx>
      <c:valAx>
        <c:axId val="103020416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76512"/>
        <c:crosses val="autoZero"/>
        <c:crossBetween val="between"/>
      </c:valAx>
      <c:valAx>
        <c:axId val="103036032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103038336"/>
        <c:crosses val="max"/>
        <c:crossBetween val="between"/>
      </c:valAx>
      <c:catAx>
        <c:axId val="103038336"/>
        <c:scaling>
          <c:orientation val="minMax"/>
        </c:scaling>
        <c:delete val="1"/>
        <c:axPos val="b"/>
        <c:numFmt formatCode="0.00" sourceLinked="1"/>
        <c:tickLblPos val="none"/>
        <c:crossAx val="103036032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202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Demand Graphs for HPSEBL On 11-November-2019</a:t>
            </a:r>
          </a:p>
        </c:rich>
      </c:tx>
      <c:layout>
        <c:manualLayout>
          <c:xMode val="edge"/>
          <c:yMode val="edge"/>
          <c:x val="0.31975999317022685"/>
          <c:y val="7.32213444006422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588752679718"/>
          <c:y val="0.15940159265703677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Demand as per DA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PTA!$G$7:$G$102</c:f>
              <c:numCache>
                <c:formatCode>0</c:formatCode>
                <c:ptCount val="96"/>
                <c:pt idx="0">
                  <c:v>805.38414213538658</c:v>
                </c:pt>
                <c:pt idx="1">
                  <c:v>806.39087231305587</c:v>
                </c:pt>
                <c:pt idx="2">
                  <c:v>799.34376106937123</c:v>
                </c:pt>
                <c:pt idx="3">
                  <c:v>795.31684035869421</c:v>
                </c:pt>
                <c:pt idx="4">
                  <c:v>788.26972911500957</c:v>
                </c:pt>
                <c:pt idx="5">
                  <c:v>790.28318947034813</c:v>
                </c:pt>
                <c:pt idx="6">
                  <c:v>797.33030071403277</c:v>
                </c:pt>
                <c:pt idx="7">
                  <c:v>778.20242733831731</c:v>
                </c:pt>
                <c:pt idx="8">
                  <c:v>786.25626875967112</c:v>
                </c:pt>
                <c:pt idx="9">
                  <c:v>776.18896698297874</c:v>
                </c:pt>
                <c:pt idx="10">
                  <c:v>779.20915751598648</c:v>
                </c:pt>
                <c:pt idx="11">
                  <c:v>764.10820485094803</c:v>
                </c:pt>
                <c:pt idx="12">
                  <c:v>755.04763325192494</c:v>
                </c:pt>
                <c:pt idx="13">
                  <c:v>742.96687111989411</c:v>
                </c:pt>
                <c:pt idx="14">
                  <c:v>743.97360129756339</c:v>
                </c:pt>
                <c:pt idx="15">
                  <c:v>753.03417289658648</c:v>
                </c:pt>
                <c:pt idx="16">
                  <c:v>757.0610936072635</c:v>
                </c:pt>
                <c:pt idx="17">
                  <c:v>766.12166520628648</c:v>
                </c:pt>
                <c:pt idx="18">
                  <c:v>775.18223680530957</c:v>
                </c:pt>
                <c:pt idx="19">
                  <c:v>791.2899196480173</c:v>
                </c:pt>
                <c:pt idx="20">
                  <c:v>808.40433266839432</c:v>
                </c:pt>
                <c:pt idx="21">
                  <c:v>843.6398888868174</c:v>
                </c:pt>
                <c:pt idx="22">
                  <c:v>883.90909599358679</c:v>
                </c:pt>
                <c:pt idx="23">
                  <c:v>929.21195398870225</c:v>
                </c:pt>
                <c:pt idx="24">
                  <c:v>931.2254143440407</c:v>
                </c:pt>
                <c:pt idx="25">
                  <c:v>986.59557411584854</c:v>
                </c:pt>
                <c:pt idx="26">
                  <c:v>1118.4772273905182</c:v>
                </c:pt>
                <c:pt idx="27">
                  <c:v>1229.2175469341339</c:v>
                </c:pt>
                <c:pt idx="28">
                  <c:v>1303.715580081657</c:v>
                </c:pt>
                <c:pt idx="29">
                  <c:v>1360.0924700311341</c:v>
                </c:pt>
                <c:pt idx="30">
                  <c:v>1388.2809150058724</c:v>
                </c:pt>
                <c:pt idx="31">
                  <c:v>1407.408788381588</c:v>
                </c:pt>
                <c:pt idx="32">
                  <c:v>1490.9673931281345</c:v>
                </c:pt>
                <c:pt idx="33">
                  <c:v>1501.0346949048269</c:v>
                </c:pt>
                <c:pt idx="34">
                  <c:v>1504.0548854378346</c:v>
                </c:pt>
                <c:pt idx="35">
                  <c:v>1494.9943138388114</c:v>
                </c:pt>
                <c:pt idx="36">
                  <c:v>1484.927012062119</c:v>
                </c:pt>
                <c:pt idx="37">
                  <c:v>1489.9606629504653</c:v>
                </c:pt>
                <c:pt idx="38">
                  <c:v>1481.9068215291113</c:v>
                </c:pt>
                <c:pt idx="39">
                  <c:v>1465.7991386864037</c:v>
                </c:pt>
                <c:pt idx="40">
                  <c:v>1445.6645351330189</c:v>
                </c:pt>
                <c:pt idx="41">
                  <c:v>1421.5030108689573</c:v>
                </c:pt>
                <c:pt idx="42">
                  <c:v>1411.4357090922649</c:v>
                </c:pt>
                <c:pt idx="43">
                  <c:v>1395.3280262495571</c:v>
                </c:pt>
                <c:pt idx="44">
                  <c:v>1378.2136132291805</c:v>
                </c:pt>
                <c:pt idx="45">
                  <c:v>1340.9645966554187</c:v>
                </c:pt>
                <c:pt idx="46">
                  <c:v>1340.9645966554187</c:v>
                </c:pt>
                <c:pt idx="47">
                  <c:v>1323.8501836350417</c:v>
                </c:pt>
                <c:pt idx="48">
                  <c:v>1311.7694215030108</c:v>
                </c:pt>
                <c:pt idx="49">
                  <c:v>1300.6953895486492</c:v>
                </c:pt>
                <c:pt idx="50">
                  <c:v>1290.6280877719569</c:v>
                </c:pt>
                <c:pt idx="51">
                  <c:v>1280.5607859952645</c:v>
                </c:pt>
                <c:pt idx="52">
                  <c:v>1242.305039243834</c:v>
                </c:pt>
                <c:pt idx="53">
                  <c:v>1239.2848487108263</c:v>
                </c:pt>
                <c:pt idx="54">
                  <c:v>1244.3184995991724</c:v>
                </c:pt>
                <c:pt idx="55">
                  <c:v>1233.2444676448108</c:v>
                </c:pt>
                <c:pt idx="56">
                  <c:v>1224.1838960457876</c:v>
                </c:pt>
                <c:pt idx="57">
                  <c:v>1217.136784802103</c:v>
                </c:pt>
                <c:pt idx="58">
                  <c:v>1204.0492924924031</c:v>
                </c:pt>
                <c:pt idx="59">
                  <c:v>1204.0492924924031</c:v>
                </c:pt>
                <c:pt idx="60">
                  <c:v>1208.07621320308</c:v>
                </c:pt>
                <c:pt idx="61">
                  <c:v>1207.0694830254106</c:v>
                </c:pt>
                <c:pt idx="62">
                  <c:v>1210.0896735584183</c:v>
                </c:pt>
                <c:pt idx="63">
                  <c:v>1214.1165942690952</c:v>
                </c:pt>
                <c:pt idx="64">
                  <c:v>1202.0358321370645</c:v>
                </c:pt>
                <c:pt idx="65">
                  <c:v>1210.0896735584183</c:v>
                </c:pt>
                <c:pt idx="66">
                  <c:v>1199.0156416040568</c:v>
                </c:pt>
                <c:pt idx="67">
                  <c:v>1168.8137362739797</c:v>
                </c:pt>
                <c:pt idx="68">
                  <c:v>1176.8675776953337</c:v>
                </c:pt>
                <c:pt idx="69">
                  <c:v>1213.1098640914261</c:v>
                </c:pt>
                <c:pt idx="70">
                  <c:v>1270.4934842185723</c:v>
                </c:pt>
                <c:pt idx="71">
                  <c:v>1331.9040250563955</c:v>
                </c:pt>
                <c:pt idx="72">
                  <c:v>1382.2405339398574</c:v>
                </c:pt>
                <c:pt idx="73">
                  <c:v>1395.3280262495571</c:v>
                </c:pt>
                <c:pt idx="74">
                  <c:v>1354.0520889651189</c:v>
                </c:pt>
                <c:pt idx="75">
                  <c:v>1331.9040250563955</c:v>
                </c:pt>
                <c:pt idx="76">
                  <c:v>1303.715580081657</c:v>
                </c:pt>
                <c:pt idx="77">
                  <c:v>1278.5473256399262</c:v>
                </c:pt>
                <c:pt idx="78">
                  <c:v>1255.3925315535337</c:v>
                </c:pt>
                <c:pt idx="79">
                  <c:v>1227.2040865787953</c:v>
                </c:pt>
                <c:pt idx="80">
                  <c:v>1184.9214191166875</c:v>
                </c:pt>
                <c:pt idx="81">
                  <c:v>1149.6858628982643</c:v>
                </c:pt>
                <c:pt idx="82">
                  <c:v>1122.5041481011949</c:v>
                </c:pt>
                <c:pt idx="83">
                  <c:v>1092.302242771118</c:v>
                </c:pt>
                <c:pt idx="84">
                  <c:v>1063.1070676187103</c:v>
                </c:pt>
                <c:pt idx="85">
                  <c:v>1058.073416730364</c:v>
                </c:pt>
                <c:pt idx="86">
                  <c:v>1029.8849717556257</c:v>
                </c:pt>
                <c:pt idx="87">
                  <c:v>994.64941553720246</c:v>
                </c:pt>
                <c:pt idx="88">
                  <c:v>970.4878912731408</c:v>
                </c:pt>
                <c:pt idx="89">
                  <c:v>965.45424038479462</c:v>
                </c:pt>
                <c:pt idx="90">
                  <c:v>969.48116109547152</c:v>
                </c:pt>
                <c:pt idx="91">
                  <c:v>953.3734782527639</c:v>
                </c:pt>
                <c:pt idx="92">
                  <c:v>924.17830310035606</c:v>
                </c:pt>
                <c:pt idx="93">
                  <c:v>895.9898581256175</c:v>
                </c:pt>
                <c:pt idx="94">
                  <c:v>893.97639777027905</c:v>
                </c:pt>
                <c:pt idx="95">
                  <c:v>886.92928652659452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795</c:v>
                </c:pt>
                <c:pt idx="1">
                  <c:v>801</c:v>
                </c:pt>
                <c:pt idx="2">
                  <c:v>802</c:v>
                </c:pt>
                <c:pt idx="3">
                  <c:v>800</c:v>
                </c:pt>
                <c:pt idx="4">
                  <c:v>803</c:v>
                </c:pt>
                <c:pt idx="5">
                  <c:v>792</c:v>
                </c:pt>
                <c:pt idx="6">
                  <c:v>786</c:v>
                </c:pt>
                <c:pt idx="7">
                  <c:v>780</c:v>
                </c:pt>
                <c:pt idx="8">
                  <c:v>785</c:v>
                </c:pt>
                <c:pt idx="9">
                  <c:v>782</c:v>
                </c:pt>
                <c:pt idx="10">
                  <c:v>793</c:v>
                </c:pt>
                <c:pt idx="11">
                  <c:v>786</c:v>
                </c:pt>
                <c:pt idx="12">
                  <c:v>791</c:v>
                </c:pt>
                <c:pt idx="13">
                  <c:v>788</c:v>
                </c:pt>
                <c:pt idx="14">
                  <c:v>797</c:v>
                </c:pt>
                <c:pt idx="15">
                  <c:v>801</c:v>
                </c:pt>
                <c:pt idx="16">
                  <c:v>808</c:v>
                </c:pt>
                <c:pt idx="17">
                  <c:v>825</c:v>
                </c:pt>
                <c:pt idx="18">
                  <c:v>834</c:v>
                </c:pt>
                <c:pt idx="19">
                  <c:v>849</c:v>
                </c:pt>
                <c:pt idx="20">
                  <c:v>890</c:v>
                </c:pt>
                <c:pt idx="21">
                  <c:v>938</c:v>
                </c:pt>
                <c:pt idx="22">
                  <c:v>978</c:v>
                </c:pt>
                <c:pt idx="23">
                  <c:v>1047</c:v>
                </c:pt>
                <c:pt idx="24">
                  <c:v>1103</c:v>
                </c:pt>
                <c:pt idx="25">
                  <c:v>1191</c:v>
                </c:pt>
                <c:pt idx="26">
                  <c:v>1300</c:v>
                </c:pt>
                <c:pt idx="27">
                  <c:v>1388</c:v>
                </c:pt>
                <c:pt idx="28">
                  <c:v>1458</c:v>
                </c:pt>
                <c:pt idx="29">
                  <c:v>1505</c:v>
                </c:pt>
                <c:pt idx="30">
                  <c:v>1533</c:v>
                </c:pt>
                <c:pt idx="31">
                  <c:v>1528</c:v>
                </c:pt>
                <c:pt idx="32">
                  <c:v>1500</c:v>
                </c:pt>
                <c:pt idx="33">
                  <c:v>1480</c:v>
                </c:pt>
                <c:pt idx="34">
                  <c:v>1469</c:v>
                </c:pt>
                <c:pt idx="35">
                  <c:v>1460</c:v>
                </c:pt>
                <c:pt idx="36">
                  <c:v>1455</c:v>
                </c:pt>
                <c:pt idx="37">
                  <c:v>1445</c:v>
                </c:pt>
                <c:pt idx="38">
                  <c:v>1430</c:v>
                </c:pt>
                <c:pt idx="39">
                  <c:v>1421</c:v>
                </c:pt>
                <c:pt idx="40">
                  <c:v>1394</c:v>
                </c:pt>
                <c:pt idx="41">
                  <c:v>1379</c:v>
                </c:pt>
                <c:pt idx="42">
                  <c:v>1366</c:v>
                </c:pt>
                <c:pt idx="43">
                  <c:v>1350</c:v>
                </c:pt>
                <c:pt idx="44">
                  <c:v>1350</c:v>
                </c:pt>
                <c:pt idx="45">
                  <c:v>1342</c:v>
                </c:pt>
                <c:pt idx="46">
                  <c:v>1327</c:v>
                </c:pt>
                <c:pt idx="47">
                  <c:v>1315</c:v>
                </c:pt>
                <c:pt idx="48">
                  <c:v>1292</c:v>
                </c:pt>
                <c:pt idx="49">
                  <c:v>1267</c:v>
                </c:pt>
                <c:pt idx="50">
                  <c:v>1264</c:v>
                </c:pt>
                <c:pt idx="51">
                  <c:v>1239</c:v>
                </c:pt>
                <c:pt idx="52">
                  <c:v>1196</c:v>
                </c:pt>
                <c:pt idx="53">
                  <c:v>1178</c:v>
                </c:pt>
                <c:pt idx="54">
                  <c:v>1186</c:v>
                </c:pt>
                <c:pt idx="55">
                  <c:v>1191</c:v>
                </c:pt>
                <c:pt idx="56">
                  <c:v>1203</c:v>
                </c:pt>
                <c:pt idx="57">
                  <c:v>1198</c:v>
                </c:pt>
                <c:pt idx="58">
                  <c:v>1191</c:v>
                </c:pt>
                <c:pt idx="59">
                  <c:v>1206</c:v>
                </c:pt>
                <c:pt idx="60">
                  <c:v>1209</c:v>
                </c:pt>
                <c:pt idx="61">
                  <c:v>1207</c:v>
                </c:pt>
                <c:pt idx="62">
                  <c:v>1216</c:v>
                </c:pt>
                <c:pt idx="63">
                  <c:v>1224</c:v>
                </c:pt>
                <c:pt idx="64">
                  <c:v>1223</c:v>
                </c:pt>
                <c:pt idx="65">
                  <c:v>1222</c:v>
                </c:pt>
                <c:pt idx="66">
                  <c:v>1226</c:v>
                </c:pt>
                <c:pt idx="67">
                  <c:v>1229</c:v>
                </c:pt>
                <c:pt idx="68">
                  <c:v>1229</c:v>
                </c:pt>
                <c:pt idx="69">
                  <c:v>1244</c:v>
                </c:pt>
                <c:pt idx="70">
                  <c:v>1289</c:v>
                </c:pt>
                <c:pt idx="71">
                  <c:v>1349</c:v>
                </c:pt>
                <c:pt idx="72">
                  <c:v>1365</c:v>
                </c:pt>
                <c:pt idx="73">
                  <c:v>1347</c:v>
                </c:pt>
                <c:pt idx="74">
                  <c:v>1332</c:v>
                </c:pt>
                <c:pt idx="75">
                  <c:v>1304</c:v>
                </c:pt>
                <c:pt idx="76">
                  <c:v>1284</c:v>
                </c:pt>
                <c:pt idx="77">
                  <c:v>1257</c:v>
                </c:pt>
                <c:pt idx="78">
                  <c:v>1231</c:v>
                </c:pt>
                <c:pt idx="79">
                  <c:v>1210</c:v>
                </c:pt>
                <c:pt idx="80">
                  <c:v>1151</c:v>
                </c:pt>
                <c:pt idx="81">
                  <c:v>1123</c:v>
                </c:pt>
                <c:pt idx="82">
                  <c:v>1115</c:v>
                </c:pt>
                <c:pt idx="83">
                  <c:v>1082</c:v>
                </c:pt>
                <c:pt idx="84">
                  <c:v>1062</c:v>
                </c:pt>
                <c:pt idx="85">
                  <c:v>1034</c:v>
                </c:pt>
                <c:pt idx="86">
                  <c:v>1013</c:v>
                </c:pt>
                <c:pt idx="87">
                  <c:v>979</c:v>
                </c:pt>
                <c:pt idx="88">
                  <c:v>960</c:v>
                </c:pt>
                <c:pt idx="89">
                  <c:v>934</c:v>
                </c:pt>
                <c:pt idx="90">
                  <c:v>924</c:v>
                </c:pt>
                <c:pt idx="91">
                  <c:v>904</c:v>
                </c:pt>
                <c:pt idx="92">
                  <c:v>897</c:v>
                </c:pt>
                <c:pt idx="93">
                  <c:v>889</c:v>
                </c:pt>
                <c:pt idx="94">
                  <c:v>884</c:v>
                </c:pt>
                <c:pt idx="95">
                  <c:v>869</c:v>
                </c:pt>
              </c:numCache>
            </c:numRef>
          </c:val>
        </c:ser>
        <c:marker val="1"/>
        <c:axId val="103173120"/>
        <c:axId val="105245696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50.06</c:v>
                </c:pt>
                <c:pt idx="1">
                  <c:v>50.02</c:v>
                </c:pt>
                <c:pt idx="2">
                  <c:v>50.04</c:v>
                </c:pt>
                <c:pt idx="3">
                  <c:v>50.03</c:v>
                </c:pt>
                <c:pt idx="4">
                  <c:v>50.02</c:v>
                </c:pt>
                <c:pt idx="5">
                  <c:v>50.03</c:v>
                </c:pt>
                <c:pt idx="6">
                  <c:v>50.05</c:v>
                </c:pt>
                <c:pt idx="7">
                  <c:v>50.03</c:v>
                </c:pt>
                <c:pt idx="8">
                  <c:v>50.04</c:v>
                </c:pt>
                <c:pt idx="9">
                  <c:v>50.05</c:v>
                </c:pt>
                <c:pt idx="10">
                  <c:v>50.01</c:v>
                </c:pt>
                <c:pt idx="11">
                  <c:v>50.01</c:v>
                </c:pt>
                <c:pt idx="12">
                  <c:v>50.02</c:v>
                </c:pt>
                <c:pt idx="13">
                  <c:v>50.02</c:v>
                </c:pt>
                <c:pt idx="14">
                  <c:v>50.01</c:v>
                </c:pt>
                <c:pt idx="15">
                  <c:v>50</c:v>
                </c:pt>
                <c:pt idx="16">
                  <c:v>49.97</c:v>
                </c:pt>
                <c:pt idx="17">
                  <c:v>50.02</c:v>
                </c:pt>
                <c:pt idx="18">
                  <c:v>50.02</c:v>
                </c:pt>
                <c:pt idx="19">
                  <c:v>50.02</c:v>
                </c:pt>
                <c:pt idx="20">
                  <c:v>50.01</c:v>
                </c:pt>
                <c:pt idx="21">
                  <c:v>49.99</c:v>
                </c:pt>
                <c:pt idx="22">
                  <c:v>49.95</c:v>
                </c:pt>
                <c:pt idx="23">
                  <c:v>50.02</c:v>
                </c:pt>
                <c:pt idx="24">
                  <c:v>50.04</c:v>
                </c:pt>
                <c:pt idx="25">
                  <c:v>49.96</c:v>
                </c:pt>
                <c:pt idx="26">
                  <c:v>49.99</c:v>
                </c:pt>
                <c:pt idx="27">
                  <c:v>49.98</c:v>
                </c:pt>
                <c:pt idx="28">
                  <c:v>49.99</c:v>
                </c:pt>
                <c:pt idx="29">
                  <c:v>49.97</c:v>
                </c:pt>
                <c:pt idx="30">
                  <c:v>50.01</c:v>
                </c:pt>
                <c:pt idx="31">
                  <c:v>50.04</c:v>
                </c:pt>
                <c:pt idx="32">
                  <c:v>50.03</c:v>
                </c:pt>
                <c:pt idx="33">
                  <c:v>50</c:v>
                </c:pt>
                <c:pt idx="34">
                  <c:v>50.01</c:v>
                </c:pt>
                <c:pt idx="35">
                  <c:v>50</c:v>
                </c:pt>
                <c:pt idx="36">
                  <c:v>50</c:v>
                </c:pt>
                <c:pt idx="37">
                  <c:v>49.99</c:v>
                </c:pt>
                <c:pt idx="38">
                  <c:v>49.99</c:v>
                </c:pt>
                <c:pt idx="39">
                  <c:v>50.02</c:v>
                </c:pt>
                <c:pt idx="40">
                  <c:v>49.99</c:v>
                </c:pt>
                <c:pt idx="41">
                  <c:v>49.99</c:v>
                </c:pt>
                <c:pt idx="42">
                  <c:v>50.01</c:v>
                </c:pt>
                <c:pt idx="43">
                  <c:v>50.03</c:v>
                </c:pt>
                <c:pt idx="44">
                  <c:v>49.98</c:v>
                </c:pt>
                <c:pt idx="45">
                  <c:v>50.05</c:v>
                </c:pt>
                <c:pt idx="46">
                  <c:v>50.01</c:v>
                </c:pt>
                <c:pt idx="47">
                  <c:v>50.07</c:v>
                </c:pt>
                <c:pt idx="48">
                  <c:v>50.06</c:v>
                </c:pt>
                <c:pt idx="49">
                  <c:v>50.03</c:v>
                </c:pt>
                <c:pt idx="50">
                  <c:v>50</c:v>
                </c:pt>
                <c:pt idx="51">
                  <c:v>50.04</c:v>
                </c:pt>
                <c:pt idx="52">
                  <c:v>50.02</c:v>
                </c:pt>
                <c:pt idx="53">
                  <c:v>50.01</c:v>
                </c:pt>
                <c:pt idx="54">
                  <c:v>49.98</c:v>
                </c:pt>
                <c:pt idx="55">
                  <c:v>49.94</c:v>
                </c:pt>
                <c:pt idx="56">
                  <c:v>49.99</c:v>
                </c:pt>
                <c:pt idx="57">
                  <c:v>49.96</c:v>
                </c:pt>
                <c:pt idx="58">
                  <c:v>50.01</c:v>
                </c:pt>
                <c:pt idx="59">
                  <c:v>50</c:v>
                </c:pt>
                <c:pt idx="60">
                  <c:v>49.99</c:v>
                </c:pt>
                <c:pt idx="61">
                  <c:v>49.95</c:v>
                </c:pt>
                <c:pt idx="62">
                  <c:v>49.94</c:v>
                </c:pt>
                <c:pt idx="63">
                  <c:v>50.02</c:v>
                </c:pt>
                <c:pt idx="64">
                  <c:v>50</c:v>
                </c:pt>
                <c:pt idx="65">
                  <c:v>49.95</c:v>
                </c:pt>
                <c:pt idx="66">
                  <c:v>49.99</c:v>
                </c:pt>
                <c:pt idx="67">
                  <c:v>50.03</c:v>
                </c:pt>
                <c:pt idx="68">
                  <c:v>50.02</c:v>
                </c:pt>
                <c:pt idx="69">
                  <c:v>50.01</c:v>
                </c:pt>
                <c:pt idx="70">
                  <c:v>50.02</c:v>
                </c:pt>
                <c:pt idx="71">
                  <c:v>50.04</c:v>
                </c:pt>
                <c:pt idx="72">
                  <c:v>50.04</c:v>
                </c:pt>
                <c:pt idx="73">
                  <c:v>50.06</c:v>
                </c:pt>
                <c:pt idx="74">
                  <c:v>50.06</c:v>
                </c:pt>
                <c:pt idx="75">
                  <c:v>50.08</c:v>
                </c:pt>
                <c:pt idx="76">
                  <c:v>50.06</c:v>
                </c:pt>
                <c:pt idx="77">
                  <c:v>50.06</c:v>
                </c:pt>
                <c:pt idx="78">
                  <c:v>50.06</c:v>
                </c:pt>
                <c:pt idx="79">
                  <c:v>50.04</c:v>
                </c:pt>
                <c:pt idx="80">
                  <c:v>50.05</c:v>
                </c:pt>
                <c:pt idx="81">
                  <c:v>50.04</c:v>
                </c:pt>
                <c:pt idx="82">
                  <c:v>50.04</c:v>
                </c:pt>
                <c:pt idx="83">
                  <c:v>50.02</c:v>
                </c:pt>
                <c:pt idx="84">
                  <c:v>50.03</c:v>
                </c:pt>
                <c:pt idx="85">
                  <c:v>50.02</c:v>
                </c:pt>
                <c:pt idx="86">
                  <c:v>50.04</c:v>
                </c:pt>
                <c:pt idx="87">
                  <c:v>50.07</c:v>
                </c:pt>
                <c:pt idx="88">
                  <c:v>50.02</c:v>
                </c:pt>
                <c:pt idx="89">
                  <c:v>50.03</c:v>
                </c:pt>
                <c:pt idx="90">
                  <c:v>50</c:v>
                </c:pt>
                <c:pt idx="91">
                  <c:v>50.02</c:v>
                </c:pt>
                <c:pt idx="92">
                  <c:v>50.02</c:v>
                </c:pt>
                <c:pt idx="93">
                  <c:v>50.01</c:v>
                </c:pt>
                <c:pt idx="94">
                  <c:v>49.97</c:v>
                </c:pt>
                <c:pt idx="95">
                  <c:v>50.02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50.06</c:v>
                </c:pt>
                <c:pt idx="1">
                  <c:v>50.02</c:v>
                </c:pt>
                <c:pt idx="2">
                  <c:v>50.04</c:v>
                </c:pt>
                <c:pt idx="3">
                  <c:v>50.03</c:v>
                </c:pt>
                <c:pt idx="4">
                  <c:v>50.02</c:v>
                </c:pt>
                <c:pt idx="5">
                  <c:v>50.03</c:v>
                </c:pt>
                <c:pt idx="6">
                  <c:v>50.05</c:v>
                </c:pt>
                <c:pt idx="7">
                  <c:v>50.03</c:v>
                </c:pt>
                <c:pt idx="8">
                  <c:v>50.04</c:v>
                </c:pt>
                <c:pt idx="9">
                  <c:v>50.05</c:v>
                </c:pt>
                <c:pt idx="10">
                  <c:v>50.01</c:v>
                </c:pt>
                <c:pt idx="11">
                  <c:v>50.01</c:v>
                </c:pt>
                <c:pt idx="12">
                  <c:v>50.02</c:v>
                </c:pt>
                <c:pt idx="13">
                  <c:v>50.02</c:v>
                </c:pt>
                <c:pt idx="14">
                  <c:v>50.01</c:v>
                </c:pt>
                <c:pt idx="15">
                  <c:v>50</c:v>
                </c:pt>
                <c:pt idx="16">
                  <c:v>49.97</c:v>
                </c:pt>
                <c:pt idx="17">
                  <c:v>50.02</c:v>
                </c:pt>
                <c:pt idx="18">
                  <c:v>50.02</c:v>
                </c:pt>
                <c:pt idx="19">
                  <c:v>50.02</c:v>
                </c:pt>
                <c:pt idx="20">
                  <c:v>50.01</c:v>
                </c:pt>
                <c:pt idx="21">
                  <c:v>49.99</c:v>
                </c:pt>
                <c:pt idx="22">
                  <c:v>49.95</c:v>
                </c:pt>
                <c:pt idx="23">
                  <c:v>50.02</c:v>
                </c:pt>
                <c:pt idx="24">
                  <c:v>50.04</c:v>
                </c:pt>
                <c:pt idx="25">
                  <c:v>49.96</c:v>
                </c:pt>
                <c:pt idx="26">
                  <c:v>49.99</c:v>
                </c:pt>
                <c:pt idx="27">
                  <c:v>49.98</c:v>
                </c:pt>
                <c:pt idx="28">
                  <c:v>49.99</c:v>
                </c:pt>
                <c:pt idx="29">
                  <c:v>49.97</c:v>
                </c:pt>
                <c:pt idx="30">
                  <c:v>50.01</c:v>
                </c:pt>
                <c:pt idx="31">
                  <c:v>50.04</c:v>
                </c:pt>
                <c:pt idx="32">
                  <c:v>50.03</c:v>
                </c:pt>
                <c:pt idx="33">
                  <c:v>50</c:v>
                </c:pt>
                <c:pt idx="34">
                  <c:v>50.01</c:v>
                </c:pt>
                <c:pt idx="35">
                  <c:v>50</c:v>
                </c:pt>
                <c:pt idx="36">
                  <c:v>50</c:v>
                </c:pt>
                <c:pt idx="37">
                  <c:v>49.99</c:v>
                </c:pt>
                <c:pt idx="38">
                  <c:v>49.99</c:v>
                </c:pt>
                <c:pt idx="39">
                  <c:v>50.02</c:v>
                </c:pt>
                <c:pt idx="40">
                  <c:v>49.99</c:v>
                </c:pt>
                <c:pt idx="41">
                  <c:v>49.99</c:v>
                </c:pt>
                <c:pt idx="42">
                  <c:v>50.01</c:v>
                </c:pt>
                <c:pt idx="43">
                  <c:v>50.03</c:v>
                </c:pt>
                <c:pt idx="44">
                  <c:v>49.98</c:v>
                </c:pt>
                <c:pt idx="45">
                  <c:v>50.05</c:v>
                </c:pt>
                <c:pt idx="46">
                  <c:v>50.01</c:v>
                </c:pt>
                <c:pt idx="47">
                  <c:v>50.07</c:v>
                </c:pt>
                <c:pt idx="48">
                  <c:v>50.06</c:v>
                </c:pt>
                <c:pt idx="49">
                  <c:v>50.03</c:v>
                </c:pt>
                <c:pt idx="50">
                  <c:v>50</c:v>
                </c:pt>
                <c:pt idx="51">
                  <c:v>50.04</c:v>
                </c:pt>
                <c:pt idx="52">
                  <c:v>50.02</c:v>
                </c:pt>
                <c:pt idx="53">
                  <c:v>50.01</c:v>
                </c:pt>
                <c:pt idx="54">
                  <c:v>49.98</c:v>
                </c:pt>
                <c:pt idx="55">
                  <c:v>49.94</c:v>
                </c:pt>
                <c:pt idx="56">
                  <c:v>49.99</c:v>
                </c:pt>
                <c:pt idx="57">
                  <c:v>49.96</c:v>
                </c:pt>
                <c:pt idx="58">
                  <c:v>50.01</c:v>
                </c:pt>
                <c:pt idx="59">
                  <c:v>50</c:v>
                </c:pt>
                <c:pt idx="60">
                  <c:v>49.99</c:v>
                </c:pt>
                <c:pt idx="61">
                  <c:v>49.95</c:v>
                </c:pt>
                <c:pt idx="62">
                  <c:v>49.94</c:v>
                </c:pt>
                <c:pt idx="63">
                  <c:v>50.02</c:v>
                </c:pt>
                <c:pt idx="64">
                  <c:v>50</c:v>
                </c:pt>
                <c:pt idx="65">
                  <c:v>49.95</c:v>
                </c:pt>
                <c:pt idx="66">
                  <c:v>49.99</c:v>
                </c:pt>
                <c:pt idx="67">
                  <c:v>50.03</c:v>
                </c:pt>
                <c:pt idx="68">
                  <c:v>50.02</c:v>
                </c:pt>
                <c:pt idx="69">
                  <c:v>50.01</c:v>
                </c:pt>
                <c:pt idx="70">
                  <c:v>50.02</c:v>
                </c:pt>
                <c:pt idx="71">
                  <c:v>50.04</c:v>
                </c:pt>
                <c:pt idx="72">
                  <c:v>50.04</c:v>
                </c:pt>
                <c:pt idx="73">
                  <c:v>50.06</c:v>
                </c:pt>
                <c:pt idx="74">
                  <c:v>50.06</c:v>
                </c:pt>
                <c:pt idx="75">
                  <c:v>50.08</c:v>
                </c:pt>
                <c:pt idx="76">
                  <c:v>50.06</c:v>
                </c:pt>
                <c:pt idx="77">
                  <c:v>50.06</c:v>
                </c:pt>
                <c:pt idx="78">
                  <c:v>50.06</c:v>
                </c:pt>
                <c:pt idx="79">
                  <c:v>50.04</c:v>
                </c:pt>
                <c:pt idx="80">
                  <c:v>50.05</c:v>
                </c:pt>
                <c:pt idx="81">
                  <c:v>50.04</c:v>
                </c:pt>
                <c:pt idx="82">
                  <c:v>50.04</c:v>
                </c:pt>
                <c:pt idx="83">
                  <c:v>50.02</c:v>
                </c:pt>
                <c:pt idx="84">
                  <c:v>50.03</c:v>
                </c:pt>
                <c:pt idx="85">
                  <c:v>50.02</c:v>
                </c:pt>
                <c:pt idx="86">
                  <c:v>50.04</c:v>
                </c:pt>
                <c:pt idx="87">
                  <c:v>50.07</c:v>
                </c:pt>
                <c:pt idx="88">
                  <c:v>50.02</c:v>
                </c:pt>
                <c:pt idx="89">
                  <c:v>50.03</c:v>
                </c:pt>
                <c:pt idx="90">
                  <c:v>50</c:v>
                </c:pt>
                <c:pt idx="91">
                  <c:v>50.02</c:v>
                </c:pt>
                <c:pt idx="92">
                  <c:v>50.02</c:v>
                </c:pt>
                <c:pt idx="93">
                  <c:v>50.01</c:v>
                </c:pt>
                <c:pt idx="94">
                  <c:v>49.97</c:v>
                </c:pt>
                <c:pt idx="95">
                  <c:v>50.02</c:v>
                </c:pt>
              </c:numCache>
            </c:numRef>
          </c:val>
        </c:ser>
        <c:marker val="1"/>
        <c:axId val="57257984"/>
        <c:axId val="107334656"/>
      </c:lineChart>
      <c:catAx>
        <c:axId val="103173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45696"/>
        <c:crosses val="autoZero"/>
        <c:auto val="1"/>
        <c:lblAlgn val="ctr"/>
        <c:lblOffset val="100"/>
        <c:tickLblSkip val="3"/>
        <c:tickMarkSkip val="1"/>
      </c:catAx>
      <c:valAx>
        <c:axId val="105245696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73120"/>
        <c:crosses val="autoZero"/>
        <c:crossBetween val="between"/>
      </c:valAx>
      <c:valAx>
        <c:axId val="107334656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57257984"/>
        <c:crosses val="max"/>
        <c:crossBetween val="between"/>
      </c:valAx>
      <c:catAx>
        <c:axId val="57257984"/>
        <c:scaling>
          <c:orientation val="minMax"/>
        </c:scaling>
        <c:delete val="1"/>
        <c:axPos val="b"/>
        <c:numFmt formatCode="0.00" sourceLinked="1"/>
        <c:tickLblPos val="none"/>
        <c:crossAx val="107334656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194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Availability V/s Actual Demand Graphs for HPSEBL On </a:t>
            </a:r>
            <a:r>
              <a:rPr lang="en-US" baseline="0"/>
              <a:t> 11-November-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29470564669238475"/>
          <c:y val="5.89585847937217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69028872323099"/>
          <c:y val="0.15954067240167766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Actual Availability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876.44037800000001</c:v>
                </c:pt>
                <c:pt idx="1">
                  <c:v>756.51009599999998</c:v>
                </c:pt>
                <c:pt idx="2">
                  <c:v>830.81671200000005</c:v>
                </c:pt>
                <c:pt idx="3">
                  <c:v>827.98889000000008</c:v>
                </c:pt>
                <c:pt idx="4">
                  <c:v>817.23387600000001</c:v>
                </c:pt>
                <c:pt idx="5">
                  <c:v>816.23039199999994</c:v>
                </c:pt>
                <c:pt idx="6">
                  <c:v>817.23387600000001</c:v>
                </c:pt>
                <c:pt idx="7">
                  <c:v>800.69399999999996</c:v>
                </c:pt>
                <c:pt idx="8">
                  <c:v>801.69651299999998</c:v>
                </c:pt>
                <c:pt idx="9">
                  <c:v>805.39060199999994</c:v>
                </c:pt>
                <c:pt idx="10">
                  <c:v>818.10699399999999</c:v>
                </c:pt>
                <c:pt idx="11">
                  <c:v>819.72758799999997</c:v>
                </c:pt>
                <c:pt idx="12">
                  <c:v>818.91434000000004</c:v>
                </c:pt>
                <c:pt idx="13">
                  <c:v>818.53052400000001</c:v>
                </c:pt>
                <c:pt idx="14">
                  <c:v>696.49363599999992</c:v>
                </c:pt>
                <c:pt idx="15">
                  <c:v>830.53052400000001</c:v>
                </c:pt>
                <c:pt idx="16">
                  <c:v>800.88757699999996</c:v>
                </c:pt>
                <c:pt idx="17">
                  <c:v>826.99982599999998</c:v>
                </c:pt>
                <c:pt idx="18">
                  <c:v>848.40512000000001</c:v>
                </c:pt>
                <c:pt idx="19">
                  <c:v>916.24829499999998</c:v>
                </c:pt>
                <c:pt idx="20">
                  <c:v>926.685835</c:v>
                </c:pt>
                <c:pt idx="21">
                  <c:v>984.42486499999995</c:v>
                </c:pt>
                <c:pt idx="22">
                  <c:v>1031.67148</c:v>
                </c:pt>
                <c:pt idx="23">
                  <c:v>1061.9630099999999</c:v>
                </c:pt>
                <c:pt idx="24">
                  <c:v>1026.6572879999999</c:v>
                </c:pt>
                <c:pt idx="25">
                  <c:v>1090.8596700000001</c:v>
                </c:pt>
                <c:pt idx="26">
                  <c:v>1221.398557</c:v>
                </c:pt>
                <c:pt idx="27">
                  <c:v>1293.1340890000001</c:v>
                </c:pt>
                <c:pt idx="28">
                  <c:v>1434.577998</c:v>
                </c:pt>
                <c:pt idx="29">
                  <c:v>1424.041084</c:v>
                </c:pt>
                <c:pt idx="30">
                  <c:v>1409.577998</c:v>
                </c:pt>
                <c:pt idx="31">
                  <c:v>1425.041084</c:v>
                </c:pt>
                <c:pt idx="32">
                  <c:v>1421.5104219999998</c:v>
                </c:pt>
                <c:pt idx="33">
                  <c:v>1442.6151139999999</c:v>
                </c:pt>
                <c:pt idx="34">
                  <c:v>1512.244584</c:v>
                </c:pt>
                <c:pt idx="35">
                  <c:v>1495.0142530000001</c:v>
                </c:pt>
                <c:pt idx="36">
                  <c:v>1420.445201</c:v>
                </c:pt>
                <c:pt idx="37">
                  <c:v>1502.580948</c:v>
                </c:pt>
                <c:pt idx="38">
                  <c:v>1504.3278210000001</c:v>
                </c:pt>
                <c:pt idx="39">
                  <c:v>1447.889561</c:v>
                </c:pt>
                <c:pt idx="40">
                  <c:v>1317.732974</c:v>
                </c:pt>
                <c:pt idx="41">
                  <c:v>1442.1893190000001</c:v>
                </c:pt>
                <c:pt idx="42">
                  <c:v>1346.1738270000001</c:v>
                </c:pt>
                <c:pt idx="43">
                  <c:v>1310.2782990000001</c:v>
                </c:pt>
                <c:pt idx="44">
                  <c:v>1318.0252379999999</c:v>
                </c:pt>
                <c:pt idx="45">
                  <c:v>1300.8552380000001</c:v>
                </c:pt>
                <c:pt idx="46">
                  <c:v>1264.735238</c:v>
                </c:pt>
                <c:pt idx="47">
                  <c:v>1213.358553</c:v>
                </c:pt>
                <c:pt idx="48">
                  <c:v>1233.125137</c:v>
                </c:pt>
                <c:pt idx="49">
                  <c:v>1220.4841879999999</c:v>
                </c:pt>
                <c:pt idx="50">
                  <c:v>1204.7541879999999</c:v>
                </c:pt>
                <c:pt idx="51">
                  <c:v>1198.0341880000001</c:v>
                </c:pt>
                <c:pt idx="52">
                  <c:v>1265.0603590000001</c:v>
                </c:pt>
                <c:pt idx="53">
                  <c:v>1164.0303589999999</c:v>
                </c:pt>
                <c:pt idx="54">
                  <c:v>1165.5703590000001</c:v>
                </c:pt>
                <c:pt idx="55">
                  <c:v>1189.1059729999999</c:v>
                </c:pt>
                <c:pt idx="56">
                  <c:v>1201.4766479999998</c:v>
                </c:pt>
                <c:pt idx="57">
                  <c:v>1196.503995</c:v>
                </c:pt>
                <c:pt idx="58">
                  <c:v>1178.1071080000002</c:v>
                </c:pt>
                <c:pt idx="59">
                  <c:v>1179.6789880000001</c:v>
                </c:pt>
                <c:pt idx="60">
                  <c:v>1140.672902</c:v>
                </c:pt>
                <c:pt idx="61">
                  <c:v>1134.444137</c:v>
                </c:pt>
                <c:pt idx="62">
                  <c:v>1170.7338239999999</c:v>
                </c:pt>
                <c:pt idx="63">
                  <c:v>1167.033983</c:v>
                </c:pt>
                <c:pt idx="64">
                  <c:v>1248.732121</c:v>
                </c:pt>
                <c:pt idx="65">
                  <c:v>1232.750325</c:v>
                </c:pt>
                <c:pt idx="66">
                  <c:v>1221.5114229999999</c:v>
                </c:pt>
                <c:pt idx="67">
                  <c:v>1284.0270820000001</c:v>
                </c:pt>
                <c:pt idx="68">
                  <c:v>1165.7562809999999</c:v>
                </c:pt>
                <c:pt idx="69">
                  <c:v>1239.199668</c:v>
                </c:pt>
                <c:pt idx="70">
                  <c:v>1281.0208149999999</c:v>
                </c:pt>
                <c:pt idx="71">
                  <c:v>1394.938251</c:v>
                </c:pt>
                <c:pt idx="72">
                  <c:v>1372.457439</c:v>
                </c:pt>
                <c:pt idx="73">
                  <c:v>1397.722806</c:v>
                </c:pt>
                <c:pt idx="74">
                  <c:v>1326.242806</c:v>
                </c:pt>
                <c:pt idx="75">
                  <c:v>1322.8428060000001</c:v>
                </c:pt>
                <c:pt idx="76">
                  <c:v>1290.1380789999998</c:v>
                </c:pt>
                <c:pt idx="77">
                  <c:v>1266.2521320000001</c:v>
                </c:pt>
                <c:pt idx="78">
                  <c:v>1297.499028</c:v>
                </c:pt>
                <c:pt idx="79">
                  <c:v>1302.1168459999999</c:v>
                </c:pt>
                <c:pt idx="80">
                  <c:v>1264.8546550000001</c:v>
                </c:pt>
                <c:pt idx="81">
                  <c:v>1274.246028</c:v>
                </c:pt>
                <c:pt idx="82">
                  <c:v>1170.3449759999999</c:v>
                </c:pt>
                <c:pt idx="83">
                  <c:v>1107.7005789999998</c:v>
                </c:pt>
                <c:pt idx="84">
                  <c:v>1089.914861</c:v>
                </c:pt>
                <c:pt idx="85">
                  <c:v>1075.299479</c:v>
                </c:pt>
                <c:pt idx="86">
                  <c:v>995.163635</c:v>
                </c:pt>
                <c:pt idx="87">
                  <c:v>986.60103700000002</c:v>
                </c:pt>
                <c:pt idx="88">
                  <c:v>954.00151500000004</c:v>
                </c:pt>
                <c:pt idx="89">
                  <c:v>1006.728018</c:v>
                </c:pt>
                <c:pt idx="90">
                  <c:v>1003.889641</c:v>
                </c:pt>
                <c:pt idx="91">
                  <c:v>954.76194199999998</c:v>
                </c:pt>
                <c:pt idx="92">
                  <c:v>915.18750799999998</c:v>
                </c:pt>
                <c:pt idx="93">
                  <c:v>897.28330499999993</c:v>
                </c:pt>
                <c:pt idx="94">
                  <c:v>880.12851899999998</c:v>
                </c:pt>
                <c:pt idx="95">
                  <c:v>875.00257199999999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795</c:v>
                </c:pt>
                <c:pt idx="1">
                  <c:v>801</c:v>
                </c:pt>
                <c:pt idx="2">
                  <c:v>802</c:v>
                </c:pt>
                <c:pt idx="3">
                  <c:v>800</c:v>
                </c:pt>
                <c:pt idx="4">
                  <c:v>803</c:v>
                </c:pt>
                <c:pt idx="5">
                  <c:v>792</c:v>
                </c:pt>
                <c:pt idx="6">
                  <c:v>786</c:v>
                </c:pt>
                <c:pt idx="7">
                  <c:v>780</c:v>
                </c:pt>
                <c:pt idx="8">
                  <c:v>785</c:v>
                </c:pt>
                <c:pt idx="9">
                  <c:v>782</c:v>
                </c:pt>
                <c:pt idx="10">
                  <c:v>793</c:v>
                </c:pt>
                <c:pt idx="11">
                  <c:v>786</c:v>
                </c:pt>
                <c:pt idx="12">
                  <c:v>791</c:v>
                </c:pt>
                <c:pt idx="13">
                  <c:v>788</c:v>
                </c:pt>
                <c:pt idx="14">
                  <c:v>797</c:v>
                </c:pt>
                <c:pt idx="15">
                  <c:v>801</c:v>
                </c:pt>
                <c:pt idx="16">
                  <c:v>808</c:v>
                </c:pt>
                <c:pt idx="17">
                  <c:v>825</c:v>
                </c:pt>
                <c:pt idx="18">
                  <c:v>834</c:v>
                </c:pt>
                <c:pt idx="19">
                  <c:v>849</c:v>
                </c:pt>
                <c:pt idx="20">
                  <c:v>890</c:v>
                </c:pt>
                <c:pt idx="21">
                  <c:v>938</c:v>
                </c:pt>
                <c:pt idx="22">
                  <c:v>978</c:v>
                </c:pt>
                <c:pt idx="23">
                  <c:v>1047</c:v>
                </c:pt>
                <c:pt idx="24">
                  <c:v>1103</c:v>
                </c:pt>
                <c:pt idx="25">
                  <c:v>1191</c:v>
                </c:pt>
                <c:pt idx="26">
                  <c:v>1300</c:v>
                </c:pt>
                <c:pt idx="27">
                  <c:v>1388</c:v>
                </c:pt>
                <c:pt idx="28">
                  <c:v>1458</c:v>
                </c:pt>
                <c:pt idx="29">
                  <c:v>1505</c:v>
                </c:pt>
                <c:pt idx="30">
                  <c:v>1533</c:v>
                </c:pt>
                <c:pt idx="31">
                  <c:v>1528</c:v>
                </c:pt>
                <c:pt idx="32">
                  <c:v>1500</c:v>
                </c:pt>
                <c:pt idx="33">
                  <c:v>1480</c:v>
                </c:pt>
                <c:pt idx="34">
                  <c:v>1469</c:v>
                </c:pt>
                <c:pt idx="35">
                  <c:v>1460</c:v>
                </c:pt>
                <c:pt idx="36">
                  <c:v>1455</c:v>
                </c:pt>
                <c:pt idx="37">
                  <c:v>1445</c:v>
                </c:pt>
                <c:pt idx="38">
                  <c:v>1430</c:v>
                </c:pt>
                <c:pt idx="39">
                  <c:v>1421</c:v>
                </c:pt>
                <c:pt idx="40">
                  <c:v>1394</c:v>
                </c:pt>
                <c:pt idx="41">
                  <c:v>1379</c:v>
                </c:pt>
                <c:pt idx="42">
                  <c:v>1366</c:v>
                </c:pt>
                <c:pt idx="43">
                  <c:v>1350</c:v>
                </c:pt>
                <c:pt idx="44">
                  <c:v>1350</c:v>
                </c:pt>
                <c:pt idx="45">
                  <c:v>1342</c:v>
                </c:pt>
                <c:pt idx="46">
                  <c:v>1327</c:v>
                </c:pt>
                <c:pt idx="47">
                  <c:v>1315</c:v>
                </c:pt>
                <c:pt idx="48">
                  <c:v>1292</c:v>
                </c:pt>
                <c:pt idx="49">
                  <c:v>1267</c:v>
                </c:pt>
                <c:pt idx="50">
                  <c:v>1264</c:v>
                </c:pt>
                <c:pt idx="51">
                  <c:v>1239</c:v>
                </c:pt>
                <c:pt idx="52">
                  <c:v>1196</c:v>
                </c:pt>
                <c:pt idx="53">
                  <c:v>1178</c:v>
                </c:pt>
                <c:pt idx="54">
                  <c:v>1186</c:v>
                </c:pt>
                <c:pt idx="55">
                  <c:v>1191</c:v>
                </c:pt>
                <c:pt idx="56">
                  <c:v>1203</c:v>
                </c:pt>
                <c:pt idx="57">
                  <c:v>1198</c:v>
                </c:pt>
                <c:pt idx="58">
                  <c:v>1191</c:v>
                </c:pt>
                <c:pt idx="59">
                  <c:v>1206</c:v>
                </c:pt>
                <c:pt idx="60">
                  <c:v>1209</c:v>
                </c:pt>
                <c:pt idx="61">
                  <c:v>1207</c:v>
                </c:pt>
                <c:pt idx="62">
                  <c:v>1216</c:v>
                </c:pt>
                <c:pt idx="63">
                  <c:v>1224</c:v>
                </c:pt>
                <c:pt idx="64">
                  <c:v>1223</c:v>
                </c:pt>
                <c:pt idx="65">
                  <c:v>1222</c:v>
                </c:pt>
                <c:pt idx="66">
                  <c:v>1226</c:v>
                </c:pt>
                <c:pt idx="67">
                  <c:v>1229</c:v>
                </c:pt>
                <c:pt idx="68">
                  <c:v>1229</c:v>
                </c:pt>
                <c:pt idx="69">
                  <c:v>1244</c:v>
                </c:pt>
                <c:pt idx="70">
                  <c:v>1289</c:v>
                </c:pt>
                <c:pt idx="71">
                  <c:v>1349</c:v>
                </c:pt>
                <c:pt idx="72">
                  <c:v>1365</c:v>
                </c:pt>
                <c:pt idx="73">
                  <c:v>1347</c:v>
                </c:pt>
                <c:pt idx="74">
                  <c:v>1332</c:v>
                </c:pt>
                <c:pt idx="75">
                  <c:v>1304</c:v>
                </c:pt>
                <c:pt idx="76">
                  <c:v>1284</c:v>
                </c:pt>
                <c:pt idx="77">
                  <c:v>1257</c:v>
                </c:pt>
                <c:pt idx="78">
                  <c:v>1231</c:v>
                </c:pt>
                <c:pt idx="79">
                  <c:v>1210</c:v>
                </c:pt>
                <c:pt idx="80">
                  <c:v>1151</c:v>
                </c:pt>
                <c:pt idx="81">
                  <c:v>1123</c:v>
                </c:pt>
                <c:pt idx="82">
                  <c:v>1115</c:v>
                </c:pt>
                <c:pt idx="83">
                  <c:v>1082</c:v>
                </c:pt>
                <c:pt idx="84">
                  <c:v>1062</c:v>
                </c:pt>
                <c:pt idx="85">
                  <c:v>1034</c:v>
                </c:pt>
                <c:pt idx="86">
                  <c:v>1013</c:v>
                </c:pt>
                <c:pt idx="87">
                  <c:v>979</c:v>
                </c:pt>
                <c:pt idx="88">
                  <c:v>960</c:v>
                </c:pt>
                <c:pt idx="89">
                  <c:v>934</c:v>
                </c:pt>
                <c:pt idx="90">
                  <c:v>924</c:v>
                </c:pt>
                <c:pt idx="91">
                  <c:v>904</c:v>
                </c:pt>
                <c:pt idx="92">
                  <c:v>897</c:v>
                </c:pt>
                <c:pt idx="93">
                  <c:v>889</c:v>
                </c:pt>
                <c:pt idx="94">
                  <c:v>884</c:v>
                </c:pt>
                <c:pt idx="95">
                  <c:v>869</c:v>
                </c:pt>
              </c:numCache>
            </c:numRef>
          </c:val>
        </c:ser>
        <c:marker val="1"/>
        <c:axId val="57312384"/>
        <c:axId val="57314304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50.06</c:v>
                </c:pt>
                <c:pt idx="1">
                  <c:v>50.02</c:v>
                </c:pt>
                <c:pt idx="2">
                  <c:v>50.04</c:v>
                </c:pt>
                <c:pt idx="3">
                  <c:v>50.03</c:v>
                </c:pt>
                <c:pt idx="4">
                  <c:v>50.02</c:v>
                </c:pt>
                <c:pt idx="5">
                  <c:v>50.03</c:v>
                </c:pt>
                <c:pt idx="6">
                  <c:v>50.05</c:v>
                </c:pt>
                <c:pt idx="7">
                  <c:v>50.03</c:v>
                </c:pt>
                <c:pt idx="8">
                  <c:v>50.04</c:v>
                </c:pt>
                <c:pt idx="9">
                  <c:v>50.05</c:v>
                </c:pt>
                <c:pt idx="10">
                  <c:v>50.01</c:v>
                </c:pt>
                <c:pt idx="11">
                  <c:v>50.01</c:v>
                </c:pt>
                <c:pt idx="12">
                  <c:v>50.02</c:v>
                </c:pt>
                <c:pt idx="13">
                  <c:v>50.02</c:v>
                </c:pt>
                <c:pt idx="14">
                  <c:v>50.01</c:v>
                </c:pt>
                <c:pt idx="15">
                  <c:v>50</c:v>
                </c:pt>
                <c:pt idx="16">
                  <c:v>49.97</c:v>
                </c:pt>
                <c:pt idx="17">
                  <c:v>50.02</c:v>
                </c:pt>
                <c:pt idx="18">
                  <c:v>50.02</c:v>
                </c:pt>
                <c:pt idx="19">
                  <c:v>50.02</c:v>
                </c:pt>
                <c:pt idx="20">
                  <c:v>50.01</c:v>
                </c:pt>
                <c:pt idx="21">
                  <c:v>49.99</c:v>
                </c:pt>
                <c:pt idx="22">
                  <c:v>49.95</c:v>
                </c:pt>
                <c:pt idx="23">
                  <c:v>50.02</c:v>
                </c:pt>
                <c:pt idx="24">
                  <c:v>50.04</c:v>
                </c:pt>
                <c:pt idx="25">
                  <c:v>49.96</c:v>
                </c:pt>
                <c:pt idx="26">
                  <c:v>49.99</c:v>
                </c:pt>
                <c:pt idx="27">
                  <c:v>49.98</c:v>
                </c:pt>
                <c:pt idx="28">
                  <c:v>49.99</c:v>
                </c:pt>
                <c:pt idx="29">
                  <c:v>49.97</c:v>
                </c:pt>
                <c:pt idx="30">
                  <c:v>50.01</c:v>
                </c:pt>
                <c:pt idx="31">
                  <c:v>50.04</c:v>
                </c:pt>
                <c:pt idx="32">
                  <c:v>50.03</c:v>
                </c:pt>
                <c:pt idx="33">
                  <c:v>50</c:v>
                </c:pt>
                <c:pt idx="34">
                  <c:v>50.01</c:v>
                </c:pt>
                <c:pt idx="35">
                  <c:v>50</c:v>
                </c:pt>
                <c:pt idx="36">
                  <c:v>50</c:v>
                </c:pt>
                <c:pt idx="37">
                  <c:v>49.99</c:v>
                </c:pt>
                <c:pt idx="38">
                  <c:v>49.99</c:v>
                </c:pt>
                <c:pt idx="39">
                  <c:v>50.02</c:v>
                </c:pt>
                <c:pt idx="40">
                  <c:v>49.99</c:v>
                </c:pt>
                <c:pt idx="41">
                  <c:v>49.99</c:v>
                </c:pt>
                <c:pt idx="42">
                  <c:v>50.01</c:v>
                </c:pt>
                <c:pt idx="43">
                  <c:v>50.03</c:v>
                </c:pt>
                <c:pt idx="44">
                  <c:v>49.98</c:v>
                </c:pt>
                <c:pt idx="45">
                  <c:v>50.05</c:v>
                </c:pt>
                <c:pt idx="46">
                  <c:v>50.01</c:v>
                </c:pt>
                <c:pt idx="47">
                  <c:v>50.07</c:v>
                </c:pt>
                <c:pt idx="48">
                  <c:v>50.06</c:v>
                </c:pt>
                <c:pt idx="49">
                  <c:v>50.03</c:v>
                </c:pt>
                <c:pt idx="50">
                  <c:v>50</c:v>
                </c:pt>
                <c:pt idx="51">
                  <c:v>50.04</c:v>
                </c:pt>
                <c:pt idx="52">
                  <c:v>50.02</c:v>
                </c:pt>
                <c:pt idx="53">
                  <c:v>50.01</c:v>
                </c:pt>
                <c:pt idx="54">
                  <c:v>49.98</c:v>
                </c:pt>
                <c:pt idx="55">
                  <c:v>49.94</c:v>
                </c:pt>
                <c:pt idx="56">
                  <c:v>49.99</c:v>
                </c:pt>
                <c:pt idx="57">
                  <c:v>49.96</c:v>
                </c:pt>
                <c:pt idx="58">
                  <c:v>50.01</c:v>
                </c:pt>
                <c:pt idx="59">
                  <c:v>50</c:v>
                </c:pt>
                <c:pt idx="60">
                  <c:v>49.99</c:v>
                </c:pt>
                <c:pt idx="61">
                  <c:v>49.95</c:v>
                </c:pt>
                <c:pt idx="62">
                  <c:v>49.94</c:v>
                </c:pt>
                <c:pt idx="63">
                  <c:v>50.02</c:v>
                </c:pt>
                <c:pt idx="64">
                  <c:v>50</c:v>
                </c:pt>
                <c:pt idx="65">
                  <c:v>49.95</c:v>
                </c:pt>
                <c:pt idx="66">
                  <c:v>49.99</c:v>
                </c:pt>
                <c:pt idx="67">
                  <c:v>50.03</c:v>
                </c:pt>
                <c:pt idx="68">
                  <c:v>50.02</c:v>
                </c:pt>
                <c:pt idx="69">
                  <c:v>50.01</c:v>
                </c:pt>
                <c:pt idx="70">
                  <c:v>50.02</c:v>
                </c:pt>
                <c:pt idx="71">
                  <c:v>50.04</c:v>
                </c:pt>
                <c:pt idx="72">
                  <c:v>50.04</c:v>
                </c:pt>
                <c:pt idx="73">
                  <c:v>50.06</c:v>
                </c:pt>
                <c:pt idx="74">
                  <c:v>50.06</c:v>
                </c:pt>
                <c:pt idx="75">
                  <c:v>50.08</c:v>
                </c:pt>
                <c:pt idx="76">
                  <c:v>50.06</c:v>
                </c:pt>
                <c:pt idx="77">
                  <c:v>50.06</c:v>
                </c:pt>
                <c:pt idx="78">
                  <c:v>50.06</c:v>
                </c:pt>
                <c:pt idx="79">
                  <c:v>50.04</c:v>
                </c:pt>
                <c:pt idx="80">
                  <c:v>50.05</c:v>
                </c:pt>
                <c:pt idx="81">
                  <c:v>50.04</c:v>
                </c:pt>
                <c:pt idx="82">
                  <c:v>50.04</c:v>
                </c:pt>
                <c:pt idx="83">
                  <c:v>50.02</c:v>
                </c:pt>
                <c:pt idx="84">
                  <c:v>50.03</c:v>
                </c:pt>
                <c:pt idx="85">
                  <c:v>50.02</c:v>
                </c:pt>
                <c:pt idx="86">
                  <c:v>50.04</c:v>
                </c:pt>
                <c:pt idx="87">
                  <c:v>50.07</c:v>
                </c:pt>
                <c:pt idx="88">
                  <c:v>50.02</c:v>
                </c:pt>
                <c:pt idx="89">
                  <c:v>50.03</c:v>
                </c:pt>
                <c:pt idx="90">
                  <c:v>50</c:v>
                </c:pt>
                <c:pt idx="91">
                  <c:v>50.02</c:v>
                </c:pt>
                <c:pt idx="92">
                  <c:v>50.02</c:v>
                </c:pt>
                <c:pt idx="93">
                  <c:v>50.01</c:v>
                </c:pt>
                <c:pt idx="94">
                  <c:v>49.97</c:v>
                </c:pt>
                <c:pt idx="95">
                  <c:v>50.02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50.06</c:v>
                </c:pt>
                <c:pt idx="1">
                  <c:v>50.02</c:v>
                </c:pt>
                <c:pt idx="2">
                  <c:v>50.04</c:v>
                </c:pt>
                <c:pt idx="3">
                  <c:v>50.03</c:v>
                </c:pt>
                <c:pt idx="4">
                  <c:v>50.02</c:v>
                </c:pt>
                <c:pt idx="5">
                  <c:v>50.03</c:v>
                </c:pt>
                <c:pt idx="6">
                  <c:v>50.05</c:v>
                </c:pt>
                <c:pt idx="7">
                  <c:v>50.03</c:v>
                </c:pt>
                <c:pt idx="8">
                  <c:v>50.04</c:v>
                </c:pt>
                <c:pt idx="9">
                  <c:v>50.05</c:v>
                </c:pt>
                <c:pt idx="10">
                  <c:v>50.01</c:v>
                </c:pt>
                <c:pt idx="11">
                  <c:v>50.01</c:v>
                </c:pt>
                <c:pt idx="12">
                  <c:v>50.02</c:v>
                </c:pt>
                <c:pt idx="13">
                  <c:v>50.02</c:v>
                </c:pt>
                <c:pt idx="14">
                  <c:v>50.01</c:v>
                </c:pt>
                <c:pt idx="15">
                  <c:v>50</c:v>
                </c:pt>
                <c:pt idx="16">
                  <c:v>49.97</c:v>
                </c:pt>
                <c:pt idx="17">
                  <c:v>50.02</c:v>
                </c:pt>
                <c:pt idx="18">
                  <c:v>50.02</c:v>
                </c:pt>
                <c:pt idx="19">
                  <c:v>50.02</c:v>
                </c:pt>
                <c:pt idx="20">
                  <c:v>50.01</c:v>
                </c:pt>
                <c:pt idx="21">
                  <c:v>49.99</c:v>
                </c:pt>
                <c:pt idx="22">
                  <c:v>49.95</c:v>
                </c:pt>
                <c:pt idx="23">
                  <c:v>50.02</c:v>
                </c:pt>
                <c:pt idx="24">
                  <c:v>50.04</c:v>
                </c:pt>
                <c:pt idx="25">
                  <c:v>49.96</c:v>
                </c:pt>
                <c:pt idx="26">
                  <c:v>49.99</c:v>
                </c:pt>
                <c:pt idx="27">
                  <c:v>49.98</c:v>
                </c:pt>
                <c:pt idx="28">
                  <c:v>49.99</c:v>
                </c:pt>
                <c:pt idx="29">
                  <c:v>49.97</c:v>
                </c:pt>
                <c:pt idx="30">
                  <c:v>50.01</c:v>
                </c:pt>
                <c:pt idx="31">
                  <c:v>50.04</c:v>
                </c:pt>
                <c:pt idx="32">
                  <c:v>50.03</c:v>
                </c:pt>
                <c:pt idx="33">
                  <c:v>50</c:v>
                </c:pt>
                <c:pt idx="34">
                  <c:v>50.01</c:v>
                </c:pt>
                <c:pt idx="35">
                  <c:v>50</c:v>
                </c:pt>
                <c:pt idx="36">
                  <c:v>50</c:v>
                </c:pt>
                <c:pt idx="37">
                  <c:v>49.99</c:v>
                </c:pt>
                <c:pt idx="38">
                  <c:v>49.99</c:v>
                </c:pt>
                <c:pt idx="39">
                  <c:v>50.02</c:v>
                </c:pt>
                <c:pt idx="40">
                  <c:v>49.99</c:v>
                </c:pt>
                <c:pt idx="41">
                  <c:v>49.99</c:v>
                </c:pt>
                <c:pt idx="42">
                  <c:v>50.01</c:v>
                </c:pt>
                <c:pt idx="43">
                  <c:v>50.03</c:v>
                </c:pt>
                <c:pt idx="44">
                  <c:v>49.98</c:v>
                </c:pt>
                <c:pt idx="45">
                  <c:v>50.05</c:v>
                </c:pt>
                <c:pt idx="46">
                  <c:v>50.01</c:v>
                </c:pt>
                <c:pt idx="47">
                  <c:v>50.07</c:v>
                </c:pt>
                <c:pt idx="48">
                  <c:v>50.06</c:v>
                </c:pt>
                <c:pt idx="49">
                  <c:v>50.03</c:v>
                </c:pt>
                <c:pt idx="50">
                  <c:v>50</c:v>
                </c:pt>
                <c:pt idx="51">
                  <c:v>50.04</c:v>
                </c:pt>
                <c:pt idx="52">
                  <c:v>50.02</c:v>
                </c:pt>
                <c:pt idx="53">
                  <c:v>50.01</c:v>
                </c:pt>
                <c:pt idx="54">
                  <c:v>49.98</c:v>
                </c:pt>
                <c:pt idx="55">
                  <c:v>49.94</c:v>
                </c:pt>
                <c:pt idx="56">
                  <c:v>49.99</c:v>
                </c:pt>
                <c:pt idx="57">
                  <c:v>49.96</c:v>
                </c:pt>
                <c:pt idx="58">
                  <c:v>50.01</c:v>
                </c:pt>
                <c:pt idx="59">
                  <c:v>50</c:v>
                </c:pt>
                <c:pt idx="60">
                  <c:v>49.99</c:v>
                </c:pt>
                <c:pt idx="61">
                  <c:v>49.95</c:v>
                </c:pt>
                <c:pt idx="62">
                  <c:v>49.94</c:v>
                </c:pt>
                <c:pt idx="63">
                  <c:v>50.02</c:v>
                </c:pt>
                <c:pt idx="64">
                  <c:v>50</c:v>
                </c:pt>
                <c:pt idx="65">
                  <c:v>49.95</c:v>
                </c:pt>
                <c:pt idx="66">
                  <c:v>49.99</c:v>
                </c:pt>
                <c:pt idx="67">
                  <c:v>50.03</c:v>
                </c:pt>
                <c:pt idx="68">
                  <c:v>50.02</c:v>
                </c:pt>
                <c:pt idx="69">
                  <c:v>50.01</c:v>
                </c:pt>
                <c:pt idx="70">
                  <c:v>50.02</c:v>
                </c:pt>
                <c:pt idx="71">
                  <c:v>50.04</c:v>
                </c:pt>
                <c:pt idx="72">
                  <c:v>50.04</c:v>
                </c:pt>
                <c:pt idx="73">
                  <c:v>50.06</c:v>
                </c:pt>
                <c:pt idx="74">
                  <c:v>50.06</c:v>
                </c:pt>
                <c:pt idx="75">
                  <c:v>50.08</c:v>
                </c:pt>
                <c:pt idx="76">
                  <c:v>50.06</c:v>
                </c:pt>
                <c:pt idx="77">
                  <c:v>50.06</c:v>
                </c:pt>
                <c:pt idx="78">
                  <c:v>50.06</c:v>
                </c:pt>
                <c:pt idx="79">
                  <c:v>50.04</c:v>
                </c:pt>
                <c:pt idx="80">
                  <c:v>50.05</c:v>
                </c:pt>
                <c:pt idx="81">
                  <c:v>50.04</c:v>
                </c:pt>
                <c:pt idx="82">
                  <c:v>50.04</c:v>
                </c:pt>
                <c:pt idx="83">
                  <c:v>50.02</c:v>
                </c:pt>
                <c:pt idx="84">
                  <c:v>50.03</c:v>
                </c:pt>
                <c:pt idx="85">
                  <c:v>50.02</c:v>
                </c:pt>
                <c:pt idx="86">
                  <c:v>50.04</c:v>
                </c:pt>
                <c:pt idx="87">
                  <c:v>50.07</c:v>
                </c:pt>
                <c:pt idx="88">
                  <c:v>50.02</c:v>
                </c:pt>
                <c:pt idx="89">
                  <c:v>50.03</c:v>
                </c:pt>
                <c:pt idx="90">
                  <c:v>50</c:v>
                </c:pt>
                <c:pt idx="91">
                  <c:v>50.02</c:v>
                </c:pt>
                <c:pt idx="92">
                  <c:v>50.02</c:v>
                </c:pt>
                <c:pt idx="93">
                  <c:v>50.01</c:v>
                </c:pt>
                <c:pt idx="94">
                  <c:v>49.97</c:v>
                </c:pt>
                <c:pt idx="95">
                  <c:v>50.02</c:v>
                </c:pt>
              </c:numCache>
            </c:numRef>
          </c:val>
        </c:ser>
        <c:marker val="1"/>
        <c:axId val="102189696"/>
        <c:axId val="102188160"/>
      </c:lineChart>
      <c:catAx>
        <c:axId val="57312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14304"/>
        <c:crosses val="autoZero"/>
        <c:auto val="1"/>
        <c:lblAlgn val="ctr"/>
        <c:lblOffset val="100"/>
        <c:tickLblSkip val="3"/>
        <c:tickMarkSkip val="1"/>
      </c:catAx>
      <c:valAx>
        <c:axId val="57314304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312384"/>
        <c:crosses val="autoZero"/>
        <c:crossBetween val="between"/>
      </c:valAx>
      <c:valAx>
        <c:axId val="102188160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102189696"/>
        <c:crosses val="max"/>
        <c:crossBetween val="between"/>
      </c:valAx>
      <c:catAx>
        <c:axId val="102189696"/>
        <c:scaling>
          <c:orientation val="minMax"/>
        </c:scaling>
        <c:delete val="1"/>
        <c:axPos val="b"/>
        <c:numFmt formatCode="0.00" sourceLinked="1"/>
        <c:tickLblPos val="none"/>
        <c:crossAx val="102188160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202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748691</xdr:colOff>
      <xdr:row>107</xdr:row>
      <xdr:rowOff>39920</xdr:rowOff>
    </xdr:from>
    <xdr:to>
      <xdr:col>30</xdr:col>
      <xdr:colOff>572479</xdr:colOff>
      <xdr:row>131</xdr:row>
      <xdr:rowOff>164587</xdr:rowOff>
    </xdr:to>
    <xdr:graphicFrame macro="">
      <xdr:nvGraphicFramePr>
        <xdr:cNvPr id="2116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56029</xdr:colOff>
      <xdr:row>135</xdr:row>
      <xdr:rowOff>22412</xdr:rowOff>
    </xdr:from>
    <xdr:to>
      <xdr:col>30</xdr:col>
      <xdr:colOff>665629</xdr:colOff>
      <xdr:row>159</xdr:row>
      <xdr:rowOff>153383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156882</xdr:colOff>
      <xdr:row>161</xdr:row>
      <xdr:rowOff>268940</xdr:rowOff>
    </xdr:from>
    <xdr:to>
      <xdr:col>31</xdr:col>
      <xdr:colOff>38100</xdr:colOff>
      <xdr:row>193</xdr:row>
      <xdr:rowOff>134469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3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6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8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5"/>
  <sheetViews>
    <sheetView view="pageBreakPreview" topLeftCell="O1" zoomScale="85" zoomScaleSheetLayoutView="85" workbookViewId="0">
      <pane ySplit="6" topLeftCell="A89" activePane="bottomLeft" state="frozen"/>
      <selection activeCell="K26" sqref="K26"/>
      <selection pane="bottomLeft" activeCell="G103" sqref="G103:AE103"/>
    </sheetView>
  </sheetViews>
  <sheetFormatPr defaultRowHeight="12.75"/>
  <cols>
    <col min="1" max="1" width="6" style="1" customWidth="1"/>
    <col min="2" max="2" width="11.7109375" style="1" customWidth="1"/>
    <col min="3" max="3" width="9" style="1" customWidth="1"/>
    <col min="4" max="4" width="14.140625" style="1" hidden="1" customWidth="1"/>
    <col min="5" max="5" width="10.42578125" style="1" customWidth="1"/>
    <col min="6" max="6" width="9" style="1" hidden="1" customWidth="1"/>
    <col min="7" max="7" width="12" style="1" customWidth="1"/>
    <col min="8" max="8" width="9" style="1" customWidth="1"/>
    <col min="9" max="9" width="12" style="1" customWidth="1"/>
    <col min="10" max="10" width="10.140625" style="1" customWidth="1"/>
    <col min="11" max="11" width="9" style="1" customWidth="1"/>
    <col min="12" max="12" width="11.7109375" style="1" customWidth="1"/>
    <col min="13" max="13" width="10.28515625" style="1" customWidth="1"/>
    <col min="14" max="14" width="9.140625" style="1" customWidth="1"/>
    <col min="15" max="15" width="12.28515625" style="1" customWidth="1"/>
    <col min="16" max="16" width="7" style="1" customWidth="1"/>
    <col min="17" max="17" width="12.7109375" style="1" customWidth="1"/>
    <col min="18" max="18" width="9.42578125" style="1" bestFit="1" customWidth="1"/>
    <col min="19" max="20" width="11.140625" style="1" customWidth="1"/>
    <col min="21" max="21" width="12.140625" style="1" customWidth="1"/>
    <col min="22" max="22" width="9.85546875" style="72" customWidth="1"/>
    <col min="23" max="25" width="10.85546875" style="1" customWidth="1"/>
    <col min="26" max="26" width="12.140625" style="1" customWidth="1"/>
    <col min="27" max="28" width="10.85546875" style="1" customWidth="1"/>
    <col min="29" max="29" width="17.5703125" style="102" customWidth="1"/>
    <col min="30" max="30" width="22.140625" style="1" customWidth="1"/>
    <col min="31" max="31" width="10.85546875" style="1" customWidth="1"/>
    <col min="32" max="16384" width="9.140625" style="1"/>
  </cols>
  <sheetData>
    <row r="1" spans="1:31" ht="15.75">
      <c r="A1" s="125" t="s">
        <v>102</v>
      </c>
      <c r="B1" s="125"/>
      <c r="C1" s="124">
        <v>43780</v>
      </c>
      <c r="D1" s="124"/>
      <c r="E1" s="124"/>
      <c r="F1" s="124"/>
      <c r="G1" s="15"/>
      <c r="H1" s="15"/>
      <c r="I1" s="15"/>
      <c r="J1" s="15"/>
      <c r="K1" s="15"/>
      <c r="L1" s="15"/>
      <c r="M1" s="15"/>
      <c r="N1" s="15"/>
      <c r="O1" s="15"/>
      <c r="P1" s="92"/>
      <c r="Q1" s="124"/>
      <c r="R1" s="124"/>
      <c r="S1" s="124"/>
      <c r="T1" s="124"/>
      <c r="U1" s="124"/>
    </row>
    <row r="2" spans="1:31" ht="20.25">
      <c r="B2" s="3"/>
      <c r="G2" s="33"/>
      <c r="H2" s="33"/>
      <c r="I2" s="33"/>
      <c r="J2" s="33"/>
      <c r="K2" s="33"/>
      <c r="L2" s="33"/>
      <c r="M2" s="33"/>
      <c r="N2" s="33"/>
      <c r="O2" s="33"/>
      <c r="P2" s="33"/>
      <c r="R2" s="7" t="s">
        <v>163</v>
      </c>
    </row>
    <row r="3" spans="1:31" ht="15.75" customHeight="1" thickBot="1">
      <c r="B3" s="3"/>
      <c r="C3" s="4"/>
      <c r="D3" s="4"/>
      <c r="E3" s="4"/>
      <c r="F3" s="12"/>
      <c r="G3" s="34"/>
      <c r="H3" s="34"/>
      <c r="I3" s="34"/>
      <c r="J3" s="34"/>
      <c r="K3" s="34"/>
      <c r="L3" s="34"/>
      <c r="M3" s="34"/>
      <c r="N3" s="34"/>
      <c r="O3" s="34"/>
      <c r="P3" s="34"/>
      <c r="R3" s="7"/>
    </row>
    <row r="4" spans="1:31" ht="15" customHeight="1">
      <c r="A4" s="128" t="s">
        <v>100</v>
      </c>
      <c r="B4" s="128" t="s">
        <v>0</v>
      </c>
      <c r="C4" s="131" t="s">
        <v>99</v>
      </c>
      <c r="D4" s="17"/>
      <c r="E4" s="134" t="s">
        <v>101</v>
      </c>
      <c r="F4" s="126" t="s">
        <v>101</v>
      </c>
      <c r="G4" s="139" t="s">
        <v>2</v>
      </c>
      <c r="H4" s="140"/>
      <c r="I4" s="140"/>
      <c r="J4" s="140"/>
      <c r="K4" s="140"/>
      <c r="L4" s="140"/>
      <c r="M4" s="140"/>
      <c r="N4" s="140"/>
      <c r="O4" s="140"/>
      <c r="P4" s="93"/>
      <c r="Q4" s="119" t="s">
        <v>154</v>
      </c>
      <c r="R4" s="120"/>
      <c r="S4" s="120"/>
      <c r="T4" s="121"/>
      <c r="U4" s="138" t="s">
        <v>170</v>
      </c>
      <c r="V4" s="138"/>
      <c r="W4" s="138"/>
      <c r="X4" s="145" t="s">
        <v>115</v>
      </c>
      <c r="Y4" s="145"/>
      <c r="Z4" s="145"/>
      <c r="AA4" s="144" t="s">
        <v>111</v>
      </c>
      <c r="AB4" s="144"/>
      <c r="AC4" s="144"/>
      <c r="AD4" s="144"/>
      <c r="AE4" s="144"/>
    </row>
    <row r="5" spans="1:31" ht="16.5" customHeight="1" thickBot="1">
      <c r="A5" s="129"/>
      <c r="B5" s="129"/>
      <c r="C5" s="132"/>
      <c r="D5" s="11"/>
      <c r="E5" s="135"/>
      <c r="F5" s="127"/>
      <c r="G5" s="141" t="s">
        <v>104</v>
      </c>
      <c r="H5" s="142"/>
      <c r="I5" s="143"/>
      <c r="J5" s="141" t="s">
        <v>105</v>
      </c>
      <c r="K5" s="142"/>
      <c r="L5" s="143"/>
      <c r="M5" s="141" t="s">
        <v>106</v>
      </c>
      <c r="N5" s="142"/>
      <c r="O5" s="142"/>
      <c r="P5" s="143"/>
      <c r="Q5" s="137" t="s">
        <v>104</v>
      </c>
      <c r="R5" s="156" t="s">
        <v>1</v>
      </c>
      <c r="S5" s="137" t="s">
        <v>106</v>
      </c>
      <c r="T5" s="122" t="s">
        <v>165</v>
      </c>
      <c r="U5" s="154" t="s">
        <v>104</v>
      </c>
      <c r="V5" s="155" t="s">
        <v>1</v>
      </c>
      <c r="W5" s="154" t="s">
        <v>106</v>
      </c>
      <c r="X5" s="146" t="s">
        <v>104</v>
      </c>
      <c r="Y5" s="147" t="s">
        <v>1</v>
      </c>
      <c r="Z5" s="146" t="s">
        <v>106</v>
      </c>
      <c r="AA5" s="152" t="s">
        <v>104</v>
      </c>
      <c r="AB5" s="148" t="s">
        <v>1</v>
      </c>
      <c r="AC5" s="148"/>
      <c r="AD5" s="148"/>
      <c r="AE5" s="22" t="s">
        <v>106</v>
      </c>
    </row>
    <row r="6" spans="1:31" ht="30" customHeight="1">
      <c r="A6" s="130"/>
      <c r="B6" s="130"/>
      <c r="C6" s="133"/>
      <c r="D6" s="18"/>
      <c r="E6" s="136"/>
      <c r="F6" s="16"/>
      <c r="G6" s="19" t="s">
        <v>107</v>
      </c>
      <c r="H6" s="20" t="s">
        <v>108</v>
      </c>
      <c r="I6" s="19" t="s">
        <v>109</v>
      </c>
      <c r="J6" s="19" t="s">
        <v>107</v>
      </c>
      <c r="K6" s="20" t="s">
        <v>108</v>
      </c>
      <c r="L6" s="19" t="s">
        <v>109</v>
      </c>
      <c r="M6" s="19" t="s">
        <v>107</v>
      </c>
      <c r="N6" s="20" t="s">
        <v>108</v>
      </c>
      <c r="O6" s="19" t="s">
        <v>109</v>
      </c>
      <c r="P6" s="95" t="s">
        <v>164</v>
      </c>
      <c r="Q6" s="137"/>
      <c r="R6" s="156"/>
      <c r="S6" s="137"/>
      <c r="T6" s="123"/>
      <c r="U6" s="154"/>
      <c r="V6" s="155"/>
      <c r="W6" s="154"/>
      <c r="X6" s="146"/>
      <c r="Y6" s="147"/>
      <c r="Z6" s="146"/>
      <c r="AA6" s="153"/>
      <c r="AB6" s="21" t="s">
        <v>113</v>
      </c>
      <c r="AC6" s="103" t="s">
        <v>112</v>
      </c>
      <c r="AD6" s="24" t="s">
        <v>114</v>
      </c>
      <c r="AE6" s="23"/>
    </row>
    <row r="7" spans="1:31" ht="15" customHeight="1">
      <c r="A7" s="8">
        <v>1</v>
      </c>
      <c r="B7" s="9" t="s">
        <v>3</v>
      </c>
      <c r="C7" s="118">
        <v>50.06</v>
      </c>
      <c r="D7" s="10"/>
      <c r="E7" s="107">
        <f>IF(AND(C7&lt;49.7,B7&gt;0),(8.2404*2),(IF(C7&gt;=50.05,0,IF(C7&gt;=50.01,(1.424-(C7-50.01)/0.01*0.356),IF(C7&gt;=49.69,(8.032-(C7-49.7)/0.01*0.2084),8.2404)))))</f>
        <v>0</v>
      </c>
      <c r="F7" s="13" t="e">
        <f>IF(#REF!&lt;0,IF(C7&lt;49.2,8.73*1.4,E7),E7)</f>
        <v>#REF!</v>
      </c>
      <c r="G7" s="35">
        <v>805.38414213538658</v>
      </c>
      <c r="H7" s="35">
        <v>0</v>
      </c>
      <c r="I7" s="35">
        <f>G7+H7</f>
        <v>805.38414213538658</v>
      </c>
      <c r="J7" s="35">
        <v>795</v>
      </c>
      <c r="K7" s="35">
        <v>0</v>
      </c>
      <c r="L7" s="35">
        <f>J7+K7</f>
        <v>795</v>
      </c>
      <c r="M7" s="36">
        <f>J7-G7</f>
        <v>-10.384142135386583</v>
      </c>
      <c r="N7" s="36">
        <f t="shared" ref="N7:O22" si="0">K7-H7</f>
        <v>0</v>
      </c>
      <c r="O7" s="36">
        <f t="shared" si="0"/>
        <v>-10.384142135386583</v>
      </c>
      <c r="P7" s="94">
        <f>M7/G7*100</f>
        <v>-1.2893402777777798</v>
      </c>
      <c r="Q7" s="25">
        <v>917.67837299999997</v>
      </c>
      <c r="R7" s="25">
        <v>876.44037800000001</v>
      </c>
      <c r="S7" s="26">
        <f>R7-Q7</f>
        <v>-41.237994999999955</v>
      </c>
      <c r="T7" s="96">
        <f>S7/Q7*100</f>
        <v>-4.4937307245443776</v>
      </c>
      <c r="U7" s="27">
        <f>G7-Q7</f>
        <v>-112.29423086461338</v>
      </c>
      <c r="V7" s="73">
        <f>J7-R7</f>
        <v>-81.44037800000001</v>
      </c>
      <c r="W7" s="28">
        <f>V7-U7</f>
        <v>30.853852864613373</v>
      </c>
      <c r="X7" s="30">
        <v>341.32</v>
      </c>
      <c r="Y7" s="108">
        <v>317.69683762084219</v>
      </c>
      <c r="Z7" s="29">
        <f>Y7-X7</f>
        <v>-23.623162379157804</v>
      </c>
      <c r="AA7" s="30">
        <v>564.04587299999992</v>
      </c>
      <c r="AB7" s="106">
        <v>395</v>
      </c>
      <c r="AC7" s="104">
        <v>-141.09681899999998</v>
      </c>
      <c r="AD7" s="31">
        <f>IF(AC7&lt;0,AB7-AC7,AB7-AC7)</f>
        <v>536.09681899999998</v>
      </c>
      <c r="AE7" s="32">
        <f>AB7-AA7</f>
        <v>-169.04587299999992</v>
      </c>
    </row>
    <row r="8" spans="1:31" ht="18" customHeight="1">
      <c r="A8" s="2">
        <v>2</v>
      </c>
      <c r="B8" s="6" t="s">
        <v>4</v>
      </c>
      <c r="C8" s="118">
        <v>50.02</v>
      </c>
      <c r="D8" s="5"/>
      <c r="E8" s="107">
        <f t="shared" ref="E8:E71" si="1">IF(AND(C8&lt;49.7,B8&gt;0),(8.2404*2),(IF(C8&gt;=50.05,0,IF(C8&gt;=50.01,(1.424-(C8-50.01)/0.01*0.356),IF(C8&gt;=49.69,(8.032-(C8-49.7)/0.01*0.2084),8.2404)))))</f>
        <v>1.0679999999998178</v>
      </c>
      <c r="F8" s="13" t="e">
        <f>IF(#REF!&lt;0,IF(C8&lt;49.2,8.73*1.4,E8),E8)</f>
        <v>#REF!</v>
      </c>
      <c r="G8" s="35">
        <v>806.39087231305587</v>
      </c>
      <c r="H8" s="35">
        <v>0</v>
      </c>
      <c r="I8" s="35">
        <f t="shared" ref="I8:I71" si="2">G8+H8</f>
        <v>806.39087231305587</v>
      </c>
      <c r="J8" s="35">
        <v>801</v>
      </c>
      <c r="K8" s="35">
        <v>0</v>
      </c>
      <c r="L8" s="35">
        <f t="shared" ref="L8:L71" si="3">J8+K8</f>
        <v>801</v>
      </c>
      <c r="M8" s="36">
        <f t="shared" ref="M8:O71" si="4">J8-G8</f>
        <v>-5.3908723130558656</v>
      </c>
      <c r="N8" s="36">
        <f t="shared" si="0"/>
        <v>0</v>
      </c>
      <c r="O8" s="36">
        <f t="shared" si="0"/>
        <v>-5.3908723130558656</v>
      </c>
      <c r="P8" s="94">
        <f t="shared" ref="P8:P71" si="5">M8/G8*100</f>
        <v>-0.66851851851852673</v>
      </c>
      <c r="Q8" s="25">
        <v>767.60784349693233</v>
      </c>
      <c r="R8" s="25">
        <v>756.51009599999998</v>
      </c>
      <c r="S8" s="26">
        <f t="shared" ref="S8:S71" si="6">R8-Q8</f>
        <v>-11.097747496932357</v>
      </c>
      <c r="T8" s="96">
        <f t="shared" ref="T8:T71" si="7">S8/Q8*100</f>
        <v>-1.4457574386388754</v>
      </c>
      <c r="U8" s="27">
        <f t="shared" ref="U8:U71" si="8">G8-Q8</f>
        <v>38.783028816123533</v>
      </c>
      <c r="V8" s="73">
        <f>J8-R8</f>
        <v>44.489904000000024</v>
      </c>
      <c r="W8" s="28">
        <f t="shared" ref="W8:W71" si="9">V8-U8</f>
        <v>5.7068751838764911</v>
      </c>
      <c r="X8" s="30">
        <v>301.32</v>
      </c>
      <c r="Y8" s="108">
        <v>317.69683762084219</v>
      </c>
      <c r="Z8" s="29">
        <f t="shared" ref="Z8:Z71" si="10">Y8-X8</f>
        <v>16.376837620842196</v>
      </c>
      <c r="AA8" s="30">
        <v>453.97534349693245</v>
      </c>
      <c r="AB8" s="106">
        <v>399</v>
      </c>
      <c r="AC8" s="105">
        <v>-141.09681899999998</v>
      </c>
      <c r="AD8" s="31">
        <f t="shared" ref="AD8:AD71" si="11">IF(AC8&lt;0,AB8-AC8,AB8-AC8)</f>
        <v>540.09681899999998</v>
      </c>
      <c r="AE8" s="32">
        <f t="shared" ref="AE8:AE71" si="12">AB8-AA8</f>
        <v>-54.975343496932453</v>
      </c>
    </row>
    <row r="9" spans="1:31" ht="18" customHeight="1">
      <c r="A9" s="2">
        <v>3</v>
      </c>
      <c r="B9" s="6" t="s">
        <v>5</v>
      </c>
      <c r="C9" s="118">
        <v>50.04</v>
      </c>
      <c r="D9" s="5"/>
      <c r="E9" s="107">
        <f t="shared" si="1"/>
        <v>0.35599999999995946</v>
      </c>
      <c r="F9" s="13" t="e">
        <f>IF(#REF!&lt;0,IF(C9&lt;49.2,8.73*1.4,E9),E9)</f>
        <v>#REF!</v>
      </c>
      <c r="G9" s="35">
        <v>799.34376106937123</v>
      </c>
      <c r="H9" s="35">
        <v>0</v>
      </c>
      <c r="I9" s="35">
        <f t="shared" si="2"/>
        <v>799.34376106937123</v>
      </c>
      <c r="J9" s="35">
        <v>802</v>
      </c>
      <c r="K9" s="35">
        <v>0</v>
      </c>
      <c r="L9" s="35">
        <f t="shared" si="3"/>
        <v>802</v>
      </c>
      <c r="M9" s="36">
        <f t="shared" si="4"/>
        <v>2.6562389306287741</v>
      </c>
      <c r="N9" s="36">
        <f t="shared" si="0"/>
        <v>0</v>
      </c>
      <c r="O9" s="36">
        <f t="shared" si="0"/>
        <v>2.6562389306287741</v>
      </c>
      <c r="P9" s="94">
        <f t="shared" si="5"/>
        <v>0.33230245358708088</v>
      </c>
      <c r="Q9" s="25">
        <v>881.50757699999986</v>
      </c>
      <c r="R9" s="25">
        <v>830.81671200000005</v>
      </c>
      <c r="S9" s="26">
        <f t="shared" si="6"/>
        <v>-50.690864999999803</v>
      </c>
      <c r="T9" s="96">
        <f t="shared" si="7"/>
        <v>-5.7504741107857562</v>
      </c>
      <c r="U9" s="27">
        <f t="shared" si="8"/>
        <v>-82.16381593062863</v>
      </c>
      <c r="V9" s="73">
        <f t="shared" ref="V9:V72" si="13">J9-R9</f>
        <v>-28.816712000000052</v>
      </c>
      <c r="W9" s="28">
        <f t="shared" si="9"/>
        <v>53.347103930628577</v>
      </c>
      <c r="X9" s="30">
        <v>301.32</v>
      </c>
      <c r="Y9" s="108">
        <v>317.69683762084219</v>
      </c>
      <c r="Z9" s="29">
        <f t="shared" si="10"/>
        <v>16.376837620842196</v>
      </c>
      <c r="AA9" s="30">
        <v>567.87507699999992</v>
      </c>
      <c r="AB9" s="106">
        <v>406</v>
      </c>
      <c r="AC9" s="105">
        <v>-176.94756900000002</v>
      </c>
      <c r="AD9" s="31">
        <f t="shared" si="11"/>
        <v>582.94756900000004</v>
      </c>
      <c r="AE9" s="32">
        <f t="shared" si="12"/>
        <v>-161.87507699999992</v>
      </c>
    </row>
    <row r="10" spans="1:31" ht="18" customHeight="1">
      <c r="A10" s="2">
        <v>4</v>
      </c>
      <c r="B10" s="6" t="s">
        <v>6</v>
      </c>
      <c r="C10" s="118">
        <v>50.03</v>
      </c>
      <c r="D10" s="5"/>
      <c r="E10" s="107">
        <f t="shared" si="1"/>
        <v>0.71199999999988872</v>
      </c>
      <c r="F10" s="13" t="e">
        <f>IF(#REF!&lt;0,IF(C10&lt;49.2,8.73*1.4,E10),E10)</f>
        <v>#REF!</v>
      </c>
      <c r="G10" s="35">
        <v>795.31684035869421</v>
      </c>
      <c r="H10" s="35">
        <v>0</v>
      </c>
      <c r="I10" s="35">
        <f t="shared" si="2"/>
        <v>795.31684035869421</v>
      </c>
      <c r="J10" s="35">
        <v>800</v>
      </c>
      <c r="K10" s="35">
        <v>0</v>
      </c>
      <c r="L10" s="35">
        <f t="shared" si="3"/>
        <v>800</v>
      </c>
      <c r="M10" s="36">
        <f t="shared" si="4"/>
        <v>4.6831596413057923</v>
      </c>
      <c r="N10" s="36">
        <f t="shared" si="0"/>
        <v>0</v>
      </c>
      <c r="O10" s="36">
        <f t="shared" si="0"/>
        <v>4.6831596413057923</v>
      </c>
      <c r="P10" s="94">
        <f t="shared" si="5"/>
        <v>0.58884200656352881</v>
      </c>
      <c r="Q10" s="25">
        <v>881.51370099999986</v>
      </c>
      <c r="R10" s="25">
        <v>827.98889000000008</v>
      </c>
      <c r="S10" s="26">
        <f t="shared" si="6"/>
        <v>-53.524810999999772</v>
      </c>
      <c r="T10" s="96">
        <f t="shared" si="7"/>
        <v>-6.0719204862364107</v>
      </c>
      <c r="U10" s="27">
        <f t="shared" si="8"/>
        <v>-86.196860641305648</v>
      </c>
      <c r="V10" s="73">
        <f t="shared" si="13"/>
        <v>-27.988890000000083</v>
      </c>
      <c r="W10" s="28">
        <f t="shared" si="9"/>
        <v>58.207970641305565</v>
      </c>
      <c r="X10" s="30">
        <v>301.32</v>
      </c>
      <c r="Y10" s="108">
        <v>317.69683762084219</v>
      </c>
      <c r="Z10" s="29">
        <f t="shared" si="10"/>
        <v>16.376837620842196</v>
      </c>
      <c r="AA10" s="30">
        <v>567.88120099999992</v>
      </c>
      <c r="AB10" s="106">
        <v>407</v>
      </c>
      <c r="AC10" s="105">
        <v>-176.94756900000002</v>
      </c>
      <c r="AD10" s="31">
        <f t="shared" si="11"/>
        <v>583.94756900000004</v>
      </c>
      <c r="AE10" s="32">
        <f t="shared" si="12"/>
        <v>-160.88120099999992</v>
      </c>
    </row>
    <row r="11" spans="1:31" ht="18" customHeight="1">
      <c r="A11" s="2">
        <v>5</v>
      </c>
      <c r="B11" s="6" t="s">
        <v>7</v>
      </c>
      <c r="C11" s="118">
        <v>50.02</v>
      </c>
      <c r="D11" s="5"/>
      <c r="E11" s="107">
        <f t="shared" si="1"/>
        <v>1.0679999999998178</v>
      </c>
      <c r="F11" s="13" t="e">
        <f>IF(#REF!&lt;0,IF(C11&lt;49.2,8.73*1.4,E11),E11)</f>
        <v>#REF!</v>
      </c>
      <c r="G11" s="35">
        <v>788.26972911500957</v>
      </c>
      <c r="H11" s="35">
        <v>0</v>
      </c>
      <c r="I11" s="35">
        <f t="shared" si="2"/>
        <v>788.26972911500957</v>
      </c>
      <c r="J11" s="35">
        <v>803</v>
      </c>
      <c r="K11" s="35">
        <v>0</v>
      </c>
      <c r="L11" s="35">
        <f t="shared" si="3"/>
        <v>803</v>
      </c>
      <c r="M11" s="36">
        <f t="shared" si="4"/>
        <v>14.730270884990432</v>
      </c>
      <c r="N11" s="36">
        <f t="shared" si="0"/>
        <v>0</v>
      </c>
      <c r="O11" s="36">
        <f t="shared" si="0"/>
        <v>14.730270884990432</v>
      </c>
      <c r="P11" s="94">
        <f t="shared" si="5"/>
        <v>1.8686840736010637</v>
      </c>
      <c r="Q11" s="25">
        <v>873.9202879999998</v>
      </c>
      <c r="R11" s="25">
        <v>817.23387600000001</v>
      </c>
      <c r="S11" s="26">
        <f t="shared" si="6"/>
        <v>-56.686411999999791</v>
      </c>
      <c r="T11" s="96">
        <f t="shared" si="7"/>
        <v>-6.4864510846554246</v>
      </c>
      <c r="U11" s="27">
        <f t="shared" si="8"/>
        <v>-85.650558884990232</v>
      </c>
      <c r="V11" s="73">
        <f t="shared" si="13"/>
        <v>-14.233876000000009</v>
      </c>
      <c r="W11" s="28">
        <f t="shared" si="9"/>
        <v>71.416682884990223</v>
      </c>
      <c r="X11" s="30">
        <v>301.32</v>
      </c>
      <c r="Y11" s="108">
        <v>316.92960838931674</v>
      </c>
      <c r="Z11" s="29">
        <f t="shared" si="10"/>
        <v>15.609608389316747</v>
      </c>
      <c r="AA11" s="30">
        <v>560.28778799999986</v>
      </c>
      <c r="AB11" s="106">
        <v>410</v>
      </c>
      <c r="AC11" s="105">
        <v>-176.94756900000002</v>
      </c>
      <c r="AD11" s="31">
        <f t="shared" si="11"/>
        <v>586.94756900000004</v>
      </c>
      <c r="AE11" s="32">
        <f t="shared" si="12"/>
        <v>-150.28778799999986</v>
      </c>
    </row>
    <row r="12" spans="1:31" ht="18" customHeight="1">
      <c r="A12" s="2">
        <v>6</v>
      </c>
      <c r="B12" s="6" t="s">
        <v>8</v>
      </c>
      <c r="C12" s="118">
        <v>50.03</v>
      </c>
      <c r="D12" s="5"/>
      <c r="E12" s="107">
        <f t="shared" si="1"/>
        <v>0.71199999999988872</v>
      </c>
      <c r="F12" s="13" t="e">
        <f>IF(#REF!&lt;0,IF(C12&lt;49.2,8.73*1.4,E12),E12)</f>
        <v>#REF!</v>
      </c>
      <c r="G12" s="35">
        <v>790.28318947034813</v>
      </c>
      <c r="H12" s="35">
        <v>0</v>
      </c>
      <c r="I12" s="35">
        <f t="shared" si="2"/>
        <v>790.28318947034813</v>
      </c>
      <c r="J12" s="35">
        <v>792</v>
      </c>
      <c r="K12" s="35">
        <v>0</v>
      </c>
      <c r="L12" s="35">
        <f t="shared" si="3"/>
        <v>792</v>
      </c>
      <c r="M12" s="36">
        <f t="shared" si="4"/>
        <v>1.7168105296518661</v>
      </c>
      <c r="N12" s="36">
        <f t="shared" si="0"/>
        <v>0</v>
      </c>
      <c r="O12" s="36">
        <f t="shared" si="0"/>
        <v>1.7168105296518661</v>
      </c>
      <c r="P12" s="94">
        <f t="shared" si="5"/>
        <v>0.2172399150743016</v>
      </c>
      <c r="Q12" s="25">
        <v>873.9202879999998</v>
      </c>
      <c r="R12" s="25">
        <v>816.23039199999994</v>
      </c>
      <c r="S12" s="26">
        <f t="shared" si="6"/>
        <v>-57.689895999999862</v>
      </c>
      <c r="T12" s="96">
        <f t="shared" si="7"/>
        <v>-6.6012766601431583</v>
      </c>
      <c r="U12" s="27">
        <f t="shared" si="8"/>
        <v>-83.637098529651666</v>
      </c>
      <c r="V12" s="73">
        <f t="shared" si="13"/>
        <v>-24.230391999999938</v>
      </c>
      <c r="W12" s="28">
        <f t="shared" si="9"/>
        <v>59.406706529651728</v>
      </c>
      <c r="X12" s="30">
        <v>301.32</v>
      </c>
      <c r="Y12" s="108">
        <v>316.92960838931674</v>
      </c>
      <c r="Z12" s="29">
        <f t="shared" si="10"/>
        <v>15.609608389316747</v>
      </c>
      <c r="AA12" s="30">
        <v>560.28778799999986</v>
      </c>
      <c r="AB12" s="106">
        <v>400</v>
      </c>
      <c r="AC12" s="105">
        <v>-176.94756900000002</v>
      </c>
      <c r="AD12" s="31">
        <f t="shared" si="11"/>
        <v>576.94756900000004</v>
      </c>
      <c r="AE12" s="32">
        <f t="shared" si="12"/>
        <v>-160.28778799999986</v>
      </c>
    </row>
    <row r="13" spans="1:31" ht="18" customHeight="1">
      <c r="A13" s="2">
        <v>7</v>
      </c>
      <c r="B13" s="6" t="s">
        <v>9</v>
      </c>
      <c r="C13" s="118">
        <v>50.05</v>
      </c>
      <c r="D13" s="5"/>
      <c r="E13" s="107">
        <f t="shared" si="1"/>
        <v>0</v>
      </c>
      <c r="F13" s="13" t="e">
        <f>IF(#REF!&lt;0,IF(C13&lt;49.2,8.73*1.4,E13),E13)</f>
        <v>#REF!</v>
      </c>
      <c r="G13" s="35">
        <v>797.33030071403277</v>
      </c>
      <c r="H13" s="35">
        <v>0</v>
      </c>
      <c r="I13" s="35">
        <f t="shared" si="2"/>
        <v>797.33030071403277</v>
      </c>
      <c r="J13" s="35">
        <v>786</v>
      </c>
      <c r="K13" s="35">
        <v>0</v>
      </c>
      <c r="L13" s="35">
        <f t="shared" si="3"/>
        <v>786</v>
      </c>
      <c r="M13" s="36">
        <f t="shared" si="4"/>
        <v>-11.330300714032774</v>
      </c>
      <c r="N13" s="36">
        <f t="shared" si="0"/>
        <v>0</v>
      </c>
      <c r="O13" s="36">
        <f t="shared" si="0"/>
        <v>-11.330300714032774</v>
      </c>
      <c r="P13" s="94">
        <f t="shared" si="5"/>
        <v>-1.4210297418630842</v>
      </c>
      <c r="Q13" s="25">
        <v>873.9202879999998</v>
      </c>
      <c r="R13" s="25">
        <v>817.23387600000001</v>
      </c>
      <c r="S13" s="26">
        <f t="shared" si="6"/>
        <v>-56.686411999999791</v>
      </c>
      <c r="T13" s="96">
        <f t="shared" si="7"/>
        <v>-6.4864510846554246</v>
      </c>
      <c r="U13" s="27">
        <f t="shared" si="8"/>
        <v>-76.589987285967027</v>
      </c>
      <c r="V13" s="73">
        <f t="shared" si="13"/>
        <v>-31.233876000000009</v>
      </c>
      <c r="W13" s="28">
        <f t="shared" si="9"/>
        <v>45.356111285967017</v>
      </c>
      <c r="X13" s="30">
        <v>301.32</v>
      </c>
      <c r="Y13" s="108">
        <v>316.92960838931674</v>
      </c>
      <c r="Z13" s="29">
        <f t="shared" si="10"/>
        <v>15.609608389316747</v>
      </c>
      <c r="AA13" s="30">
        <v>560.28778799999986</v>
      </c>
      <c r="AB13" s="106">
        <v>393</v>
      </c>
      <c r="AC13" s="105">
        <v>-176.94756900000002</v>
      </c>
      <c r="AD13" s="31">
        <f t="shared" si="11"/>
        <v>569.94756900000004</v>
      </c>
      <c r="AE13" s="32">
        <f t="shared" si="12"/>
        <v>-167.28778799999986</v>
      </c>
    </row>
    <row r="14" spans="1:31" ht="18" customHeight="1">
      <c r="A14" s="2">
        <v>8</v>
      </c>
      <c r="B14" s="6" t="s">
        <v>10</v>
      </c>
      <c r="C14" s="118">
        <v>50.03</v>
      </c>
      <c r="D14" s="5"/>
      <c r="E14" s="107">
        <f t="shared" si="1"/>
        <v>0.71199999999988872</v>
      </c>
      <c r="F14" s="13" t="e">
        <f>IF(#REF!&lt;0,IF(C14&lt;49.2,8.73*1.4,E14),E14)</f>
        <v>#REF!</v>
      </c>
      <c r="G14" s="35">
        <v>778.20242733831731</v>
      </c>
      <c r="H14" s="35">
        <v>0</v>
      </c>
      <c r="I14" s="35">
        <f t="shared" si="2"/>
        <v>778.20242733831731</v>
      </c>
      <c r="J14" s="35">
        <v>780</v>
      </c>
      <c r="K14" s="35">
        <v>0</v>
      </c>
      <c r="L14" s="35">
        <f t="shared" si="3"/>
        <v>780</v>
      </c>
      <c r="M14" s="36">
        <f t="shared" si="4"/>
        <v>1.7975726616826933</v>
      </c>
      <c r="N14" s="36">
        <f t="shared" si="0"/>
        <v>0</v>
      </c>
      <c r="O14" s="36">
        <f t="shared" si="0"/>
        <v>1.7975726616826933</v>
      </c>
      <c r="P14" s="94">
        <f t="shared" si="5"/>
        <v>0.23099036941209805</v>
      </c>
      <c r="Q14" s="25">
        <v>873.9202879999998</v>
      </c>
      <c r="R14" s="25">
        <v>800.69399999999996</v>
      </c>
      <c r="S14" s="26">
        <f t="shared" si="6"/>
        <v>-73.22628799999984</v>
      </c>
      <c r="T14" s="96">
        <f t="shared" si="7"/>
        <v>-8.3790580222803861</v>
      </c>
      <c r="U14" s="27">
        <f t="shared" si="8"/>
        <v>-95.717860661682494</v>
      </c>
      <c r="V14" s="73">
        <f t="shared" si="13"/>
        <v>-20.69399999999996</v>
      </c>
      <c r="W14" s="28">
        <f t="shared" si="9"/>
        <v>75.023860661682534</v>
      </c>
      <c r="X14" s="30">
        <v>301.32</v>
      </c>
      <c r="Y14" s="108">
        <v>316.92960838931674</v>
      </c>
      <c r="Z14" s="29">
        <f t="shared" si="10"/>
        <v>15.609608389316747</v>
      </c>
      <c r="AA14" s="30">
        <v>560.28778799999986</v>
      </c>
      <c r="AB14" s="106">
        <v>388</v>
      </c>
      <c r="AC14" s="105">
        <v>-176.94756900000002</v>
      </c>
      <c r="AD14" s="31">
        <f t="shared" si="11"/>
        <v>564.94756900000004</v>
      </c>
      <c r="AE14" s="32">
        <f t="shared" si="12"/>
        <v>-172.28778799999986</v>
      </c>
    </row>
    <row r="15" spans="1:31" ht="18" customHeight="1">
      <c r="A15" s="2">
        <v>9</v>
      </c>
      <c r="B15" s="6" t="s">
        <v>11</v>
      </c>
      <c r="C15" s="118">
        <v>50.04</v>
      </c>
      <c r="D15" s="5"/>
      <c r="E15" s="107">
        <f t="shared" si="1"/>
        <v>0.35599999999995946</v>
      </c>
      <c r="F15" s="13" t="e">
        <f>IF(#REF!&lt;0,IF(C15&lt;49.2,8.73*1.4,E15),E15)</f>
        <v>#REF!</v>
      </c>
      <c r="G15" s="35">
        <v>786.25626875967112</v>
      </c>
      <c r="H15" s="35">
        <v>0</v>
      </c>
      <c r="I15" s="35">
        <f t="shared" si="2"/>
        <v>786.25626875967112</v>
      </c>
      <c r="J15" s="35">
        <v>785</v>
      </c>
      <c r="K15" s="35">
        <v>0</v>
      </c>
      <c r="L15" s="35">
        <f t="shared" si="3"/>
        <v>785</v>
      </c>
      <c r="M15" s="36">
        <f t="shared" si="4"/>
        <v>-1.2562687596711157</v>
      </c>
      <c r="N15" s="36">
        <f t="shared" si="0"/>
        <v>0</v>
      </c>
      <c r="O15" s="36">
        <f t="shared" si="0"/>
        <v>-1.2562687596711157</v>
      </c>
      <c r="P15" s="94">
        <f t="shared" si="5"/>
        <v>-0.15977853653909752</v>
      </c>
      <c r="Q15" s="25">
        <v>874.69356799999991</v>
      </c>
      <c r="R15" s="25">
        <v>801.69651299999998</v>
      </c>
      <c r="S15" s="26">
        <f t="shared" si="6"/>
        <v>-72.997054999999932</v>
      </c>
      <c r="T15" s="96">
        <f t="shared" si="7"/>
        <v>-8.3454432124050939</v>
      </c>
      <c r="U15" s="27">
        <f t="shared" si="8"/>
        <v>-88.437299240328798</v>
      </c>
      <c r="V15" s="73">
        <f t="shared" si="13"/>
        <v>-16.696512999999982</v>
      </c>
      <c r="W15" s="28">
        <f t="shared" si="9"/>
        <v>71.740786240328816</v>
      </c>
      <c r="X15" s="30">
        <v>301.32</v>
      </c>
      <c r="Y15" s="108">
        <v>317.31322300507946</v>
      </c>
      <c r="Z15" s="29">
        <f t="shared" si="10"/>
        <v>15.993223005079471</v>
      </c>
      <c r="AA15" s="30">
        <v>561.06106799999986</v>
      </c>
      <c r="AB15" s="106">
        <v>392</v>
      </c>
      <c r="AC15" s="105">
        <v>-176.94756900000002</v>
      </c>
      <c r="AD15" s="31">
        <f t="shared" si="11"/>
        <v>568.94756900000004</v>
      </c>
      <c r="AE15" s="32">
        <f t="shared" si="12"/>
        <v>-169.06106799999986</v>
      </c>
    </row>
    <row r="16" spans="1:31" ht="18" customHeight="1">
      <c r="A16" s="2">
        <v>10</v>
      </c>
      <c r="B16" s="6" t="s">
        <v>12</v>
      </c>
      <c r="C16" s="118">
        <v>50.05</v>
      </c>
      <c r="D16" s="5"/>
      <c r="E16" s="107">
        <f t="shared" si="1"/>
        <v>0</v>
      </c>
      <c r="F16" s="13" t="e">
        <f>IF(#REF!&lt;0,IF(C16&lt;49.2,8.73*1.4,E16),E16)</f>
        <v>#REF!</v>
      </c>
      <c r="G16" s="35">
        <v>776.18896698297874</v>
      </c>
      <c r="H16" s="35">
        <v>0</v>
      </c>
      <c r="I16" s="35">
        <f t="shared" si="2"/>
        <v>776.18896698297874</v>
      </c>
      <c r="J16" s="35">
        <v>782</v>
      </c>
      <c r="K16" s="35">
        <v>0</v>
      </c>
      <c r="L16" s="35">
        <f t="shared" si="3"/>
        <v>782</v>
      </c>
      <c r="M16" s="36">
        <f t="shared" si="4"/>
        <v>5.8110330170212592</v>
      </c>
      <c r="N16" s="36">
        <f t="shared" si="0"/>
        <v>0</v>
      </c>
      <c r="O16" s="36">
        <f t="shared" si="0"/>
        <v>5.8110330170212592</v>
      </c>
      <c r="P16" s="94">
        <f t="shared" si="5"/>
        <v>0.74866215112649126</v>
      </c>
      <c r="Q16" s="25">
        <v>874.69356799999991</v>
      </c>
      <c r="R16" s="25">
        <v>805.39060199999994</v>
      </c>
      <c r="S16" s="26">
        <f t="shared" si="6"/>
        <v>-69.302965999999969</v>
      </c>
      <c r="T16" s="96">
        <f t="shared" si="7"/>
        <v>-7.9231137092344532</v>
      </c>
      <c r="U16" s="27">
        <f t="shared" si="8"/>
        <v>-98.504601017021173</v>
      </c>
      <c r="V16" s="73">
        <f t="shared" si="13"/>
        <v>-23.390601999999944</v>
      </c>
      <c r="W16" s="28">
        <f t="shared" si="9"/>
        <v>75.113999017021229</v>
      </c>
      <c r="X16" s="30">
        <v>301.32</v>
      </c>
      <c r="Y16" s="108">
        <v>317.31322300507946</v>
      </c>
      <c r="Z16" s="29">
        <f t="shared" si="10"/>
        <v>15.993223005079471</v>
      </c>
      <c r="AA16" s="30">
        <v>561.06106799999986</v>
      </c>
      <c r="AB16" s="106">
        <v>390</v>
      </c>
      <c r="AC16" s="105">
        <v>-176.94756900000002</v>
      </c>
      <c r="AD16" s="31">
        <f t="shared" si="11"/>
        <v>566.94756900000004</v>
      </c>
      <c r="AE16" s="32">
        <f t="shared" si="12"/>
        <v>-171.06106799999986</v>
      </c>
    </row>
    <row r="17" spans="1:31" ht="18" customHeight="1">
      <c r="A17" s="2">
        <v>11</v>
      </c>
      <c r="B17" s="6" t="s">
        <v>13</v>
      </c>
      <c r="C17" s="118">
        <v>50.01</v>
      </c>
      <c r="D17" s="5"/>
      <c r="E17" s="107">
        <f t="shared" si="1"/>
        <v>1.4239999999999999</v>
      </c>
      <c r="F17" s="13" t="e">
        <f>IF(#REF!&lt;0,IF(C17&lt;49.2,8.73*1.4,E17),E17)</f>
        <v>#REF!</v>
      </c>
      <c r="G17" s="35">
        <v>779.20915751598648</v>
      </c>
      <c r="H17" s="35">
        <v>0</v>
      </c>
      <c r="I17" s="35">
        <f t="shared" si="2"/>
        <v>779.20915751598648</v>
      </c>
      <c r="J17" s="35">
        <v>793</v>
      </c>
      <c r="K17" s="35">
        <v>0</v>
      </c>
      <c r="L17" s="35">
        <f t="shared" si="3"/>
        <v>793</v>
      </c>
      <c r="M17" s="36">
        <f t="shared" si="4"/>
        <v>13.790842484013524</v>
      </c>
      <c r="N17" s="36">
        <f t="shared" si="0"/>
        <v>0</v>
      </c>
      <c r="O17" s="36">
        <f t="shared" si="0"/>
        <v>13.790842484013524</v>
      </c>
      <c r="P17" s="94">
        <f t="shared" si="5"/>
        <v>1.7698511819312888</v>
      </c>
      <c r="Q17" s="25">
        <v>871.2980329999998</v>
      </c>
      <c r="R17" s="25">
        <v>818.10699399999999</v>
      </c>
      <c r="S17" s="26">
        <f t="shared" si="6"/>
        <v>-53.191038999999819</v>
      </c>
      <c r="T17" s="96">
        <f t="shared" si="7"/>
        <v>-6.1048042099734463</v>
      </c>
      <c r="U17" s="27">
        <f t="shared" si="8"/>
        <v>-92.088875484013329</v>
      </c>
      <c r="V17" s="73">
        <f t="shared" si="13"/>
        <v>-25.106993999999986</v>
      </c>
      <c r="W17" s="28">
        <f t="shared" si="9"/>
        <v>66.981881484013343</v>
      </c>
      <c r="X17" s="30">
        <v>301.32</v>
      </c>
      <c r="Y17" s="108">
        <v>317.31322300507946</v>
      </c>
      <c r="Z17" s="29">
        <f t="shared" si="10"/>
        <v>15.993223005079471</v>
      </c>
      <c r="AA17" s="30">
        <v>557.66553299999987</v>
      </c>
      <c r="AB17" s="106">
        <v>400</v>
      </c>
      <c r="AC17" s="105">
        <v>-176.94756900000002</v>
      </c>
      <c r="AD17" s="31">
        <f t="shared" si="11"/>
        <v>576.94756900000004</v>
      </c>
      <c r="AE17" s="32">
        <f t="shared" si="12"/>
        <v>-157.66553299999987</v>
      </c>
    </row>
    <row r="18" spans="1:31" ht="18" customHeight="1">
      <c r="A18" s="2">
        <v>12</v>
      </c>
      <c r="B18" s="6" t="s">
        <v>14</v>
      </c>
      <c r="C18" s="118">
        <v>50.01</v>
      </c>
      <c r="D18" s="5"/>
      <c r="E18" s="107">
        <f t="shared" si="1"/>
        <v>1.4239999999999999</v>
      </c>
      <c r="F18" s="13" t="e">
        <f>IF(#REF!&lt;0,IF(C18&lt;49.2,8.73*1.4,E18),E18)</f>
        <v>#REF!</v>
      </c>
      <c r="G18" s="35">
        <v>764.10820485094803</v>
      </c>
      <c r="H18" s="35">
        <v>0</v>
      </c>
      <c r="I18" s="35">
        <f t="shared" si="2"/>
        <v>764.10820485094803</v>
      </c>
      <c r="J18" s="35">
        <v>786</v>
      </c>
      <c r="K18" s="35">
        <v>0</v>
      </c>
      <c r="L18" s="35">
        <f t="shared" si="3"/>
        <v>786</v>
      </c>
      <c r="M18" s="36">
        <f t="shared" si="4"/>
        <v>21.891795149051973</v>
      </c>
      <c r="N18" s="36">
        <f t="shared" si="0"/>
        <v>0</v>
      </c>
      <c r="O18" s="36">
        <f t="shared" si="0"/>
        <v>21.891795149051973</v>
      </c>
      <c r="P18" s="94">
        <f t="shared" si="5"/>
        <v>2.8650124432733097</v>
      </c>
      <c r="Q18" s="25">
        <v>871.2980329999998</v>
      </c>
      <c r="R18" s="25">
        <v>819.72758799999997</v>
      </c>
      <c r="S18" s="26">
        <f t="shared" si="6"/>
        <v>-51.570444999999836</v>
      </c>
      <c r="T18" s="96">
        <f t="shared" si="7"/>
        <v>-5.9188065445798896</v>
      </c>
      <c r="U18" s="27">
        <f t="shared" si="8"/>
        <v>-107.18982814905178</v>
      </c>
      <c r="V18" s="73">
        <f t="shared" si="13"/>
        <v>-33.727587999999969</v>
      </c>
      <c r="W18" s="28">
        <f t="shared" si="9"/>
        <v>73.462240149051809</v>
      </c>
      <c r="X18" s="30">
        <v>301.32</v>
      </c>
      <c r="Y18" s="108">
        <v>317.31322300507946</v>
      </c>
      <c r="Z18" s="29">
        <f t="shared" si="10"/>
        <v>15.993223005079471</v>
      </c>
      <c r="AA18" s="30">
        <v>557.66553299999987</v>
      </c>
      <c r="AB18" s="106">
        <v>394</v>
      </c>
      <c r="AC18" s="105">
        <v>-176.94756900000002</v>
      </c>
      <c r="AD18" s="31">
        <f t="shared" si="11"/>
        <v>570.94756900000004</v>
      </c>
      <c r="AE18" s="32">
        <f t="shared" si="12"/>
        <v>-163.66553299999987</v>
      </c>
    </row>
    <row r="19" spans="1:31" ht="18" customHeight="1">
      <c r="A19" s="2">
        <v>13</v>
      </c>
      <c r="B19" s="6" t="s">
        <v>15</v>
      </c>
      <c r="C19" s="118">
        <v>50.02</v>
      </c>
      <c r="D19" s="5"/>
      <c r="E19" s="107">
        <f t="shared" si="1"/>
        <v>1.0679999999998178</v>
      </c>
      <c r="F19" s="13" t="e">
        <f>IF(#REF!&lt;0,IF(C19&lt;49.2,8.73*1.4,E19),E19)</f>
        <v>#REF!</v>
      </c>
      <c r="G19" s="35">
        <v>755.04763325192494</v>
      </c>
      <c r="H19" s="35">
        <v>0</v>
      </c>
      <c r="I19" s="35">
        <f t="shared" si="2"/>
        <v>755.04763325192494</v>
      </c>
      <c r="J19" s="35">
        <v>791</v>
      </c>
      <c r="K19" s="35">
        <v>0</v>
      </c>
      <c r="L19" s="35">
        <f t="shared" si="3"/>
        <v>791</v>
      </c>
      <c r="M19" s="36">
        <f t="shared" si="4"/>
        <v>35.952366748075065</v>
      </c>
      <c r="N19" s="36">
        <f t="shared" si="0"/>
        <v>0</v>
      </c>
      <c r="O19" s="36">
        <f t="shared" si="0"/>
        <v>35.952366748075065</v>
      </c>
      <c r="P19" s="94">
        <f t="shared" si="5"/>
        <v>4.7616024691357985</v>
      </c>
      <c r="Q19" s="25">
        <v>869.28578499999981</v>
      </c>
      <c r="R19" s="25">
        <v>818.91434000000004</v>
      </c>
      <c r="S19" s="26">
        <f t="shared" si="6"/>
        <v>-50.371444999999767</v>
      </c>
      <c r="T19" s="96">
        <f t="shared" si="7"/>
        <v>-5.7945782467844884</v>
      </c>
      <c r="U19" s="27">
        <f t="shared" si="8"/>
        <v>-114.23815174807487</v>
      </c>
      <c r="V19" s="73">
        <f t="shared" si="13"/>
        <v>-27.914340000000038</v>
      </c>
      <c r="W19" s="28">
        <f t="shared" si="9"/>
        <v>86.323811748074831</v>
      </c>
      <c r="X19" s="30">
        <v>299.32</v>
      </c>
      <c r="Y19" s="108">
        <v>316.29025069637879</v>
      </c>
      <c r="Z19" s="29">
        <f t="shared" si="10"/>
        <v>16.970250696378798</v>
      </c>
      <c r="AA19" s="30">
        <v>557.65328499999987</v>
      </c>
      <c r="AB19" s="106">
        <v>399</v>
      </c>
      <c r="AC19" s="105">
        <v>-176.94756900000002</v>
      </c>
      <c r="AD19" s="31">
        <f t="shared" si="11"/>
        <v>575.94756900000004</v>
      </c>
      <c r="AE19" s="32">
        <f t="shared" si="12"/>
        <v>-158.65328499999987</v>
      </c>
    </row>
    <row r="20" spans="1:31" ht="18" customHeight="1">
      <c r="A20" s="2">
        <v>14</v>
      </c>
      <c r="B20" s="6" t="s">
        <v>16</v>
      </c>
      <c r="C20" s="118">
        <v>50.02</v>
      </c>
      <c r="D20" s="5"/>
      <c r="E20" s="107">
        <f t="shared" si="1"/>
        <v>1.0679999999998178</v>
      </c>
      <c r="F20" s="13" t="e">
        <f>IF(#REF!&lt;0,IF(C20&lt;49.2,8.73*1.4,E20),E20)</f>
        <v>#REF!</v>
      </c>
      <c r="G20" s="35">
        <v>742.96687111989411</v>
      </c>
      <c r="H20" s="35">
        <v>0</v>
      </c>
      <c r="I20" s="35">
        <f t="shared" si="2"/>
        <v>742.96687111989411</v>
      </c>
      <c r="J20" s="35">
        <v>788</v>
      </c>
      <c r="K20" s="35">
        <v>0</v>
      </c>
      <c r="L20" s="35">
        <f t="shared" si="3"/>
        <v>788</v>
      </c>
      <c r="M20" s="36">
        <f t="shared" si="4"/>
        <v>45.033128880105892</v>
      </c>
      <c r="N20" s="36">
        <f t="shared" si="0"/>
        <v>0</v>
      </c>
      <c r="O20" s="36">
        <f t="shared" si="0"/>
        <v>45.033128880105892</v>
      </c>
      <c r="P20" s="94">
        <f t="shared" si="5"/>
        <v>6.0612566496035329</v>
      </c>
      <c r="Q20" s="25">
        <v>867.57131299999992</v>
      </c>
      <c r="R20" s="25">
        <v>818.53052400000001</v>
      </c>
      <c r="S20" s="26">
        <f t="shared" si="6"/>
        <v>-49.040788999999904</v>
      </c>
      <c r="T20" s="96">
        <f t="shared" si="7"/>
        <v>-5.6526522102742591</v>
      </c>
      <c r="U20" s="27">
        <f t="shared" si="8"/>
        <v>-124.60444188010581</v>
      </c>
      <c r="V20" s="73">
        <f t="shared" si="13"/>
        <v>-30.530524000000014</v>
      </c>
      <c r="W20" s="28">
        <f t="shared" si="9"/>
        <v>94.073917880105796</v>
      </c>
      <c r="X20" s="30">
        <v>297.32</v>
      </c>
      <c r="Y20" s="108">
        <v>316.29025069637879</v>
      </c>
      <c r="Z20" s="29">
        <f t="shared" si="10"/>
        <v>18.970250696378798</v>
      </c>
      <c r="AA20" s="30">
        <v>557.93881299999987</v>
      </c>
      <c r="AB20" s="106">
        <v>396</v>
      </c>
      <c r="AC20" s="105">
        <v>-176.94756900000002</v>
      </c>
      <c r="AD20" s="31">
        <f t="shared" si="11"/>
        <v>572.94756900000004</v>
      </c>
      <c r="AE20" s="32">
        <f t="shared" si="12"/>
        <v>-161.93881299999987</v>
      </c>
    </row>
    <row r="21" spans="1:31" ht="18" customHeight="1">
      <c r="A21" s="2">
        <v>15</v>
      </c>
      <c r="B21" s="6" t="s">
        <v>17</v>
      </c>
      <c r="C21" s="118">
        <v>50.01</v>
      </c>
      <c r="D21" s="5"/>
      <c r="E21" s="107">
        <f t="shared" si="1"/>
        <v>1.4239999999999999</v>
      </c>
      <c r="F21" s="13" t="e">
        <f>IF(#REF!&lt;0,IF(C21&lt;49.2,8.73*1.4,E21),E21)</f>
        <v>#REF!</v>
      </c>
      <c r="G21" s="35">
        <v>743.97360129756339</v>
      </c>
      <c r="H21" s="35">
        <v>0</v>
      </c>
      <c r="I21" s="35">
        <f t="shared" si="2"/>
        <v>743.97360129756339</v>
      </c>
      <c r="J21" s="35">
        <v>797</v>
      </c>
      <c r="K21" s="35">
        <v>0</v>
      </c>
      <c r="L21" s="35">
        <f t="shared" si="3"/>
        <v>797</v>
      </c>
      <c r="M21" s="36">
        <f t="shared" si="4"/>
        <v>53.026398702436609</v>
      </c>
      <c r="N21" s="36">
        <f t="shared" si="0"/>
        <v>0</v>
      </c>
      <c r="O21" s="36">
        <f t="shared" si="0"/>
        <v>53.026398702436609</v>
      </c>
      <c r="P21" s="94">
        <f t="shared" si="5"/>
        <v>7.1274570240064072</v>
      </c>
      <c r="Q21" s="25">
        <v>728.47569518404896</v>
      </c>
      <c r="R21" s="25">
        <v>696.49363599999992</v>
      </c>
      <c r="S21" s="26">
        <f t="shared" si="6"/>
        <v>-31.982059184049035</v>
      </c>
      <c r="T21" s="96">
        <f t="shared" si="7"/>
        <v>-4.3902712740428198</v>
      </c>
      <c r="U21" s="27">
        <f t="shared" si="8"/>
        <v>15.497906113514432</v>
      </c>
      <c r="V21" s="73">
        <f t="shared" si="13"/>
        <v>100.50636400000008</v>
      </c>
      <c r="W21" s="28">
        <f t="shared" si="9"/>
        <v>85.008457886485644</v>
      </c>
      <c r="X21" s="30">
        <v>297.32</v>
      </c>
      <c r="Y21" s="108">
        <v>316.29025069637879</v>
      </c>
      <c r="Z21" s="29">
        <f t="shared" si="10"/>
        <v>18.970250696378798</v>
      </c>
      <c r="AA21" s="30">
        <v>418.84319518404902</v>
      </c>
      <c r="AB21" s="106">
        <v>389</v>
      </c>
      <c r="AC21" s="105">
        <v>-176.94756900000002</v>
      </c>
      <c r="AD21" s="31">
        <f t="shared" si="11"/>
        <v>565.94756900000004</v>
      </c>
      <c r="AE21" s="32">
        <f t="shared" si="12"/>
        <v>-29.843195184049023</v>
      </c>
    </row>
    <row r="22" spans="1:31" ht="18" customHeight="1">
      <c r="A22" s="2">
        <v>16</v>
      </c>
      <c r="B22" s="6" t="s">
        <v>18</v>
      </c>
      <c r="C22" s="118">
        <v>50</v>
      </c>
      <c r="D22" s="5"/>
      <c r="E22" s="107">
        <f t="shared" si="1"/>
        <v>1.7800000000000589</v>
      </c>
      <c r="F22" s="13" t="e">
        <f>IF(#REF!&lt;0,IF(C22&lt;49.2,8.73*1.4,E22),E22)</f>
        <v>#REF!</v>
      </c>
      <c r="G22" s="35">
        <v>753.03417289658648</v>
      </c>
      <c r="H22" s="35">
        <v>0</v>
      </c>
      <c r="I22" s="35">
        <f t="shared" si="2"/>
        <v>753.03417289658648</v>
      </c>
      <c r="J22" s="35">
        <v>801</v>
      </c>
      <c r="K22" s="35">
        <v>0</v>
      </c>
      <c r="L22" s="35">
        <f t="shared" si="3"/>
        <v>801</v>
      </c>
      <c r="M22" s="36">
        <f t="shared" si="4"/>
        <v>47.965827103413517</v>
      </c>
      <c r="N22" s="36">
        <f t="shared" si="0"/>
        <v>0</v>
      </c>
      <c r="O22" s="36">
        <f t="shared" si="0"/>
        <v>47.965827103413517</v>
      </c>
      <c r="P22" s="94">
        <f t="shared" si="5"/>
        <v>6.3696746880570352</v>
      </c>
      <c r="Q22" s="25">
        <v>866.51250499999992</v>
      </c>
      <c r="R22" s="25">
        <v>830.53052400000001</v>
      </c>
      <c r="S22" s="26">
        <f t="shared" si="6"/>
        <v>-35.981980999999905</v>
      </c>
      <c r="T22" s="96">
        <f t="shared" si="7"/>
        <v>-4.152505681380779</v>
      </c>
      <c r="U22" s="27">
        <f t="shared" si="8"/>
        <v>-113.47833210341344</v>
      </c>
      <c r="V22" s="73">
        <f t="shared" si="13"/>
        <v>-29.530524000000014</v>
      </c>
      <c r="W22" s="28">
        <f t="shared" si="9"/>
        <v>83.947808103413422</v>
      </c>
      <c r="X22" s="30">
        <v>297.32</v>
      </c>
      <c r="Y22" s="108">
        <v>316.29025069637879</v>
      </c>
      <c r="Z22" s="29">
        <f t="shared" si="10"/>
        <v>18.970250696378798</v>
      </c>
      <c r="AA22" s="30">
        <v>556.88000499999987</v>
      </c>
      <c r="AB22" s="106">
        <v>397</v>
      </c>
      <c r="AC22" s="105">
        <v>-176.94756900000002</v>
      </c>
      <c r="AD22" s="31">
        <f t="shared" si="11"/>
        <v>573.94756900000004</v>
      </c>
      <c r="AE22" s="32">
        <f t="shared" si="12"/>
        <v>-159.88000499999987</v>
      </c>
    </row>
    <row r="23" spans="1:31" ht="18" customHeight="1">
      <c r="A23" s="2">
        <v>17</v>
      </c>
      <c r="B23" s="6" t="s">
        <v>19</v>
      </c>
      <c r="C23" s="118">
        <v>49.97</v>
      </c>
      <c r="D23" s="5"/>
      <c r="E23" s="107">
        <f t="shared" si="1"/>
        <v>2.4052000000000833</v>
      </c>
      <c r="F23" s="13" t="e">
        <f>IF(#REF!&lt;0,IF(C23&lt;49.2,8.73*1.4,E23),E23)</f>
        <v>#REF!</v>
      </c>
      <c r="G23" s="35">
        <v>757.0610936072635</v>
      </c>
      <c r="H23" s="35">
        <v>0</v>
      </c>
      <c r="I23" s="35">
        <f t="shared" si="2"/>
        <v>757.0610936072635</v>
      </c>
      <c r="J23" s="35">
        <v>808</v>
      </c>
      <c r="K23" s="35">
        <v>0</v>
      </c>
      <c r="L23" s="35">
        <f t="shared" si="3"/>
        <v>808</v>
      </c>
      <c r="M23" s="36">
        <f t="shared" si="4"/>
        <v>50.938906392736499</v>
      </c>
      <c r="N23" s="36">
        <f t="shared" si="4"/>
        <v>0</v>
      </c>
      <c r="O23" s="36">
        <f t="shared" si="4"/>
        <v>50.938906392736499</v>
      </c>
      <c r="P23" s="94">
        <f t="shared" si="5"/>
        <v>6.7285066981875303</v>
      </c>
      <c r="Q23" s="25">
        <v>864.8023119999998</v>
      </c>
      <c r="R23" s="25">
        <v>800.88757699999996</v>
      </c>
      <c r="S23" s="26">
        <f t="shared" si="6"/>
        <v>-63.914734999999837</v>
      </c>
      <c r="T23" s="96">
        <f t="shared" si="7"/>
        <v>-7.3906757779343053</v>
      </c>
      <c r="U23" s="27">
        <f t="shared" si="8"/>
        <v>-107.7412183927363</v>
      </c>
      <c r="V23" s="73">
        <f t="shared" si="13"/>
        <v>7.1124230000000352</v>
      </c>
      <c r="W23" s="28">
        <f t="shared" si="9"/>
        <v>114.85364139273634</v>
      </c>
      <c r="X23" s="30">
        <v>297.32</v>
      </c>
      <c r="Y23" s="108">
        <v>225.88507291495986</v>
      </c>
      <c r="Z23" s="29">
        <f t="shared" si="10"/>
        <v>-71.43492708504013</v>
      </c>
      <c r="AA23" s="30">
        <v>555.16981199999987</v>
      </c>
      <c r="AB23" s="106">
        <v>429</v>
      </c>
      <c r="AC23" s="105">
        <v>-176.94756900000002</v>
      </c>
      <c r="AD23" s="31">
        <f t="shared" si="11"/>
        <v>605.94756900000004</v>
      </c>
      <c r="AE23" s="32">
        <f t="shared" si="12"/>
        <v>-126.16981199999987</v>
      </c>
    </row>
    <row r="24" spans="1:31" ht="18" customHeight="1">
      <c r="A24" s="2">
        <v>18</v>
      </c>
      <c r="B24" s="6" t="s">
        <v>20</v>
      </c>
      <c r="C24" s="118">
        <v>50.02</v>
      </c>
      <c r="D24" s="5"/>
      <c r="E24" s="107">
        <f t="shared" si="1"/>
        <v>1.0679999999998178</v>
      </c>
      <c r="F24" s="13" t="e">
        <f>IF(#REF!&lt;0,IF(C24&lt;49.2,8.73*1.4,E24),E24)</f>
        <v>#REF!</v>
      </c>
      <c r="G24" s="35">
        <v>766.12166520628648</v>
      </c>
      <c r="H24" s="35">
        <v>0</v>
      </c>
      <c r="I24" s="35">
        <f t="shared" si="2"/>
        <v>766.12166520628648</v>
      </c>
      <c r="J24" s="35">
        <v>825</v>
      </c>
      <c r="K24" s="35">
        <v>0</v>
      </c>
      <c r="L24" s="35">
        <f t="shared" si="3"/>
        <v>825</v>
      </c>
      <c r="M24" s="36">
        <f t="shared" si="4"/>
        <v>58.87833479371352</v>
      </c>
      <c r="N24" s="36">
        <f t="shared" si="4"/>
        <v>0</v>
      </c>
      <c r="O24" s="36">
        <f t="shared" si="4"/>
        <v>58.87833479371352</v>
      </c>
      <c r="P24" s="94">
        <f t="shared" si="5"/>
        <v>7.6852460213169795</v>
      </c>
      <c r="Q24" s="25">
        <v>864.8023119999998</v>
      </c>
      <c r="R24" s="25">
        <v>826.99982599999998</v>
      </c>
      <c r="S24" s="26">
        <f t="shared" si="6"/>
        <v>-37.802485999999817</v>
      </c>
      <c r="T24" s="96">
        <f t="shared" si="7"/>
        <v>-4.3712286005081618</v>
      </c>
      <c r="U24" s="27">
        <f t="shared" si="8"/>
        <v>-98.680646793713322</v>
      </c>
      <c r="V24" s="73">
        <f t="shared" si="13"/>
        <v>-1.9998259999999846</v>
      </c>
      <c r="W24" s="28">
        <f t="shared" si="9"/>
        <v>96.680820793713337</v>
      </c>
      <c r="X24" s="30">
        <v>297.32</v>
      </c>
      <c r="Y24" s="108">
        <v>225.88507291495986</v>
      </c>
      <c r="Z24" s="29">
        <f t="shared" si="10"/>
        <v>-71.43492708504013</v>
      </c>
      <c r="AA24" s="30">
        <v>555.16981199999987</v>
      </c>
      <c r="AB24" s="106">
        <v>454</v>
      </c>
      <c r="AC24" s="105">
        <v>-141.09681899999998</v>
      </c>
      <c r="AD24" s="31">
        <f t="shared" si="11"/>
        <v>595.09681899999998</v>
      </c>
      <c r="AE24" s="32">
        <f t="shared" si="12"/>
        <v>-101.16981199999987</v>
      </c>
    </row>
    <row r="25" spans="1:31" ht="18" customHeight="1">
      <c r="A25" s="2">
        <v>19</v>
      </c>
      <c r="B25" s="6" t="s">
        <v>21</v>
      </c>
      <c r="C25" s="118">
        <v>50.02</v>
      </c>
      <c r="D25" s="5"/>
      <c r="E25" s="107">
        <f t="shared" si="1"/>
        <v>1.0679999999998178</v>
      </c>
      <c r="F25" s="13" t="e">
        <f>IF(#REF!&lt;0,IF(C25&lt;49.2,8.73*1.4,E25),E25)</f>
        <v>#REF!</v>
      </c>
      <c r="G25" s="35">
        <v>775.18223680530957</v>
      </c>
      <c r="H25" s="35">
        <v>0</v>
      </c>
      <c r="I25" s="35">
        <f t="shared" si="2"/>
        <v>775.18223680530957</v>
      </c>
      <c r="J25" s="35">
        <v>834</v>
      </c>
      <c r="K25" s="35">
        <v>0</v>
      </c>
      <c r="L25" s="35">
        <f t="shared" si="3"/>
        <v>834</v>
      </c>
      <c r="M25" s="36">
        <f t="shared" si="4"/>
        <v>58.817763194690428</v>
      </c>
      <c r="N25" s="36">
        <f t="shared" si="4"/>
        <v>0</v>
      </c>
      <c r="O25" s="36">
        <f t="shared" si="4"/>
        <v>58.817763194690428</v>
      </c>
      <c r="P25" s="94">
        <f t="shared" si="5"/>
        <v>7.5876046176046179</v>
      </c>
      <c r="Q25" s="25">
        <v>888.97602849897748</v>
      </c>
      <c r="R25" s="25">
        <v>848.40512000000001</v>
      </c>
      <c r="S25" s="26">
        <f t="shared" si="6"/>
        <v>-40.570908498977474</v>
      </c>
      <c r="T25" s="96">
        <f t="shared" si="7"/>
        <v>-4.5637798093927051</v>
      </c>
      <c r="U25" s="27">
        <f t="shared" si="8"/>
        <v>-113.79379169366791</v>
      </c>
      <c r="V25" s="73">
        <f t="shared" si="13"/>
        <v>-14.405120000000011</v>
      </c>
      <c r="W25" s="28">
        <f t="shared" si="9"/>
        <v>99.388671693667902</v>
      </c>
      <c r="X25" s="30">
        <v>297.32</v>
      </c>
      <c r="Y25" s="108">
        <v>225.88507291495986</v>
      </c>
      <c r="Z25" s="29">
        <f t="shared" si="10"/>
        <v>-71.43492708504013</v>
      </c>
      <c r="AA25" s="30">
        <v>579.34352849897743</v>
      </c>
      <c r="AB25" s="106">
        <v>466</v>
      </c>
      <c r="AC25" s="105">
        <v>-141.09681899999998</v>
      </c>
      <c r="AD25" s="31">
        <f t="shared" si="11"/>
        <v>607.09681899999998</v>
      </c>
      <c r="AE25" s="32">
        <f t="shared" si="12"/>
        <v>-113.34352849897743</v>
      </c>
    </row>
    <row r="26" spans="1:31" ht="18" customHeight="1">
      <c r="A26" s="2">
        <v>20</v>
      </c>
      <c r="B26" s="6" t="s">
        <v>22</v>
      </c>
      <c r="C26" s="118">
        <v>50.02</v>
      </c>
      <c r="D26" s="5"/>
      <c r="E26" s="107">
        <f t="shared" si="1"/>
        <v>1.0679999999998178</v>
      </c>
      <c r="F26" s="13" t="e">
        <f>IF(#REF!&lt;0,IF(C26&lt;49.2,8.73*1.4,E26),E26)</f>
        <v>#REF!</v>
      </c>
      <c r="G26" s="35">
        <v>791.2899196480173</v>
      </c>
      <c r="H26" s="35">
        <v>0</v>
      </c>
      <c r="I26" s="35">
        <f t="shared" si="2"/>
        <v>791.2899196480173</v>
      </c>
      <c r="J26" s="35">
        <v>849</v>
      </c>
      <c r="K26" s="35">
        <v>0</v>
      </c>
      <c r="L26" s="35">
        <f t="shared" si="3"/>
        <v>849</v>
      </c>
      <c r="M26" s="36">
        <f t="shared" si="4"/>
        <v>57.710080351982697</v>
      </c>
      <c r="N26" s="36">
        <f t="shared" si="4"/>
        <v>0</v>
      </c>
      <c r="O26" s="36">
        <f t="shared" si="4"/>
        <v>57.710080351982697</v>
      </c>
      <c r="P26" s="94">
        <f t="shared" si="5"/>
        <v>7.2931651116765615</v>
      </c>
      <c r="Q26" s="25">
        <v>925.62165874846607</v>
      </c>
      <c r="R26" s="25">
        <v>916.24829499999998</v>
      </c>
      <c r="S26" s="26">
        <f t="shared" si="6"/>
        <v>-9.3733637484660903</v>
      </c>
      <c r="T26" s="96">
        <f t="shared" si="7"/>
        <v>-1.0126560522730015</v>
      </c>
      <c r="U26" s="27">
        <f t="shared" si="8"/>
        <v>-134.33173910044877</v>
      </c>
      <c r="V26" s="73">
        <f t="shared" si="13"/>
        <v>-67.248294999999985</v>
      </c>
      <c r="W26" s="28">
        <f t="shared" si="9"/>
        <v>67.083444100448787</v>
      </c>
      <c r="X26" s="30">
        <v>257.32</v>
      </c>
      <c r="Y26" s="108">
        <v>225.88507291495986</v>
      </c>
      <c r="Z26" s="29">
        <f t="shared" si="10"/>
        <v>-31.43492708504013</v>
      </c>
      <c r="AA26" s="30">
        <v>655.98915874846602</v>
      </c>
      <c r="AB26" s="106">
        <v>528</v>
      </c>
      <c r="AC26" s="105">
        <v>-90.596944000000008</v>
      </c>
      <c r="AD26" s="31">
        <f t="shared" si="11"/>
        <v>618.59694400000001</v>
      </c>
      <c r="AE26" s="32">
        <f t="shared" si="12"/>
        <v>-127.98915874846602</v>
      </c>
    </row>
    <row r="27" spans="1:31" ht="18" customHeight="1">
      <c r="A27" s="2">
        <v>21</v>
      </c>
      <c r="B27" s="6" t="s">
        <v>23</v>
      </c>
      <c r="C27" s="118">
        <v>50.01</v>
      </c>
      <c r="D27" s="5"/>
      <c r="E27" s="107">
        <f t="shared" si="1"/>
        <v>1.4239999999999999</v>
      </c>
      <c r="F27" s="13" t="e">
        <f>IF(#REF!&lt;0,IF(C27&lt;49.2,8.73*1.4,E27),E27)</f>
        <v>#REF!</v>
      </c>
      <c r="G27" s="35">
        <v>808.40433266839432</v>
      </c>
      <c r="H27" s="35">
        <v>0</v>
      </c>
      <c r="I27" s="35">
        <f t="shared" si="2"/>
        <v>808.40433266839432</v>
      </c>
      <c r="J27" s="35">
        <v>890</v>
      </c>
      <c r="K27" s="35">
        <v>0</v>
      </c>
      <c r="L27" s="35">
        <f t="shared" si="3"/>
        <v>890</v>
      </c>
      <c r="M27" s="36">
        <f t="shared" si="4"/>
        <v>81.595667331605682</v>
      </c>
      <c r="N27" s="36">
        <f t="shared" si="4"/>
        <v>0</v>
      </c>
      <c r="O27" s="36">
        <f t="shared" si="4"/>
        <v>81.595667331605682</v>
      </c>
      <c r="P27" s="94">
        <f t="shared" si="5"/>
        <v>10.093422812600886</v>
      </c>
      <c r="Q27" s="25">
        <v>918.1041261226992</v>
      </c>
      <c r="R27" s="25">
        <v>926.685835</v>
      </c>
      <c r="S27" s="26">
        <f t="shared" si="6"/>
        <v>8.5817088773007981</v>
      </c>
      <c r="T27" s="96">
        <f t="shared" si="7"/>
        <v>0.93472065238860524</v>
      </c>
      <c r="U27" s="27">
        <f t="shared" si="8"/>
        <v>-109.69979345430488</v>
      </c>
      <c r="V27" s="73">
        <f t="shared" si="13"/>
        <v>-36.685834999999997</v>
      </c>
      <c r="W27" s="28">
        <f t="shared" si="9"/>
        <v>73.013958454304884</v>
      </c>
      <c r="X27" s="30">
        <v>257.32</v>
      </c>
      <c r="Y27" s="108">
        <v>231.5753563821072</v>
      </c>
      <c r="Z27" s="29">
        <f t="shared" si="10"/>
        <v>-25.744643617892791</v>
      </c>
      <c r="AA27" s="30">
        <v>648.67162612269931</v>
      </c>
      <c r="AB27" s="106">
        <v>569</v>
      </c>
      <c r="AC27" s="105">
        <v>-90.525344000000018</v>
      </c>
      <c r="AD27" s="31">
        <f t="shared" si="11"/>
        <v>659.52534400000002</v>
      </c>
      <c r="AE27" s="32">
        <f t="shared" si="12"/>
        <v>-79.671626122699308</v>
      </c>
    </row>
    <row r="28" spans="1:31" ht="18" customHeight="1">
      <c r="A28" s="2">
        <v>22</v>
      </c>
      <c r="B28" s="6" t="s">
        <v>24</v>
      </c>
      <c r="C28" s="118">
        <v>49.99</v>
      </c>
      <c r="D28" s="5"/>
      <c r="E28" s="107">
        <f t="shared" si="1"/>
        <v>1.9884000000000182</v>
      </c>
      <c r="F28" s="13" t="e">
        <f>IF(#REF!&lt;0,IF(C28&lt;49.2,8.73*1.4,E28),E28)</f>
        <v>#REF!</v>
      </c>
      <c r="G28" s="35">
        <v>843.6398888868174</v>
      </c>
      <c r="H28" s="35">
        <v>0</v>
      </c>
      <c r="I28" s="35">
        <f t="shared" si="2"/>
        <v>843.6398888868174</v>
      </c>
      <c r="J28" s="35">
        <v>938</v>
      </c>
      <c r="K28" s="35">
        <v>0</v>
      </c>
      <c r="L28" s="35">
        <f t="shared" si="3"/>
        <v>938</v>
      </c>
      <c r="M28" s="36">
        <f t="shared" si="4"/>
        <v>94.360111113182597</v>
      </c>
      <c r="N28" s="36">
        <f t="shared" si="4"/>
        <v>0</v>
      </c>
      <c r="O28" s="36">
        <f t="shared" si="4"/>
        <v>94.360111113182597</v>
      </c>
      <c r="P28" s="94">
        <f t="shared" si="5"/>
        <v>11.184880226288344</v>
      </c>
      <c r="Q28" s="25">
        <v>986.2355958732104</v>
      </c>
      <c r="R28" s="25">
        <v>984.42486499999995</v>
      </c>
      <c r="S28" s="26">
        <f t="shared" si="6"/>
        <v>-1.8107308732104457</v>
      </c>
      <c r="T28" s="96">
        <f t="shared" si="7"/>
        <v>-0.18360023515549845</v>
      </c>
      <c r="U28" s="27">
        <f t="shared" si="8"/>
        <v>-142.595706986393</v>
      </c>
      <c r="V28" s="73">
        <f t="shared" si="13"/>
        <v>-46.424864999999954</v>
      </c>
      <c r="W28" s="28">
        <f t="shared" si="9"/>
        <v>96.170841986393043</v>
      </c>
      <c r="X28" s="30">
        <v>257.32</v>
      </c>
      <c r="Y28" s="108">
        <v>231.5753563821072</v>
      </c>
      <c r="Z28" s="29">
        <f t="shared" si="10"/>
        <v>-25.744643617892791</v>
      </c>
      <c r="AA28" s="30">
        <v>716.8030958732104</v>
      </c>
      <c r="AB28" s="106">
        <v>614</v>
      </c>
      <c r="AC28" s="105">
        <v>-127.22921900000001</v>
      </c>
      <c r="AD28" s="31">
        <f t="shared" si="11"/>
        <v>741.22921900000006</v>
      </c>
      <c r="AE28" s="32">
        <f t="shared" si="12"/>
        <v>-102.8030958732104</v>
      </c>
    </row>
    <row r="29" spans="1:31" ht="18" customHeight="1">
      <c r="A29" s="2">
        <v>23</v>
      </c>
      <c r="B29" s="6" t="s">
        <v>25</v>
      </c>
      <c r="C29" s="118">
        <v>49.95</v>
      </c>
      <c r="D29" s="5"/>
      <c r="E29" s="107">
        <f t="shared" si="1"/>
        <v>2.8220000000000001</v>
      </c>
      <c r="F29" s="13" t="e">
        <f>IF(#REF!&lt;0,IF(C29&lt;49.2,8.73*1.4,E29),E29)</f>
        <v>#REF!</v>
      </c>
      <c r="G29" s="35">
        <v>883.90909599358679</v>
      </c>
      <c r="H29" s="35">
        <v>0</v>
      </c>
      <c r="I29" s="35">
        <f t="shared" si="2"/>
        <v>883.90909599358679</v>
      </c>
      <c r="J29" s="35">
        <v>978</v>
      </c>
      <c r="K29" s="35">
        <v>0</v>
      </c>
      <c r="L29" s="35">
        <f t="shared" si="3"/>
        <v>978</v>
      </c>
      <c r="M29" s="36">
        <f t="shared" si="4"/>
        <v>94.090904006413211</v>
      </c>
      <c r="N29" s="36">
        <f t="shared" si="4"/>
        <v>0</v>
      </c>
      <c r="O29" s="36">
        <f t="shared" si="4"/>
        <v>94.090904006413211</v>
      </c>
      <c r="P29" s="94">
        <f t="shared" si="5"/>
        <v>10.64486206023791</v>
      </c>
      <c r="Q29" s="25">
        <v>1027.1692228098157</v>
      </c>
      <c r="R29" s="25">
        <v>1031.67148</v>
      </c>
      <c r="S29" s="26">
        <f t="shared" si="6"/>
        <v>4.5022571901843094</v>
      </c>
      <c r="T29" s="96">
        <f t="shared" si="7"/>
        <v>0.43831698713366912</v>
      </c>
      <c r="U29" s="27">
        <f t="shared" si="8"/>
        <v>-143.26012681622888</v>
      </c>
      <c r="V29" s="73">
        <f t="shared" si="13"/>
        <v>-53.671479999999974</v>
      </c>
      <c r="W29" s="28">
        <f t="shared" si="9"/>
        <v>89.588646816228902</v>
      </c>
      <c r="X29" s="30">
        <v>257.32</v>
      </c>
      <c r="Y29" s="108">
        <v>231.5753563821072</v>
      </c>
      <c r="Z29" s="29">
        <f t="shared" si="10"/>
        <v>-25.744643617892791</v>
      </c>
      <c r="AA29" s="30">
        <v>757.73672280981566</v>
      </c>
      <c r="AB29" s="106">
        <v>651</v>
      </c>
      <c r="AC29" s="105">
        <v>-127.22921900000001</v>
      </c>
      <c r="AD29" s="31">
        <f t="shared" si="11"/>
        <v>778.22921900000006</v>
      </c>
      <c r="AE29" s="32">
        <f t="shared" si="12"/>
        <v>-106.73672280981566</v>
      </c>
    </row>
    <row r="30" spans="1:31" ht="18" customHeight="1">
      <c r="A30" s="2">
        <v>24</v>
      </c>
      <c r="B30" s="6" t="s">
        <v>26</v>
      </c>
      <c r="C30" s="118">
        <v>50.02</v>
      </c>
      <c r="D30" s="5"/>
      <c r="E30" s="107">
        <f t="shared" si="1"/>
        <v>1.0679999999998178</v>
      </c>
      <c r="F30" s="13" t="e">
        <f>IF(#REF!&lt;0,IF(C30&lt;49.2,8.73*1.4,E30),E30)</f>
        <v>#REF!</v>
      </c>
      <c r="G30" s="35">
        <v>929.21195398870225</v>
      </c>
      <c r="H30" s="35">
        <v>0</v>
      </c>
      <c r="I30" s="35">
        <f t="shared" si="2"/>
        <v>929.21195398870225</v>
      </c>
      <c r="J30" s="35">
        <v>1047</v>
      </c>
      <c r="K30" s="35">
        <v>0</v>
      </c>
      <c r="L30" s="35">
        <f t="shared" si="3"/>
        <v>1047</v>
      </c>
      <c r="M30" s="36">
        <f t="shared" si="4"/>
        <v>117.78804601129775</v>
      </c>
      <c r="N30" s="36">
        <f t="shared" si="4"/>
        <v>0</v>
      </c>
      <c r="O30" s="36">
        <f t="shared" si="4"/>
        <v>117.78804601129775</v>
      </c>
      <c r="P30" s="94">
        <f t="shared" si="5"/>
        <v>12.676122547249308</v>
      </c>
      <c r="Q30" s="25">
        <v>1019.245280120654</v>
      </c>
      <c r="R30" s="25">
        <v>1061.9630099999999</v>
      </c>
      <c r="S30" s="26">
        <f t="shared" si="6"/>
        <v>42.717729879345939</v>
      </c>
      <c r="T30" s="96">
        <f t="shared" si="7"/>
        <v>4.1911138282915763</v>
      </c>
      <c r="U30" s="27">
        <f t="shared" si="8"/>
        <v>-90.033326131951753</v>
      </c>
      <c r="V30" s="73">
        <f t="shared" si="13"/>
        <v>-14.96300999999994</v>
      </c>
      <c r="W30" s="28">
        <f t="shared" si="9"/>
        <v>75.070316131951813</v>
      </c>
      <c r="X30" s="30">
        <v>257.32</v>
      </c>
      <c r="Y30" s="108">
        <v>231.5753563821072</v>
      </c>
      <c r="Z30" s="29">
        <f t="shared" si="10"/>
        <v>-25.744643617892791</v>
      </c>
      <c r="AA30" s="30">
        <v>749.81278012065422</v>
      </c>
      <c r="AB30" s="106">
        <v>720</v>
      </c>
      <c r="AC30" s="105">
        <v>-83.843144000000009</v>
      </c>
      <c r="AD30" s="31">
        <f t="shared" si="11"/>
        <v>803.84314400000005</v>
      </c>
      <c r="AE30" s="32">
        <f t="shared" si="12"/>
        <v>-29.812780120654224</v>
      </c>
    </row>
    <row r="31" spans="1:31" ht="18" customHeight="1">
      <c r="A31" s="2">
        <v>25</v>
      </c>
      <c r="B31" s="6" t="s">
        <v>27</v>
      </c>
      <c r="C31" s="118">
        <v>50.04</v>
      </c>
      <c r="D31" s="5"/>
      <c r="E31" s="107">
        <f t="shared" si="1"/>
        <v>0.35599999999995946</v>
      </c>
      <c r="F31" s="13" t="e">
        <f>IF(#REF!&lt;0,IF(C31&lt;49.2,8.73*1.4,E31),E31)</f>
        <v>#REF!</v>
      </c>
      <c r="G31" s="35">
        <v>931.2254143440407</v>
      </c>
      <c r="H31" s="35">
        <v>0</v>
      </c>
      <c r="I31" s="35">
        <f t="shared" si="2"/>
        <v>931.2254143440407</v>
      </c>
      <c r="J31" s="35">
        <v>1103</v>
      </c>
      <c r="K31" s="35">
        <v>0</v>
      </c>
      <c r="L31" s="35">
        <f t="shared" si="3"/>
        <v>1103</v>
      </c>
      <c r="M31" s="36">
        <f t="shared" si="4"/>
        <v>171.7745856559593</v>
      </c>
      <c r="N31" s="36">
        <f t="shared" si="4"/>
        <v>0</v>
      </c>
      <c r="O31" s="36">
        <f t="shared" si="4"/>
        <v>171.7745856559593</v>
      </c>
      <c r="P31" s="94">
        <f t="shared" si="5"/>
        <v>18.446080080080083</v>
      </c>
      <c r="Q31" s="25">
        <v>1006.9694061145191</v>
      </c>
      <c r="R31" s="25">
        <v>1026.6572879999999</v>
      </c>
      <c r="S31" s="26">
        <f t="shared" si="6"/>
        <v>19.687881885480806</v>
      </c>
      <c r="T31" s="96">
        <f t="shared" si="7"/>
        <v>1.9551618714463477</v>
      </c>
      <c r="U31" s="27">
        <f t="shared" si="8"/>
        <v>-75.743991770478374</v>
      </c>
      <c r="V31" s="73">
        <f t="shared" si="13"/>
        <v>76.34271200000012</v>
      </c>
      <c r="W31" s="28">
        <f t="shared" si="9"/>
        <v>152.08670377047849</v>
      </c>
      <c r="X31" s="30">
        <v>264.32</v>
      </c>
      <c r="Y31" s="108">
        <v>347.49090611174836</v>
      </c>
      <c r="Z31" s="29">
        <f t="shared" si="10"/>
        <v>83.170906111748366</v>
      </c>
      <c r="AA31" s="30">
        <v>730.53690611451884</v>
      </c>
      <c r="AB31" s="106">
        <v>776</v>
      </c>
      <c r="AC31" s="105">
        <v>-55.858939999999997</v>
      </c>
      <c r="AD31" s="31">
        <f t="shared" si="11"/>
        <v>831.85893999999996</v>
      </c>
      <c r="AE31" s="32">
        <f t="shared" si="12"/>
        <v>45.463093885481157</v>
      </c>
    </row>
    <row r="32" spans="1:31" ht="18" customHeight="1">
      <c r="A32" s="2">
        <v>26</v>
      </c>
      <c r="B32" s="6" t="s">
        <v>28</v>
      </c>
      <c r="C32" s="118">
        <v>49.96</v>
      </c>
      <c r="D32" s="5"/>
      <c r="E32" s="107">
        <f t="shared" si="1"/>
        <v>2.6136000000000417</v>
      </c>
      <c r="F32" s="13" t="e">
        <f>IF(#REF!&lt;0,IF(C32&lt;49.2,8.73*1.4,E32),E32)</f>
        <v>#REF!</v>
      </c>
      <c r="G32" s="35">
        <v>986.59557411584854</v>
      </c>
      <c r="H32" s="35">
        <v>0</v>
      </c>
      <c r="I32" s="35">
        <f t="shared" si="2"/>
        <v>986.59557411584854</v>
      </c>
      <c r="J32" s="35">
        <v>1191</v>
      </c>
      <c r="K32" s="35">
        <v>0</v>
      </c>
      <c r="L32" s="35">
        <f t="shared" si="3"/>
        <v>1191</v>
      </c>
      <c r="M32" s="36">
        <f t="shared" si="4"/>
        <v>204.40442588415146</v>
      </c>
      <c r="N32" s="36">
        <f t="shared" si="4"/>
        <v>0</v>
      </c>
      <c r="O32" s="36">
        <f t="shared" si="4"/>
        <v>204.40442588415146</v>
      </c>
      <c r="P32" s="94">
        <f t="shared" si="5"/>
        <v>20.718157596371885</v>
      </c>
      <c r="Q32" s="25">
        <v>1053.6737591779138</v>
      </c>
      <c r="R32" s="25">
        <v>1090.8596700000001</v>
      </c>
      <c r="S32" s="26">
        <f t="shared" si="6"/>
        <v>37.185910822086271</v>
      </c>
      <c r="T32" s="96">
        <f t="shared" si="7"/>
        <v>3.5291674010273417</v>
      </c>
      <c r="U32" s="27">
        <f t="shared" si="8"/>
        <v>-67.078185062065245</v>
      </c>
      <c r="V32" s="73">
        <f t="shared" si="13"/>
        <v>100.14032999999995</v>
      </c>
      <c r="W32" s="28">
        <f t="shared" si="9"/>
        <v>167.21851506206519</v>
      </c>
      <c r="X32" s="30">
        <v>273.32</v>
      </c>
      <c r="Y32" s="108">
        <v>347.49090611174836</v>
      </c>
      <c r="Z32" s="29">
        <f t="shared" si="10"/>
        <v>74.170906111748366</v>
      </c>
      <c r="AA32" s="30">
        <v>768.241259177914</v>
      </c>
      <c r="AB32" s="106">
        <v>838</v>
      </c>
      <c r="AC32" s="105">
        <v>-55.858939999999997</v>
      </c>
      <c r="AD32" s="31">
        <f t="shared" si="11"/>
        <v>893.85893999999996</v>
      </c>
      <c r="AE32" s="32">
        <f t="shared" si="12"/>
        <v>69.758740822085997</v>
      </c>
    </row>
    <row r="33" spans="1:31" ht="18" customHeight="1">
      <c r="A33" s="2">
        <v>27</v>
      </c>
      <c r="B33" s="6" t="s">
        <v>29</v>
      </c>
      <c r="C33" s="118">
        <v>49.99</v>
      </c>
      <c r="D33" s="5"/>
      <c r="E33" s="107">
        <f t="shared" si="1"/>
        <v>1.9884000000000182</v>
      </c>
      <c r="F33" s="13" t="e">
        <f>IF(#REF!&lt;0,IF(C33&lt;49.2,8.73*1.4,E33),E33)</f>
        <v>#REF!</v>
      </c>
      <c r="G33" s="35">
        <v>1118.4772273905182</v>
      </c>
      <c r="H33" s="35">
        <v>0</v>
      </c>
      <c r="I33" s="35">
        <f t="shared" si="2"/>
        <v>1118.4772273905182</v>
      </c>
      <c r="J33" s="35">
        <v>1300</v>
      </c>
      <c r="K33" s="35">
        <v>0</v>
      </c>
      <c r="L33" s="35">
        <f t="shared" si="3"/>
        <v>1300</v>
      </c>
      <c r="M33" s="36">
        <f t="shared" si="4"/>
        <v>181.52277260948176</v>
      </c>
      <c r="N33" s="36">
        <f t="shared" si="4"/>
        <v>0</v>
      </c>
      <c r="O33" s="36">
        <f t="shared" si="4"/>
        <v>181.52277260948176</v>
      </c>
      <c r="P33" s="94">
        <f t="shared" si="5"/>
        <v>16.229456278961216</v>
      </c>
      <c r="Q33" s="25">
        <v>1163.6929189959098</v>
      </c>
      <c r="R33" s="25">
        <v>1221.398557</v>
      </c>
      <c r="S33" s="26">
        <f t="shared" si="6"/>
        <v>57.705638004090133</v>
      </c>
      <c r="T33" s="96">
        <f t="shared" si="7"/>
        <v>4.9588372552684543</v>
      </c>
      <c r="U33" s="27">
        <f t="shared" si="8"/>
        <v>-45.215691605391612</v>
      </c>
      <c r="V33" s="73">
        <f t="shared" si="13"/>
        <v>78.601443000000017</v>
      </c>
      <c r="W33" s="28">
        <f t="shared" si="9"/>
        <v>123.81713460539163</v>
      </c>
      <c r="X33" s="30">
        <v>273.32</v>
      </c>
      <c r="Y33" s="108">
        <v>347.49090611174836</v>
      </c>
      <c r="Z33" s="29">
        <f t="shared" si="10"/>
        <v>74.170906111748366</v>
      </c>
      <c r="AA33" s="30">
        <v>878.26041899590962</v>
      </c>
      <c r="AB33" s="106">
        <v>927</v>
      </c>
      <c r="AC33" s="105">
        <v>-55.858939999999997</v>
      </c>
      <c r="AD33" s="31">
        <f t="shared" si="11"/>
        <v>982.85893999999996</v>
      </c>
      <c r="AE33" s="32">
        <f t="shared" si="12"/>
        <v>48.739581004090383</v>
      </c>
    </row>
    <row r="34" spans="1:31" ht="18" customHeight="1">
      <c r="A34" s="2">
        <v>28</v>
      </c>
      <c r="B34" s="6" t="s">
        <v>30</v>
      </c>
      <c r="C34" s="118">
        <v>49.98</v>
      </c>
      <c r="D34" s="5"/>
      <c r="E34" s="107">
        <f t="shared" si="1"/>
        <v>2.196800000000124</v>
      </c>
      <c r="F34" s="13" t="e">
        <f>IF(#REF!&lt;0,IF(C34&lt;49.2,8.73*1.4,E34),E34)</f>
        <v>#REF!</v>
      </c>
      <c r="G34" s="35">
        <v>1229.2175469341339</v>
      </c>
      <c r="H34" s="35">
        <v>0</v>
      </c>
      <c r="I34" s="35">
        <f t="shared" si="2"/>
        <v>1229.2175469341339</v>
      </c>
      <c r="J34" s="35">
        <v>1388</v>
      </c>
      <c r="K34" s="35">
        <v>0</v>
      </c>
      <c r="L34" s="35">
        <f t="shared" si="3"/>
        <v>1388</v>
      </c>
      <c r="M34" s="36">
        <f t="shared" si="4"/>
        <v>158.78245306586609</v>
      </c>
      <c r="N34" s="36">
        <f t="shared" si="4"/>
        <v>0</v>
      </c>
      <c r="O34" s="36">
        <f t="shared" si="4"/>
        <v>158.78245306586609</v>
      </c>
      <c r="P34" s="94">
        <f t="shared" si="5"/>
        <v>12.917359784026436</v>
      </c>
      <c r="Q34" s="25">
        <v>1123.253384742331</v>
      </c>
      <c r="R34" s="25">
        <v>1293.1340890000001</v>
      </c>
      <c r="S34" s="26">
        <f t="shared" si="6"/>
        <v>169.88070425766909</v>
      </c>
      <c r="T34" s="96">
        <f t="shared" si="7"/>
        <v>15.123987745350878</v>
      </c>
      <c r="U34" s="27">
        <f t="shared" si="8"/>
        <v>105.96416219180287</v>
      </c>
      <c r="V34" s="73">
        <f t="shared" si="13"/>
        <v>94.865910999999869</v>
      </c>
      <c r="W34" s="28">
        <f t="shared" si="9"/>
        <v>-11.098251191803001</v>
      </c>
      <c r="X34" s="30">
        <v>273.32</v>
      </c>
      <c r="Y34" s="108">
        <v>347.49090611174836</v>
      </c>
      <c r="Z34" s="29">
        <f t="shared" si="10"/>
        <v>74.170906111748366</v>
      </c>
      <c r="AA34" s="30">
        <v>837.82088474233058</v>
      </c>
      <c r="AB34" s="106">
        <v>981</v>
      </c>
      <c r="AC34" s="105">
        <v>29.525894000000015</v>
      </c>
      <c r="AD34" s="31">
        <f t="shared" si="11"/>
        <v>951.47410600000001</v>
      </c>
      <c r="AE34" s="32">
        <f t="shared" si="12"/>
        <v>143.17911525766942</v>
      </c>
    </row>
    <row r="35" spans="1:31" ht="18" customHeight="1">
      <c r="A35" s="2">
        <v>29</v>
      </c>
      <c r="B35" s="6" t="s">
        <v>31</v>
      </c>
      <c r="C35" s="118">
        <v>49.99</v>
      </c>
      <c r="D35" s="5"/>
      <c r="E35" s="107">
        <f t="shared" si="1"/>
        <v>1.9884000000000182</v>
      </c>
      <c r="F35" s="13" t="e">
        <f>IF(#REF!&lt;0,IF(C35&lt;49.2,8.73*1.4,E35),E35)</f>
        <v>#REF!</v>
      </c>
      <c r="G35" s="35">
        <v>1303.715580081657</v>
      </c>
      <c r="H35" s="35">
        <v>0</v>
      </c>
      <c r="I35" s="35">
        <f t="shared" si="2"/>
        <v>1303.715580081657</v>
      </c>
      <c r="J35" s="35">
        <v>1458</v>
      </c>
      <c r="K35" s="35">
        <v>0</v>
      </c>
      <c r="L35" s="35">
        <f t="shared" si="3"/>
        <v>1458</v>
      </c>
      <c r="M35" s="36">
        <f t="shared" si="4"/>
        <v>154.28441991834302</v>
      </c>
      <c r="N35" s="36">
        <f t="shared" si="4"/>
        <v>0</v>
      </c>
      <c r="O35" s="36">
        <f t="shared" si="4"/>
        <v>154.28441991834302</v>
      </c>
      <c r="P35" s="94">
        <f t="shared" si="5"/>
        <v>11.834208494208497</v>
      </c>
      <c r="Q35" s="25">
        <v>1337.6714423108381</v>
      </c>
      <c r="R35" s="25">
        <v>1434.577998</v>
      </c>
      <c r="S35" s="26">
        <f t="shared" si="6"/>
        <v>96.906555689161905</v>
      </c>
      <c r="T35" s="96">
        <f t="shared" si="7"/>
        <v>7.2444213596841873</v>
      </c>
      <c r="U35" s="27">
        <f t="shared" si="8"/>
        <v>-33.955862229181093</v>
      </c>
      <c r="V35" s="73">
        <f t="shared" si="13"/>
        <v>23.42200200000002</v>
      </c>
      <c r="W35" s="28">
        <f t="shared" si="9"/>
        <v>57.377864229181114</v>
      </c>
      <c r="X35" s="30">
        <v>273.57</v>
      </c>
      <c r="Y35" s="108">
        <v>336.94150417827296</v>
      </c>
      <c r="Z35" s="29">
        <f t="shared" si="10"/>
        <v>63.371504178272971</v>
      </c>
      <c r="AA35" s="30">
        <v>1005.1889423108382</v>
      </c>
      <c r="AB35" s="106">
        <v>985</v>
      </c>
      <c r="AC35" s="105">
        <v>-42.943905999999998</v>
      </c>
      <c r="AD35" s="31">
        <f t="shared" si="11"/>
        <v>1027.943906</v>
      </c>
      <c r="AE35" s="32">
        <f t="shared" si="12"/>
        <v>-20.188942310838229</v>
      </c>
    </row>
    <row r="36" spans="1:31" ht="18" customHeight="1">
      <c r="A36" s="2">
        <v>30</v>
      </c>
      <c r="B36" s="6" t="s">
        <v>32</v>
      </c>
      <c r="C36" s="118">
        <v>49.97</v>
      </c>
      <c r="D36" s="5"/>
      <c r="E36" s="107">
        <f t="shared" si="1"/>
        <v>2.4052000000000833</v>
      </c>
      <c r="F36" s="13" t="e">
        <f>IF(#REF!&lt;0,IF(C36&lt;49.2,8.73*1.4,E36),E36)</f>
        <v>#REF!</v>
      </c>
      <c r="G36" s="35">
        <v>1360.0924700311341</v>
      </c>
      <c r="H36" s="35">
        <v>0</v>
      </c>
      <c r="I36" s="35">
        <f t="shared" si="2"/>
        <v>1360.0924700311341</v>
      </c>
      <c r="J36" s="35">
        <v>1505</v>
      </c>
      <c r="K36" s="35">
        <v>0</v>
      </c>
      <c r="L36" s="35">
        <f t="shared" si="3"/>
        <v>1505</v>
      </c>
      <c r="M36" s="36">
        <f t="shared" si="4"/>
        <v>144.9075299688659</v>
      </c>
      <c r="N36" s="36">
        <f t="shared" si="4"/>
        <v>0</v>
      </c>
      <c r="O36" s="36">
        <f t="shared" si="4"/>
        <v>144.9075299688659</v>
      </c>
      <c r="P36" s="94">
        <f t="shared" si="5"/>
        <v>10.654241028593358</v>
      </c>
      <c r="Q36" s="25">
        <v>1310.1855539999997</v>
      </c>
      <c r="R36" s="25">
        <v>1424.041084</v>
      </c>
      <c r="S36" s="26">
        <f t="shared" si="6"/>
        <v>113.85553000000027</v>
      </c>
      <c r="T36" s="96">
        <f t="shared" si="7"/>
        <v>8.6900309389306774</v>
      </c>
      <c r="U36" s="27">
        <f t="shared" si="8"/>
        <v>49.906916031134415</v>
      </c>
      <c r="V36" s="73">
        <f t="shared" si="13"/>
        <v>80.958916000000045</v>
      </c>
      <c r="W36" s="28">
        <f t="shared" si="9"/>
        <v>31.05199996886563</v>
      </c>
      <c r="X36" s="30">
        <v>266.57</v>
      </c>
      <c r="Y36" s="108">
        <v>336.94150417827296</v>
      </c>
      <c r="Z36" s="29">
        <f t="shared" si="10"/>
        <v>70.371504178272971</v>
      </c>
      <c r="AA36" s="30">
        <v>984.70305399999961</v>
      </c>
      <c r="AB36" s="106">
        <v>1059</v>
      </c>
      <c r="AC36" s="105">
        <v>-25.546400999999999</v>
      </c>
      <c r="AD36" s="31">
        <f t="shared" si="11"/>
        <v>1084.5464010000001</v>
      </c>
      <c r="AE36" s="32">
        <f t="shared" si="12"/>
        <v>74.296946000000389</v>
      </c>
    </row>
    <row r="37" spans="1:31" ht="18" customHeight="1">
      <c r="A37" s="2">
        <v>31</v>
      </c>
      <c r="B37" s="6" t="s">
        <v>33</v>
      </c>
      <c r="C37" s="118">
        <v>50.01</v>
      </c>
      <c r="D37" s="5"/>
      <c r="E37" s="107">
        <f t="shared" si="1"/>
        <v>1.4239999999999999</v>
      </c>
      <c r="F37" s="13" t="e">
        <f>IF(#REF!&lt;0,IF(C37&lt;49.2,8.73*1.4,E37),E37)</f>
        <v>#REF!</v>
      </c>
      <c r="G37" s="35">
        <v>1388.2809150058724</v>
      </c>
      <c r="H37" s="35">
        <v>0</v>
      </c>
      <c r="I37" s="35">
        <f t="shared" si="2"/>
        <v>1388.2809150058724</v>
      </c>
      <c r="J37" s="35">
        <v>1533</v>
      </c>
      <c r="K37" s="35">
        <v>0</v>
      </c>
      <c r="L37" s="35">
        <f t="shared" si="3"/>
        <v>1533</v>
      </c>
      <c r="M37" s="36">
        <f t="shared" si="4"/>
        <v>144.71908499412757</v>
      </c>
      <c r="N37" s="36">
        <f t="shared" si="4"/>
        <v>0</v>
      </c>
      <c r="O37" s="36">
        <f t="shared" si="4"/>
        <v>144.71908499412757</v>
      </c>
      <c r="P37" s="94">
        <f t="shared" si="5"/>
        <v>10.424337281443893</v>
      </c>
      <c r="Q37" s="25">
        <v>1305.7987299999995</v>
      </c>
      <c r="R37" s="25">
        <v>1409.577998</v>
      </c>
      <c r="S37" s="26">
        <f t="shared" si="6"/>
        <v>103.77926800000046</v>
      </c>
      <c r="T37" s="96">
        <f t="shared" si="7"/>
        <v>7.9475699903614165</v>
      </c>
      <c r="U37" s="27">
        <f t="shared" si="8"/>
        <v>82.482185005872907</v>
      </c>
      <c r="V37" s="73">
        <f t="shared" si="13"/>
        <v>123.42200200000002</v>
      </c>
      <c r="W37" s="28">
        <f t="shared" si="9"/>
        <v>40.939816994127114</v>
      </c>
      <c r="X37" s="30">
        <v>317.57</v>
      </c>
      <c r="Y37" s="108">
        <v>336.94150417827296</v>
      </c>
      <c r="Z37" s="29">
        <f t="shared" si="10"/>
        <v>19.371504178272971</v>
      </c>
      <c r="AA37" s="30">
        <v>929.3162299999999</v>
      </c>
      <c r="AB37" s="106">
        <v>1085</v>
      </c>
      <c r="AC37" s="105">
        <v>51.754719000000001</v>
      </c>
      <c r="AD37" s="31">
        <f t="shared" si="11"/>
        <v>1033.245281</v>
      </c>
      <c r="AE37" s="32">
        <f t="shared" si="12"/>
        <v>155.6837700000001</v>
      </c>
    </row>
    <row r="38" spans="1:31" ht="18" customHeight="1">
      <c r="A38" s="2">
        <v>32</v>
      </c>
      <c r="B38" s="6" t="s">
        <v>34</v>
      </c>
      <c r="C38" s="118">
        <v>50.04</v>
      </c>
      <c r="D38" s="5"/>
      <c r="E38" s="107">
        <f t="shared" si="1"/>
        <v>0.35599999999995946</v>
      </c>
      <c r="F38" s="13" t="e">
        <f>IF(#REF!&lt;0,IF(C38&lt;49.2,8.73*1.4,E38),E38)</f>
        <v>#REF!</v>
      </c>
      <c r="G38" s="35">
        <v>1407.408788381588</v>
      </c>
      <c r="H38" s="35">
        <v>0</v>
      </c>
      <c r="I38" s="35">
        <f t="shared" si="2"/>
        <v>1407.408788381588</v>
      </c>
      <c r="J38" s="35">
        <v>1528</v>
      </c>
      <c r="K38" s="35">
        <v>0</v>
      </c>
      <c r="L38" s="35">
        <f t="shared" si="3"/>
        <v>1528</v>
      </c>
      <c r="M38" s="36">
        <f t="shared" si="4"/>
        <v>120.59121161841199</v>
      </c>
      <c r="N38" s="36">
        <f t="shared" si="4"/>
        <v>0</v>
      </c>
      <c r="O38" s="36">
        <f t="shared" si="4"/>
        <v>120.59121161841199</v>
      </c>
      <c r="P38" s="94">
        <f t="shared" si="5"/>
        <v>8.5683145233932088</v>
      </c>
      <c r="Q38" s="25">
        <v>1307.5318999999997</v>
      </c>
      <c r="R38" s="25">
        <v>1425.041084</v>
      </c>
      <c r="S38" s="26">
        <f t="shared" si="6"/>
        <v>117.50918400000023</v>
      </c>
      <c r="T38" s="96">
        <f t="shared" si="7"/>
        <v>8.9870988233633344</v>
      </c>
      <c r="U38" s="27">
        <f t="shared" si="8"/>
        <v>99.876888381588287</v>
      </c>
      <c r="V38" s="73">
        <f t="shared" si="13"/>
        <v>102.95891600000004</v>
      </c>
      <c r="W38" s="28">
        <f t="shared" si="9"/>
        <v>3.0820276184117574</v>
      </c>
      <c r="X38" s="30">
        <v>318.57</v>
      </c>
      <c r="Y38" s="108">
        <v>336.94150417827296</v>
      </c>
      <c r="Z38" s="29">
        <f t="shared" si="10"/>
        <v>18.371504178272971</v>
      </c>
      <c r="AA38" s="30">
        <v>930.04939999999988</v>
      </c>
      <c r="AB38" s="106">
        <v>1081</v>
      </c>
      <c r="AC38" s="105">
        <v>104.49581400000002</v>
      </c>
      <c r="AD38" s="31">
        <f t="shared" si="11"/>
        <v>976.504186</v>
      </c>
      <c r="AE38" s="32">
        <f t="shared" si="12"/>
        <v>150.95060000000012</v>
      </c>
    </row>
    <row r="39" spans="1:31" ht="18" customHeight="1">
      <c r="A39" s="2">
        <v>33</v>
      </c>
      <c r="B39" s="6" t="s">
        <v>35</v>
      </c>
      <c r="C39" s="118">
        <v>50.03</v>
      </c>
      <c r="D39" s="5"/>
      <c r="E39" s="107">
        <f t="shared" si="1"/>
        <v>0.71199999999988872</v>
      </c>
      <c r="F39" s="13" t="e">
        <f>IF(#REF!&lt;0,IF(C39&lt;49.2,8.73*1.4,E39),E39)</f>
        <v>#REF!</v>
      </c>
      <c r="G39" s="35">
        <v>1490.9673931281345</v>
      </c>
      <c r="H39" s="35">
        <v>0</v>
      </c>
      <c r="I39" s="35">
        <f t="shared" si="2"/>
        <v>1490.9673931281345</v>
      </c>
      <c r="J39" s="35">
        <v>1500</v>
      </c>
      <c r="K39" s="35">
        <v>0</v>
      </c>
      <c r="L39" s="35">
        <f t="shared" si="3"/>
        <v>1500</v>
      </c>
      <c r="M39" s="36">
        <f t="shared" si="4"/>
        <v>9.0326068718654824</v>
      </c>
      <c r="N39" s="36">
        <f t="shared" si="4"/>
        <v>0</v>
      </c>
      <c r="O39" s="36">
        <f t="shared" si="4"/>
        <v>9.0326068718654824</v>
      </c>
      <c r="P39" s="94">
        <f t="shared" si="5"/>
        <v>0.6058218921149281</v>
      </c>
      <c r="Q39" s="25">
        <v>1419.5915453575001</v>
      </c>
      <c r="R39" s="25">
        <v>1421.5104219999998</v>
      </c>
      <c r="S39" s="26">
        <f t="shared" si="6"/>
        <v>1.9188766424997539</v>
      </c>
      <c r="T39" s="96">
        <f t="shared" si="7"/>
        <v>0.13517103907635045</v>
      </c>
      <c r="U39" s="27">
        <f t="shared" si="8"/>
        <v>71.375847770634437</v>
      </c>
      <c r="V39" s="73">
        <f t="shared" si="13"/>
        <v>78.489578000000165</v>
      </c>
      <c r="W39" s="28">
        <f t="shared" si="9"/>
        <v>7.1137302293657285</v>
      </c>
      <c r="X39" s="30">
        <v>350.22</v>
      </c>
      <c r="Y39" s="108">
        <v>306.06052760937246</v>
      </c>
      <c r="Z39" s="29">
        <f t="shared" si="10"/>
        <v>-44.15947239062757</v>
      </c>
      <c r="AA39" s="30">
        <v>1010.4590453574997</v>
      </c>
      <c r="AB39" s="106">
        <v>1051</v>
      </c>
      <c r="AC39" s="105">
        <v>19.983096000000003</v>
      </c>
      <c r="AD39" s="31">
        <f t="shared" si="11"/>
        <v>1031.0169040000001</v>
      </c>
      <c r="AE39" s="32">
        <f t="shared" si="12"/>
        <v>40.54095464250031</v>
      </c>
    </row>
    <row r="40" spans="1:31" ht="18" customHeight="1">
      <c r="A40" s="2">
        <v>34</v>
      </c>
      <c r="B40" s="6" t="s">
        <v>36</v>
      </c>
      <c r="C40" s="118">
        <v>50</v>
      </c>
      <c r="D40" s="5"/>
      <c r="E40" s="107">
        <f t="shared" si="1"/>
        <v>1.7800000000000589</v>
      </c>
      <c r="F40" s="13" t="e">
        <f>IF(#REF!&lt;0,IF(C40&lt;49.2,8.73*1.4,E40),E40)</f>
        <v>#REF!</v>
      </c>
      <c r="G40" s="35">
        <v>1501.0346949048269</v>
      </c>
      <c r="H40" s="35">
        <v>0</v>
      </c>
      <c r="I40" s="35">
        <f t="shared" si="2"/>
        <v>1501.0346949048269</v>
      </c>
      <c r="J40" s="35">
        <v>1480</v>
      </c>
      <c r="K40" s="35">
        <v>0</v>
      </c>
      <c r="L40" s="35">
        <f t="shared" si="3"/>
        <v>1480</v>
      </c>
      <c r="M40" s="36">
        <f t="shared" si="4"/>
        <v>-21.034694904826893</v>
      </c>
      <c r="N40" s="36">
        <f t="shared" si="4"/>
        <v>0</v>
      </c>
      <c r="O40" s="36">
        <f t="shared" si="4"/>
        <v>-21.034694904826893</v>
      </c>
      <c r="P40" s="94">
        <f t="shared" si="5"/>
        <v>-1.4013463497031691</v>
      </c>
      <c r="Q40" s="25">
        <v>1409.8142783574999</v>
      </c>
      <c r="R40" s="25">
        <v>1442.6151139999999</v>
      </c>
      <c r="S40" s="26">
        <f t="shared" si="6"/>
        <v>32.800835642500033</v>
      </c>
      <c r="T40" s="96">
        <f t="shared" si="7"/>
        <v>2.3266068549620984</v>
      </c>
      <c r="U40" s="27">
        <f t="shared" si="8"/>
        <v>91.220416547326977</v>
      </c>
      <c r="V40" s="73">
        <f t="shared" si="13"/>
        <v>37.384886000000051</v>
      </c>
      <c r="W40" s="28">
        <f t="shared" si="9"/>
        <v>-53.835530547326925</v>
      </c>
      <c r="X40" s="30">
        <v>350.22</v>
      </c>
      <c r="Y40" s="108">
        <v>306.06052760937246</v>
      </c>
      <c r="Z40" s="29">
        <f t="shared" si="10"/>
        <v>-44.15947239062757</v>
      </c>
      <c r="AA40" s="30">
        <v>1000.6817783575</v>
      </c>
      <c r="AB40" s="106">
        <v>1055</v>
      </c>
      <c r="AC40" s="105">
        <v>46.703044000000006</v>
      </c>
      <c r="AD40" s="31">
        <f t="shared" si="11"/>
        <v>1008.296956</v>
      </c>
      <c r="AE40" s="32">
        <f t="shared" si="12"/>
        <v>54.318221642500021</v>
      </c>
    </row>
    <row r="41" spans="1:31" ht="18" customHeight="1">
      <c r="A41" s="2">
        <v>35</v>
      </c>
      <c r="B41" s="6" t="s">
        <v>37</v>
      </c>
      <c r="C41" s="118">
        <v>50.01</v>
      </c>
      <c r="D41" s="5"/>
      <c r="E41" s="107">
        <f t="shared" si="1"/>
        <v>1.4239999999999999</v>
      </c>
      <c r="F41" s="13" t="e">
        <f>IF(#REF!&lt;0,IF(C41&lt;49.2,8.73*1.4,E41),E41)</f>
        <v>#REF!</v>
      </c>
      <c r="G41" s="35">
        <v>1504.0548854378346</v>
      </c>
      <c r="H41" s="35">
        <v>0</v>
      </c>
      <c r="I41" s="35">
        <f t="shared" si="2"/>
        <v>1504.0548854378346</v>
      </c>
      <c r="J41" s="35">
        <v>1469</v>
      </c>
      <c r="K41" s="35">
        <v>0</v>
      </c>
      <c r="L41" s="35">
        <f t="shared" si="3"/>
        <v>1469</v>
      </c>
      <c r="M41" s="36">
        <f t="shared" si="4"/>
        <v>-35.054885437834628</v>
      </c>
      <c r="N41" s="36">
        <f t="shared" si="4"/>
        <v>0</v>
      </c>
      <c r="O41" s="36">
        <f t="shared" si="4"/>
        <v>-35.054885437834628</v>
      </c>
      <c r="P41" s="94">
        <f t="shared" si="5"/>
        <v>-2.330691903416148</v>
      </c>
      <c r="Q41" s="25">
        <v>1435.3094033575001</v>
      </c>
      <c r="R41" s="25">
        <v>1512.244584</v>
      </c>
      <c r="S41" s="26">
        <f t="shared" si="6"/>
        <v>76.935180642499972</v>
      </c>
      <c r="T41" s="96">
        <f t="shared" si="7"/>
        <v>5.3601809102993325</v>
      </c>
      <c r="U41" s="27">
        <f t="shared" si="8"/>
        <v>68.745482080334568</v>
      </c>
      <c r="V41" s="73">
        <f t="shared" si="13"/>
        <v>-43.244584000000032</v>
      </c>
      <c r="W41" s="28">
        <f t="shared" si="9"/>
        <v>-111.9900660803346</v>
      </c>
      <c r="X41" s="30">
        <v>354.22</v>
      </c>
      <c r="Y41" s="108">
        <v>306.06052760937246</v>
      </c>
      <c r="Z41" s="29">
        <f t="shared" si="10"/>
        <v>-48.15947239062757</v>
      </c>
      <c r="AA41" s="30">
        <v>1022.1769033575001</v>
      </c>
      <c r="AB41" s="106">
        <v>1045</v>
      </c>
      <c r="AC41" s="105">
        <v>-55.720939999999999</v>
      </c>
      <c r="AD41" s="31">
        <f t="shared" si="11"/>
        <v>1100.7209399999999</v>
      </c>
      <c r="AE41" s="32">
        <f t="shared" si="12"/>
        <v>22.823096642499877</v>
      </c>
    </row>
    <row r="42" spans="1:31" ht="18" customHeight="1">
      <c r="A42" s="2">
        <v>36</v>
      </c>
      <c r="B42" s="6" t="s">
        <v>38</v>
      </c>
      <c r="C42" s="118">
        <v>50</v>
      </c>
      <c r="D42" s="5"/>
      <c r="E42" s="107">
        <f t="shared" si="1"/>
        <v>1.7800000000000589</v>
      </c>
      <c r="F42" s="13" t="e">
        <f>IF(#REF!&lt;0,IF(C42&lt;49.2,8.73*1.4,E42),E42)</f>
        <v>#REF!</v>
      </c>
      <c r="G42" s="35">
        <v>1494.9943138388114</v>
      </c>
      <c r="H42" s="35">
        <v>0</v>
      </c>
      <c r="I42" s="35">
        <f t="shared" si="2"/>
        <v>1494.9943138388114</v>
      </c>
      <c r="J42" s="35">
        <v>1460</v>
      </c>
      <c r="K42" s="35">
        <v>0</v>
      </c>
      <c r="L42" s="35">
        <f t="shared" si="3"/>
        <v>1460</v>
      </c>
      <c r="M42" s="36">
        <f t="shared" si="4"/>
        <v>-34.994313838811422</v>
      </c>
      <c r="N42" s="36">
        <f t="shared" si="4"/>
        <v>0</v>
      </c>
      <c r="O42" s="36">
        <f t="shared" si="4"/>
        <v>-34.994313838811422</v>
      </c>
      <c r="P42" s="94">
        <f t="shared" si="5"/>
        <v>-2.3407656815064293</v>
      </c>
      <c r="Q42" s="25">
        <v>1467.9329433574997</v>
      </c>
      <c r="R42" s="25">
        <v>1495.0142530000001</v>
      </c>
      <c r="S42" s="26">
        <f t="shared" si="6"/>
        <v>27.081309642500401</v>
      </c>
      <c r="T42" s="96">
        <f t="shared" si="7"/>
        <v>1.8448601324089935</v>
      </c>
      <c r="U42" s="27">
        <f t="shared" si="8"/>
        <v>27.061370481311769</v>
      </c>
      <c r="V42" s="73">
        <f t="shared" si="13"/>
        <v>-35.014253000000053</v>
      </c>
      <c r="W42" s="28">
        <f t="shared" si="9"/>
        <v>-62.075623481311823</v>
      </c>
      <c r="X42" s="30">
        <v>354.22</v>
      </c>
      <c r="Y42" s="108">
        <v>306.06052760937246</v>
      </c>
      <c r="Z42" s="29">
        <f t="shared" si="10"/>
        <v>-48.15947239062757</v>
      </c>
      <c r="AA42" s="30">
        <v>1054.8004433574997</v>
      </c>
      <c r="AB42" s="106">
        <v>1035</v>
      </c>
      <c r="AC42" s="105">
        <v>-55.720939999999999</v>
      </c>
      <c r="AD42" s="31">
        <f t="shared" si="11"/>
        <v>1090.7209399999999</v>
      </c>
      <c r="AE42" s="32">
        <f t="shared" si="12"/>
        <v>-19.800443357499717</v>
      </c>
    </row>
    <row r="43" spans="1:31" ht="18" customHeight="1">
      <c r="A43" s="2">
        <v>37</v>
      </c>
      <c r="B43" s="6" t="s">
        <v>39</v>
      </c>
      <c r="C43" s="118">
        <v>50</v>
      </c>
      <c r="D43" s="5"/>
      <c r="E43" s="107">
        <f t="shared" si="1"/>
        <v>1.7800000000000589</v>
      </c>
      <c r="F43" s="13" t="e">
        <f>IF(#REF!&lt;0,IF(C43&lt;49.2,8.73*1.4,E43),E43)</f>
        <v>#REF!</v>
      </c>
      <c r="G43" s="35">
        <v>1484.927012062119</v>
      </c>
      <c r="H43" s="35">
        <v>0</v>
      </c>
      <c r="I43" s="35">
        <f t="shared" si="2"/>
        <v>1484.927012062119</v>
      </c>
      <c r="J43" s="35">
        <v>1455</v>
      </c>
      <c r="K43" s="35">
        <v>0</v>
      </c>
      <c r="L43" s="35">
        <f t="shared" si="3"/>
        <v>1455</v>
      </c>
      <c r="M43" s="36">
        <f t="shared" si="4"/>
        <v>-29.927012062119047</v>
      </c>
      <c r="N43" s="36">
        <f t="shared" si="4"/>
        <v>0</v>
      </c>
      <c r="O43" s="36">
        <f t="shared" si="4"/>
        <v>-29.927012062119047</v>
      </c>
      <c r="P43" s="94">
        <f t="shared" si="5"/>
        <v>-2.0153860640301362</v>
      </c>
      <c r="Q43" s="25">
        <v>1455.2075043575001</v>
      </c>
      <c r="R43" s="25">
        <v>1420.445201</v>
      </c>
      <c r="S43" s="26">
        <f t="shared" si="6"/>
        <v>-34.762303357500059</v>
      </c>
      <c r="T43" s="96">
        <f t="shared" si="7"/>
        <v>-2.3888210618353178</v>
      </c>
      <c r="U43" s="27">
        <f t="shared" si="8"/>
        <v>29.719507704618991</v>
      </c>
      <c r="V43" s="73">
        <f t="shared" si="13"/>
        <v>34.554799000000003</v>
      </c>
      <c r="W43" s="28">
        <f t="shared" si="9"/>
        <v>4.8352912953810119</v>
      </c>
      <c r="X43" s="30">
        <v>354.22</v>
      </c>
      <c r="Y43" s="108">
        <v>389.30489922988698</v>
      </c>
      <c r="Z43" s="29">
        <f t="shared" si="10"/>
        <v>35.084899229886958</v>
      </c>
      <c r="AA43" s="30">
        <v>1042.0750043574999</v>
      </c>
      <c r="AB43" s="106">
        <v>1030</v>
      </c>
      <c r="AC43" s="105">
        <v>-55.720939999999999</v>
      </c>
      <c r="AD43" s="31">
        <f t="shared" si="11"/>
        <v>1085.7209399999999</v>
      </c>
      <c r="AE43" s="32">
        <f t="shared" si="12"/>
        <v>-12.075004357499893</v>
      </c>
    </row>
    <row r="44" spans="1:31" ht="18" customHeight="1">
      <c r="A44" s="2">
        <v>38</v>
      </c>
      <c r="B44" s="6" t="s">
        <v>40</v>
      </c>
      <c r="C44" s="118">
        <v>49.99</v>
      </c>
      <c r="D44" s="5"/>
      <c r="E44" s="107">
        <f t="shared" si="1"/>
        <v>1.9884000000000182</v>
      </c>
      <c r="F44" s="13" t="e">
        <f>IF(#REF!&lt;0,IF(C44&lt;49.2,8.73*1.4,E44),E44)</f>
        <v>#REF!</v>
      </c>
      <c r="G44" s="35">
        <v>1489.9606629504653</v>
      </c>
      <c r="H44" s="35">
        <v>0</v>
      </c>
      <c r="I44" s="35">
        <f t="shared" si="2"/>
        <v>1489.9606629504653</v>
      </c>
      <c r="J44" s="35">
        <v>1445</v>
      </c>
      <c r="K44" s="35">
        <v>0</v>
      </c>
      <c r="L44" s="35">
        <f t="shared" si="3"/>
        <v>1445</v>
      </c>
      <c r="M44" s="36">
        <f t="shared" si="4"/>
        <v>-44.960662950465348</v>
      </c>
      <c r="N44" s="36">
        <f t="shared" si="4"/>
        <v>0</v>
      </c>
      <c r="O44" s="36">
        <f t="shared" si="4"/>
        <v>-44.960662950465348</v>
      </c>
      <c r="P44" s="94">
        <f t="shared" si="5"/>
        <v>-3.0175738238238372</v>
      </c>
      <c r="Q44" s="25">
        <v>1437.5116443575</v>
      </c>
      <c r="R44" s="25">
        <v>1502.580948</v>
      </c>
      <c r="S44" s="26">
        <f t="shared" si="6"/>
        <v>65.069303642500017</v>
      </c>
      <c r="T44" s="96">
        <f t="shared" si="7"/>
        <v>4.5265235866373059</v>
      </c>
      <c r="U44" s="27">
        <f t="shared" si="8"/>
        <v>52.449018592965331</v>
      </c>
      <c r="V44" s="73">
        <f t="shared" si="13"/>
        <v>-57.580948000000035</v>
      </c>
      <c r="W44" s="28">
        <f t="shared" si="9"/>
        <v>-110.02996659296537</v>
      </c>
      <c r="X44" s="30">
        <v>373.22</v>
      </c>
      <c r="Y44" s="108">
        <v>389.30489922988698</v>
      </c>
      <c r="Z44" s="29">
        <f t="shared" si="10"/>
        <v>16.084899229886958</v>
      </c>
      <c r="AA44" s="30">
        <v>1005.3791443574999</v>
      </c>
      <c r="AB44" s="106">
        <v>1008</v>
      </c>
      <c r="AC44" s="105">
        <v>-55.720939999999999</v>
      </c>
      <c r="AD44" s="31">
        <f t="shared" si="11"/>
        <v>1063.7209399999999</v>
      </c>
      <c r="AE44" s="32">
        <f t="shared" si="12"/>
        <v>2.6208556425001461</v>
      </c>
    </row>
    <row r="45" spans="1:31" ht="18" customHeight="1">
      <c r="A45" s="2">
        <v>39</v>
      </c>
      <c r="B45" s="6" t="s">
        <v>41</v>
      </c>
      <c r="C45" s="118">
        <v>49.99</v>
      </c>
      <c r="D45" s="5"/>
      <c r="E45" s="107">
        <f t="shared" si="1"/>
        <v>1.9884000000000182</v>
      </c>
      <c r="F45" s="13" t="e">
        <f>IF(#REF!&lt;0,IF(C45&lt;49.2,8.73*1.4,E45),E45)</f>
        <v>#REF!</v>
      </c>
      <c r="G45" s="35">
        <v>1481.9068215291113</v>
      </c>
      <c r="H45" s="35">
        <v>0</v>
      </c>
      <c r="I45" s="35">
        <f t="shared" si="2"/>
        <v>1481.9068215291113</v>
      </c>
      <c r="J45" s="35">
        <v>1430</v>
      </c>
      <c r="K45" s="35">
        <v>0</v>
      </c>
      <c r="L45" s="35">
        <f t="shared" si="3"/>
        <v>1430</v>
      </c>
      <c r="M45" s="36">
        <f t="shared" si="4"/>
        <v>-51.906821529111312</v>
      </c>
      <c r="N45" s="36">
        <f t="shared" si="4"/>
        <v>0</v>
      </c>
      <c r="O45" s="36">
        <f t="shared" si="4"/>
        <v>-51.906821529111312</v>
      </c>
      <c r="P45" s="94">
        <f t="shared" si="5"/>
        <v>-3.5027048107890519</v>
      </c>
      <c r="Q45" s="25">
        <v>1390.8225399999997</v>
      </c>
      <c r="R45" s="25">
        <v>1504.3278210000001</v>
      </c>
      <c r="S45" s="26">
        <f t="shared" si="6"/>
        <v>113.50528100000042</v>
      </c>
      <c r="T45" s="96">
        <f t="shared" si="7"/>
        <v>8.1610182273865401</v>
      </c>
      <c r="U45" s="27">
        <f t="shared" si="8"/>
        <v>91.084281529111649</v>
      </c>
      <c r="V45" s="73">
        <f t="shared" si="13"/>
        <v>-74.327821000000085</v>
      </c>
      <c r="W45" s="28">
        <f t="shared" si="9"/>
        <v>-165.41210252911173</v>
      </c>
      <c r="X45" s="30">
        <v>383.22</v>
      </c>
      <c r="Y45" s="108">
        <v>389.30489922988698</v>
      </c>
      <c r="Z45" s="29">
        <f t="shared" si="10"/>
        <v>6.0848992298869575</v>
      </c>
      <c r="AA45" s="30">
        <v>948.69003999999995</v>
      </c>
      <c r="AB45" s="106">
        <v>981</v>
      </c>
      <c r="AC45" s="105">
        <v>-50.904939999999996</v>
      </c>
      <c r="AD45" s="31">
        <f t="shared" si="11"/>
        <v>1031.9049399999999</v>
      </c>
      <c r="AE45" s="32">
        <f t="shared" si="12"/>
        <v>32.309960000000046</v>
      </c>
    </row>
    <row r="46" spans="1:31" ht="18" customHeight="1">
      <c r="A46" s="2">
        <v>40</v>
      </c>
      <c r="B46" s="6" t="s">
        <v>42</v>
      </c>
      <c r="C46" s="118">
        <v>50.02</v>
      </c>
      <c r="D46" s="5"/>
      <c r="E46" s="107">
        <f t="shared" si="1"/>
        <v>1.0679999999998178</v>
      </c>
      <c r="F46" s="13" t="e">
        <f>IF(#REF!&lt;0,IF(C46&lt;49.2,8.73*1.4,E46),E46)</f>
        <v>#REF!</v>
      </c>
      <c r="G46" s="35">
        <v>1465.7991386864037</v>
      </c>
      <c r="H46" s="35">
        <v>0</v>
      </c>
      <c r="I46" s="35">
        <f t="shared" si="2"/>
        <v>1465.7991386864037</v>
      </c>
      <c r="J46" s="35">
        <v>1421</v>
      </c>
      <c r="K46" s="35">
        <v>0</v>
      </c>
      <c r="L46" s="35">
        <f t="shared" si="3"/>
        <v>1421</v>
      </c>
      <c r="M46" s="36">
        <f t="shared" si="4"/>
        <v>-44.799138686403694</v>
      </c>
      <c r="N46" s="36">
        <f t="shared" si="4"/>
        <v>0</v>
      </c>
      <c r="O46" s="36">
        <f t="shared" si="4"/>
        <v>-44.799138686403694</v>
      </c>
      <c r="P46" s="94">
        <f t="shared" si="5"/>
        <v>-3.0562945156695251</v>
      </c>
      <c r="Q46" s="25">
        <v>1475.9621999999997</v>
      </c>
      <c r="R46" s="25">
        <v>1447.889561</v>
      </c>
      <c r="S46" s="26">
        <f t="shared" si="6"/>
        <v>-28.072638999999754</v>
      </c>
      <c r="T46" s="96">
        <f t="shared" si="7"/>
        <v>-1.9019890211280315</v>
      </c>
      <c r="U46" s="27">
        <f t="shared" si="8"/>
        <v>-10.163061313596017</v>
      </c>
      <c r="V46" s="73">
        <f t="shared" si="13"/>
        <v>-26.889560999999958</v>
      </c>
      <c r="W46" s="28">
        <f t="shared" si="9"/>
        <v>-16.72649968640394</v>
      </c>
      <c r="X46" s="30">
        <v>383.22</v>
      </c>
      <c r="Y46" s="108">
        <v>389.30489922988698</v>
      </c>
      <c r="Z46" s="29">
        <f t="shared" si="10"/>
        <v>6.0848992298869575</v>
      </c>
      <c r="AA46" s="30">
        <v>1033.8296999999998</v>
      </c>
      <c r="AB46" s="106">
        <v>973</v>
      </c>
      <c r="AC46" s="105">
        <v>-50.904939999999996</v>
      </c>
      <c r="AD46" s="31">
        <f t="shared" si="11"/>
        <v>1023.90494</v>
      </c>
      <c r="AE46" s="32">
        <f t="shared" si="12"/>
        <v>-60.829699999999775</v>
      </c>
    </row>
    <row r="47" spans="1:31" ht="18" customHeight="1">
      <c r="A47" s="2">
        <v>41</v>
      </c>
      <c r="B47" s="6" t="s">
        <v>43</v>
      </c>
      <c r="C47" s="118">
        <v>49.99</v>
      </c>
      <c r="D47" s="5"/>
      <c r="E47" s="107">
        <f t="shared" si="1"/>
        <v>1.9884000000000182</v>
      </c>
      <c r="F47" s="13" t="e">
        <f>IF(#REF!&lt;0,IF(C47&lt;49.2,8.73*1.4,E47),E47)</f>
        <v>#REF!</v>
      </c>
      <c r="G47" s="35">
        <v>1445.6645351330189</v>
      </c>
      <c r="H47" s="35">
        <v>0</v>
      </c>
      <c r="I47" s="35">
        <f t="shared" si="2"/>
        <v>1445.6645351330189</v>
      </c>
      <c r="J47" s="35">
        <v>1394</v>
      </c>
      <c r="K47" s="35">
        <v>0</v>
      </c>
      <c r="L47" s="35">
        <f t="shared" si="3"/>
        <v>1394</v>
      </c>
      <c r="M47" s="36">
        <f t="shared" si="4"/>
        <v>-51.664535133018944</v>
      </c>
      <c r="N47" s="36">
        <f t="shared" si="4"/>
        <v>0</v>
      </c>
      <c r="O47" s="36">
        <f t="shared" si="4"/>
        <v>-51.664535133018944</v>
      </c>
      <c r="P47" s="94">
        <f t="shared" si="5"/>
        <v>-3.5737568348292621</v>
      </c>
      <c r="Q47" s="25">
        <v>1358.0417479999996</v>
      </c>
      <c r="R47" s="25">
        <v>1317.732974</v>
      </c>
      <c r="S47" s="26">
        <f t="shared" si="6"/>
        <v>-40.30877399999963</v>
      </c>
      <c r="T47" s="96">
        <f t="shared" si="7"/>
        <v>-2.9681542603062625</v>
      </c>
      <c r="U47" s="27">
        <f t="shared" si="8"/>
        <v>87.622787133019301</v>
      </c>
      <c r="V47" s="73">
        <f t="shared" si="13"/>
        <v>76.267025999999987</v>
      </c>
      <c r="W47" s="28">
        <f t="shared" si="9"/>
        <v>-11.355761133019314</v>
      </c>
      <c r="X47" s="30">
        <v>384.91999999999996</v>
      </c>
      <c r="Y47" s="108">
        <v>366.9913157463543</v>
      </c>
      <c r="Z47" s="29">
        <f t="shared" si="10"/>
        <v>-17.928684253645656</v>
      </c>
      <c r="AA47" s="30">
        <v>946.29924799999981</v>
      </c>
      <c r="AB47" s="106">
        <v>986</v>
      </c>
      <c r="AC47" s="105">
        <v>-50.833340000000007</v>
      </c>
      <c r="AD47" s="31">
        <f t="shared" si="11"/>
        <v>1036.8333399999999</v>
      </c>
      <c r="AE47" s="32">
        <f t="shared" si="12"/>
        <v>39.700752000000193</v>
      </c>
    </row>
    <row r="48" spans="1:31" ht="18" customHeight="1">
      <c r="A48" s="2">
        <v>42</v>
      </c>
      <c r="B48" s="6" t="s">
        <v>44</v>
      </c>
      <c r="C48" s="118">
        <v>49.99</v>
      </c>
      <c r="D48" s="5"/>
      <c r="E48" s="107">
        <f t="shared" si="1"/>
        <v>1.9884000000000182</v>
      </c>
      <c r="F48" s="13" t="e">
        <f>IF(#REF!&lt;0,IF(C48&lt;49.2,8.73*1.4,E48),E48)</f>
        <v>#REF!</v>
      </c>
      <c r="G48" s="35">
        <v>1421.5030108689573</v>
      </c>
      <c r="H48" s="35">
        <v>0</v>
      </c>
      <c r="I48" s="35">
        <f t="shared" si="2"/>
        <v>1421.5030108689573</v>
      </c>
      <c r="J48" s="35">
        <v>1379</v>
      </c>
      <c r="K48" s="35">
        <v>0</v>
      </c>
      <c r="L48" s="35">
        <f t="shared" si="3"/>
        <v>1379</v>
      </c>
      <c r="M48" s="36">
        <f t="shared" si="4"/>
        <v>-42.50301086895729</v>
      </c>
      <c r="N48" s="36">
        <f t="shared" si="4"/>
        <v>0</v>
      </c>
      <c r="O48" s="36">
        <f t="shared" si="4"/>
        <v>-42.50301086895729</v>
      </c>
      <c r="P48" s="94">
        <f t="shared" si="5"/>
        <v>-2.9900049837372782</v>
      </c>
      <c r="Q48" s="25">
        <v>1335.8589599999998</v>
      </c>
      <c r="R48" s="25">
        <v>1442.1893190000001</v>
      </c>
      <c r="S48" s="26">
        <f t="shared" si="6"/>
        <v>106.33035900000027</v>
      </c>
      <c r="T48" s="96">
        <f t="shared" si="7"/>
        <v>7.9596995030074353</v>
      </c>
      <c r="U48" s="27">
        <f t="shared" si="8"/>
        <v>85.644050868957493</v>
      </c>
      <c r="V48" s="73">
        <f t="shared" si="13"/>
        <v>-63.189319000000069</v>
      </c>
      <c r="W48" s="28">
        <f t="shared" si="9"/>
        <v>-148.83336986895756</v>
      </c>
      <c r="X48" s="30">
        <v>391.91999999999996</v>
      </c>
      <c r="Y48" s="108">
        <v>366.9913157463543</v>
      </c>
      <c r="Z48" s="29">
        <f t="shared" si="10"/>
        <v>-24.928684253645656</v>
      </c>
      <c r="AA48" s="30">
        <v>917.11645999999973</v>
      </c>
      <c r="AB48" s="106">
        <v>938</v>
      </c>
      <c r="AC48" s="105">
        <v>-50.833340000000007</v>
      </c>
      <c r="AD48" s="31">
        <f t="shared" si="11"/>
        <v>988.83334000000002</v>
      </c>
      <c r="AE48" s="32">
        <f t="shared" si="12"/>
        <v>20.883540000000266</v>
      </c>
    </row>
    <row r="49" spans="1:31" ht="18" customHeight="1">
      <c r="A49" s="2">
        <v>43</v>
      </c>
      <c r="B49" s="6" t="s">
        <v>45</v>
      </c>
      <c r="C49" s="118">
        <v>50.01</v>
      </c>
      <c r="D49" s="5"/>
      <c r="E49" s="107">
        <f t="shared" si="1"/>
        <v>1.4239999999999999</v>
      </c>
      <c r="F49" s="13" t="e">
        <f>IF(#REF!&lt;0,IF(C49&lt;49.2,8.73*1.4,E49),E49)</f>
        <v>#REF!</v>
      </c>
      <c r="G49" s="35">
        <v>1411.4357090922649</v>
      </c>
      <c r="H49" s="35">
        <v>0</v>
      </c>
      <c r="I49" s="35">
        <f t="shared" si="2"/>
        <v>1411.4357090922649</v>
      </c>
      <c r="J49" s="35">
        <v>1366</v>
      </c>
      <c r="K49" s="35">
        <v>0</v>
      </c>
      <c r="L49" s="35">
        <f t="shared" si="3"/>
        <v>1366</v>
      </c>
      <c r="M49" s="36">
        <f t="shared" si="4"/>
        <v>-45.435709092264915</v>
      </c>
      <c r="N49" s="36">
        <f t="shared" si="4"/>
        <v>0</v>
      </c>
      <c r="O49" s="36">
        <f t="shared" si="4"/>
        <v>-45.435709092264915</v>
      </c>
      <c r="P49" s="94">
        <f t="shared" si="5"/>
        <v>-3.2191129074866565</v>
      </c>
      <c r="Q49" s="25">
        <v>1323.488419</v>
      </c>
      <c r="R49" s="25">
        <v>1346.1738270000001</v>
      </c>
      <c r="S49" s="26">
        <f t="shared" si="6"/>
        <v>22.685408000000052</v>
      </c>
      <c r="T49" s="96">
        <f t="shared" si="7"/>
        <v>1.7140616928964643</v>
      </c>
      <c r="U49" s="27">
        <f t="shared" si="8"/>
        <v>87.947290092264893</v>
      </c>
      <c r="V49" s="73">
        <f t="shared" si="13"/>
        <v>19.826172999999926</v>
      </c>
      <c r="W49" s="28">
        <f t="shared" si="9"/>
        <v>-68.121117092264967</v>
      </c>
      <c r="X49" s="30">
        <v>388.32</v>
      </c>
      <c r="Y49" s="108">
        <v>366.9913157463543</v>
      </c>
      <c r="Z49" s="29">
        <f t="shared" si="10"/>
        <v>-21.32868425364569</v>
      </c>
      <c r="AA49" s="30">
        <v>908.34591899999987</v>
      </c>
      <c r="AB49" s="106">
        <v>937</v>
      </c>
      <c r="AC49" s="105">
        <v>-49.629339999999999</v>
      </c>
      <c r="AD49" s="31">
        <f t="shared" si="11"/>
        <v>986.62933999999996</v>
      </c>
      <c r="AE49" s="32">
        <f t="shared" si="12"/>
        <v>28.654081000000133</v>
      </c>
    </row>
    <row r="50" spans="1:31" ht="18" customHeight="1">
      <c r="A50" s="2">
        <v>44</v>
      </c>
      <c r="B50" s="6" t="s">
        <v>46</v>
      </c>
      <c r="C50" s="118">
        <v>50.03</v>
      </c>
      <c r="D50" s="5"/>
      <c r="E50" s="107">
        <f t="shared" si="1"/>
        <v>0.71199999999988872</v>
      </c>
      <c r="F50" s="13" t="e">
        <f>IF(#REF!&lt;0,IF(C50&lt;49.2,8.73*1.4,E50),E50)</f>
        <v>#REF!</v>
      </c>
      <c r="G50" s="35">
        <v>1395.3280262495571</v>
      </c>
      <c r="H50" s="35">
        <v>0</v>
      </c>
      <c r="I50" s="35">
        <f t="shared" si="2"/>
        <v>1395.3280262495571</v>
      </c>
      <c r="J50" s="35">
        <v>1350</v>
      </c>
      <c r="K50" s="35">
        <v>0</v>
      </c>
      <c r="L50" s="35">
        <f t="shared" si="3"/>
        <v>1350</v>
      </c>
      <c r="M50" s="36">
        <f t="shared" si="4"/>
        <v>-45.32802624955707</v>
      </c>
      <c r="N50" s="36">
        <f t="shared" si="4"/>
        <v>0</v>
      </c>
      <c r="O50" s="36">
        <f t="shared" si="4"/>
        <v>-45.32802624955707</v>
      </c>
      <c r="P50" s="94">
        <f t="shared" si="5"/>
        <v>-3.2485569985569875</v>
      </c>
      <c r="Q50" s="25">
        <v>1309.2311589999997</v>
      </c>
      <c r="R50" s="25">
        <v>1310.2782990000001</v>
      </c>
      <c r="S50" s="26">
        <f t="shared" si="6"/>
        <v>1.0471400000003541</v>
      </c>
      <c r="T50" s="96">
        <f t="shared" si="7"/>
        <v>7.9981292287617661E-2</v>
      </c>
      <c r="U50" s="27">
        <f t="shared" si="8"/>
        <v>86.096867249557363</v>
      </c>
      <c r="V50" s="73">
        <f t="shared" si="13"/>
        <v>39.721700999999939</v>
      </c>
      <c r="W50" s="28">
        <f t="shared" si="9"/>
        <v>-46.375166249557424</v>
      </c>
      <c r="X50" s="30">
        <v>389.32</v>
      </c>
      <c r="Y50" s="108">
        <v>366.9913157463543</v>
      </c>
      <c r="Z50" s="29">
        <f t="shared" si="10"/>
        <v>-22.32868425364569</v>
      </c>
      <c r="AA50" s="30">
        <v>893.08865899999978</v>
      </c>
      <c r="AB50" s="106">
        <v>928</v>
      </c>
      <c r="AC50" s="105">
        <v>-49.629339999999999</v>
      </c>
      <c r="AD50" s="31">
        <f t="shared" si="11"/>
        <v>977.62933999999996</v>
      </c>
      <c r="AE50" s="32">
        <f t="shared" si="12"/>
        <v>34.91134100000022</v>
      </c>
    </row>
    <row r="51" spans="1:31" ht="18" customHeight="1">
      <c r="A51" s="2">
        <v>45</v>
      </c>
      <c r="B51" s="6" t="s">
        <v>47</v>
      </c>
      <c r="C51" s="118">
        <v>49.98</v>
      </c>
      <c r="D51" s="5"/>
      <c r="E51" s="107">
        <f t="shared" si="1"/>
        <v>2.196800000000124</v>
      </c>
      <c r="F51" s="13" t="e">
        <f>IF(#REF!&lt;0,IF(C51&lt;49.2,8.73*1.4,E51),E51)</f>
        <v>#REF!</v>
      </c>
      <c r="G51" s="35">
        <v>1378.2136132291805</v>
      </c>
      <c r="H51" s="35">
        <v>0</v>
      </c>
      <c r="I51" s="35">
        <f t="shared" si="2"/>
        <v>1378.2136132291805</v>
      </c>
      <c r="J51" s="35">
        <v>1350</v>
      </c>
      <c r="K51" s="35">
        <v>0</v>
      </c>
      <c r="L51" s="35">
        <f t="shared" si="3"/>
        <v>1350</v>
      </c>
      <c r="M51" s="36">
        <f t="shared" si="4"/>
        <v>-28.21361322918051</v>
      </c>
      <c r="N51" s="36">
        <f t="shared" si="4"/>
        <v>0</v>
      </c>
      <c r="O51" s="36">
        <f t="shared" si="4"/>
        <v>-28.21361322918051</v>
      </c>
      <c r="P51" s="94">
        <f t="shared" si="5"/>
        <v>-2.0471146822498349</v>
      </c>
      <c r="Q51" s="25">
        <v>1277.0820189999997</v>
      </c>
      <c r="R51" s="25">
        <v>1318.0252379999999</v>
      </c>
      <c r="S51" s="26">
        <f t="shared" si="6"/>
        <v>40.943219000000227</v>
      </c>
      <c r="T51" s="96">
        <f t="shared" si="7"/>
        <v>3.2059976094613098</v>
      </c>
      <c r="U51" s="27">
        <f t="shared" si="8"/>
        <v>101.13159422918079</v>
      </c>
      <c r="V51" s="73">
        <f t="shared" si="13"/>
        <v>31.974762000000055</v>
      </c>
      <c r="W51" s="28">
        <f t="shared" si="9"/>
        <v>-69.156832229180736</v>
      </c>
      <c r="X51" s="30">
        <v>389.32</v>
      </c>
      <c r="Y51" s="108">
        <v>318.91161723742425</v>
      </c>
      <c r="Z51" s="29">
        <f t="shared" si="10"/>
        <v>-70.408382762575741</v>
      </c>
      <c r="AA51" s="30">
        <v>860.93951900000002</v>
      </c>
      <c r="AB51" s="106">
        <v>928</v>
      </c>
      <c r="AC51" s="105">
        <v>-49.557739999999995</v>
      </c>
      <c r="AD51" s="31">
        <f t="shared" si="11"/>
        <v>977.55773999999997</v>
      </c>
      <c r="AE51" s="32">
        <f t="shared" si="12"/>
        <v>67.060480999999982</v>
      </c>
    </row>
    <row r="52" spans="1:31" ht="18" customHeight="1">
      <c r="A52" s="2">
        <v>46</v>
      </c>
      <c r="B52" s="6" t="s">
        <v>48</v>
      </c>
      <c r="C52" s="118">
        <v>50.05</v>
      </c>
      <c r="D52" s="5"/>
      <c r="E52" s="107">
        <f t="shared" si="1"/>
        <v>0</v>
      </c>
      <c r="F52" s="13" t="e">
        <f>IF(#REF!&lt;0,IF(C52&lt;49.2,8.73*1.4,E52),E52)</f>
        <v>#REF!</v>
      </c>
      <c r="G52" s="35">
        <v>1340.9645966554187</v>
      </c>
      <c r="H52" s="35">
        <v>0</v>
      </c>
      <c r="I52" s="35">
        <f t="shared" si="2"/>
        <v>1340.9645966554187</v>
      </c>
      <c r="J52" s="35">
        <v>1342</v>
      </c>
      <c r="K52" s="35">
        <v>0</v>
      </c>
      <c r="L52" s="35">
        <f t="shared" si="3"/>
        <v>1342</v>
      </c>
      <c r="M52" s="36">
        <f t="shared" si="4"/>
        <v>1.0354033445812547</v>
      </c>
      <c r="N52" s="36">
        <f t="shared" si="4"/>
        <v>0</v>
      </c>
      <c r="O52" s="36">
        <f t="shared" si="4"/>
        <v>1.0354033445812547</v>
      </c>
      <c r="P52" s="94">
        <f t="shared" si="5"/>
        <v>7.7213324435538203E-2</v>
      </c>
      <c r="Q52" s="25">
        <v>1242.7171789999995</v>
      </c>
      <c r="R52" s="25">
        <v>1300.8552380000001</v>
      </c>
      <c r="S52" s="26">
        <f t="shared" si="6"/>
        <v>58.138059000000567</v>
      </c>
      <c r="T52" s="96">
        <f t="shared" si="7"/>
        <v>4.6783017071336861</v>
      </c>
      <c r="U52" s="27">
        <f t="shared" si="8"/>
        <v>98.247417655419213</v>
      </c>
      <c r="V52" s="73">
        <f t="shared" si="13"/>
        <v>41.144761999999901</v>
      </c>
      <c r="W52" s="28">
        <f t="shared" si="9"/>
        <v>-57.102655655419312</v>
      </c>
      <c r="X52" s="30">
        <v>387.32</v>
      </c>
      <c r="Y52" s="108">
        <v>318.91161723742425</v>
      </c>
      <c r="Z52" s="29">
        <f t="shared" si="10"/>
        <v>-68.408382762575741</v>
      </c>
      <c r="AA52" s="30">
        <v>828.57467899999983</v>
      </c>
      <c r="AB52" s="106">
        <v>923</v>
      </c>
      <c r="AC52" s="105">
        <v>-49.557739999999995</v>
      </c>
      <c r="AD52" s="31">
        <f t="shared" si="11"/>
        <v>972.55773999999997</v>
      </c>
      <c r="AE52" s="32">
        <f t="shared" si="12"/>
        <v>94.425321000000167</v>
      </c>
    </row>
    <row r="53" spans="1:31" ht="18" customHeight="1">
      <c r="A53" s="2">
        <v>47</v>
      </c>
      <c r="B53" s="6" t="s">
        <v>49</v>
      </c>
      <c r="C53" s="118">
        <v>50.01</v>
      </c>
      <c r="D53" s="5"/>
      <c r="E53" s="107">
        <f t="shared" si="1"/>
        <v>1.4239999999999999</v>
      </c>
      <c r="F53" s="13" t="e">
        <f>IF(#REF!&lt;0,IF(C53&lt;49.2,8.73*1.4,E53),E53)</f>
        <v>#REF!</v>
      </c>
      <c r="G53" s="35">
        <v>1340.9645966554187</v>
      </c>
      <c r="H53" s="35">
        <v>0</v>
      </c>
      <c r="I53" s="35">
        <f t="shared" si="2"/>
        <v>1340.9645966554187</v>
      </c>
      <c r="J53" s="35">
        <v>1327</v>
      </c>
      <c r="K53" s="35">
        <v>0</v>
      </c>
      <c r="L53" s="35">
        <f t="shared" si="3"/>
        <v>1327</v>
      </c>
      <c r="M53" s="36">
        <f t="shared" si="4"/>
        <v>-13.964596655418745</v>
      </c>
      <c r="N53" s="36">
        <f t="shared" si="4"/>
        <v>0</v>
      </c>
      <c r="O53" s="36">
        <f t="shared" si="4"/>
        <v>-13.964596655418745</v>
      </c>
      <c r="P53" s="94">
        <f t="shared" si="5"/>
        <v>-1.0413844399955594</v>
      </c>
      <c r="Q53" s="25">
        <v>1240.995639</v>
      </c>
      <c r="R53" s="25">
        <v>1264.735238</v>
      </c>
      <c r="S53" s="26">
        <f t="shared" si="6"/>
        <v>23.739598999999998</v>
      </c>
      <c r="T53" s="96">
        <f t="shared" si="7"/>
        <v>1.9129478181832675</v>
      </c>
      <c r="U53" s="27">
        <f t="shared" si="8"/>
        <v>99.968957655418762</v>
      </c>
      <c r="V53" s="73">
        <f t="shared" si="13"/>
        <v>62.264762000000019</v>
      </c>
      <c r="W53" s="28">
        <f t="shared" si="9"/>
        <v>-37.704195655418744</v>
      </c>
      <c r="X53" s="30">
        <v>370.32</v>
      </c>
      <c r="Y53" s="108">
        <v>318.91161723742425</v>
      </c>
      <c r="Z53" s="29">
        <f t="shared" si="10"/>
        <v>-51.408382762575741</v>
      </c>
      <c r="AA53" s="30">
        <v>843.85313899999983</v>
      </c>
      <c r="AB53" s="106">
        <v>917</v>
      </c>
      <c r="AC53" s="105">
        <v>-49.557739999999995</v>
      </c>
      <c r="AD53" s="31">
        <f t="shared" si="11"/>
        <v>966.55773999999997</v>
      </c>
      <c r="AE53" s="32">
        <f t="shared" si="12"/>
        <v>73.146861000000172</v>
      </c>
    </row>
    <row r="54" spans="1:31" ht="18" customHeight="1">
      <c r="A54" s="2">
        <v>48</v>
      </c>
      <c r="B54" s="6" t="s">
        <v>50</v>
      </c>
      <c r="C54" s="118">
        <v>50.07</v>
      </c>
      <c r="D54" s="5"/>
      <c r="E54" s="107">
        <f t="shared" si="1"/>
        <v>0</v>
      </c>
      <c r="F54" s="13" t="e">
        <f>IF(#REF!&lt;0,IF(C54&lt;49.2,8.73*1.4,E54),E54)</f>
        <v>#REF!</v>
      </c>
      <c r="G54" s="35">
        <v>1323.8501836350417</v>
      </c>
      <c r="H54" s="35">
        <v>0</v>
      </c>
      <c r="I54" s="35">
        <f t="shared" si="2"/>
        <v>1323.8501836350417</v>
      </c>
      <c r="J54" s="35">
        <v>1315</v>
      </c>
      <c r="K54" s="35">
        <v>0</v>
      </c>
      <c r="L54" s="35">
        <f t="shared" si="3"/>
        <v>1315</v>
      </c>
      <c r="M54" s="36">
        <f t="shared" si="4"/>
        <v>-8.8501836350417307</v>
      </c>
      <c r="N54" s="36">
        <f t="shared" si="4"/>
        <v>0</v>
      </c>
      <c r="O54" s="36">
        <f t="shared" si="4"/>
        <v>-8.8501836350417307</v>
      </c>
      <c r="P54" s="94">
        <f t="shared" si="5"/>
        <v>-0.66851851851852329</v>
      </c>
      <c r="Q54" s="25">
        <v>1224.1284989999999</v>
      </c>
      <c r="R54" s="25">
        <v>1213.358553</v>
      </c>
      <c r="S54" s="26">
        <f t="shared" si="6"/>
        <v>-10.769945999999891</v>
      </c>
      <c r="T54" s="96">
        <f t="shared" si="7"/>
        <v>-0.87980518456991597</v>
      </c>
      <c r="U54" s="27">
        <f t="shared" si="8"/>
        <v>99.721684635041811</v>
      </c>
      <c r="V54" s="73">
        <f t="shared" si="13"/>
        <v>101.64144699999997</v>
      </c>
      <c r="W54" s="28">
        <f t="shared" si="9"/>
        <v>1.9197623649581601</v>
      </c>
      <c r="X54" s="30">
        <v>350.32</v>
      </c>
      <c r="Y54" s="108">
        <v>318.91161723742425</v>
      </c>
      <c r="Z54" s="29">
        <f t="shared" si="10"/>
        <v>-31.408382762575741</v>
      </c>
      <c r="AA54" s="30">
        <v>846.98599899999999</v>
      </c>
      <c r="AB54" s="106">
        <v>909</v>
      </c>
      <c r="AC54" s="105">
        <v>-49.557739999999995</v>
      </c>
      <c r="AD54" s="31">
        <f t="shared" si="11"/>
        <v>958.55773999999997</v>
      </c>
      <c r="AE54" s="32">
        <f t="shared" si="12"/>
        <v>62.014001000000007</v>
      </c>
    </row>
    <row r="55" spans="1:31" ht="18" customHeight="1">
      <c r="A55" s="2">
        <v>49</v>
      </c>
      <c r="B55" s="6" t="s">
        <v>51</v>
      </c>
      <c r="C55" s="118">
        <v>50.06</v>
      </c>
      <c r="D55" s="5"/>
      <c r="E55" s="107">
        <f t="shared" si="1"/>
        <v>0</v>
      </c>
      <c r="F55" s="13" t="e">
        <f>IF(#REF!&lt;0,IF(C55&lt;49.2,8.73*1.4,E55),E55)</f>
        <v>#REF!</v>
      </c>
      <c r="G55" s="35">
        <v>1311.7694215030108</v>
      </c>
      <c r="H55" s="35">
        <v>0</v>
      </c>
      <c r="I55" s="35">
        <f t="shared" si="2"/>
        <v>1311.7694215030108</v>
      </c>
      <c r="J55" s="35">
        <v>1292</v>
      </c>
      <c r="K55" s="35">
        <v>0</v>
      </c>
      <c r="L55" s="35">
        <f t="shared" si="3"/>
        <v>1292</v>
      </c>
      <c r="M55" s="36">
        <f t="shared" si="4"/>
        <v>-19.76942150301079</v>
      </c>
      <c r="N55" s="36">
        <f t="shared" si="4"/>
        <v>0</v>
      </c>
      <c r="O55" s="36">
        <f t="shared" si="4"/>
        <v>-19.76942150301079</v>
      </c>
      <c r="P55" s="94">
        <f t="shared" si="5"/>
        <v>-1.5070805264205052</v>
      </c>
      <c r="Q55" s="25">
        <v>1202.6816979999999</v>
      </c>
      <c r="R55" s="25">
        <v>1233.125137</v>
      </c>
      <c r="S55" s="26">
        <f t="shared" si="6"/>
        <v>30.443439000000126</v>
      </c>
      <c r="T55" s="96">
        <f t="shared" si="7"/>
        <v>2.5312964395006641</v>
      </c>
      <c r="U55" s="27">
        <f t="shared" si="8"/>
        <v>109.08772350301092</v>
      </c>
      <c r="V55" s="73">
        <f t="shared" si="13"/>
        <v>58.874863000000005</v>
      </c>
      <c r="W55" s="28">
        <f t="shared" si="9"/>
        <v>-50.212860503010916</v>
      </c>
      <c r="X55" s="30">
        <v>332.32</v>
      </c>
      <c r="Y55" s="108">
        <v>298.96365721776181</v>
      </c>
      <c r="Z55" s="29">
        <f t="shared" si="10"/>
        <v>-33.356342782238187</v>
      </c>
      <c r="AA55" s="30">
        <v>843.53919799999994</v>
      </c>
      <c r="AB55" s="106">
        <v>882</v>
      </c>
      <c r="AC55" s="105">
        <v>-49.557739999999995</v>
      </c>
      <c r="AD55" s="31">
        <f t="shared" si="11"/>
        <v>931.55773999999997</v>
      </c>
      <c r="AE55" s="32">
        <f t="shared" si="12"/>
        <v>38.460802000000058</v>
      </c>
    </row>
    <row r="56" spans="1:31" ht="18" customHeight="1">
      <c r="A56" s="2">
        <v>50</v>
      </c>
      <c r="B56" s="6" t="s">
        <v>52</v>
      </c>
      <c r="C56" s="118">
        <v>50.03</v>
      </c>
      <c r="D56" s="5"/>
      <c r="E56" s="107">
        <f t="shared" si="1"/>
        <v>0.71199999999988872</v>
      </c>
      <c r="F56" s="13" t="e">
        <f>IF(#REF!&lt;0,IF(C56&lt;49.2,8.73*1.4,E56),E56)</f>
        <v>#REF!</v>
      </c>
      <c r="G56" s="35">
        <v>1300.6953895486492</v>
      </c>
      <c r="H56" s="35">
        <v>0</v>
      </c>
      <c r="I56" s="35">
        <f t="shared" si="2"/>
        <v>1300.6953895486492</v>
      </c>
      <c r="J56" s="35">
        <v>1267</v>
      </c>
      <c r="K56" s="35">
        <v>0</v>
      </c>
      <c r="L56" s="35">
        <f t="shared" si="3"/>
        <v>1267</v>
      </c>
      <c r="M56" s="36">
        <f t="shared" si="4"/>
        <v>-33.695389548649246</v>
      </c>
      <c r="N56" s="36">
        <f t="shared" si="4"/>
        <v>0</v>
      </c>
      <c r="O56" s="36">
        <f t="shared" si="4"/>
        <v>-33.695389548649246</v>
      </c>
      <c r="P56" s="94">
        <f t="shared" si="5"/>
        <v>-2.5905673087948586</v>
      </c>
      <c r="Q56" s="25">
        <v>1192.8169779999998</v>
      </c>
      <c r="R56" s="25">
        <v>1220.4841879999999</v>
      </c>
      <c r="S56" s="26">
        <f t="shared" si="6"/>
        <v>27.667210000000068</v>
      </c>
      <c r="T56" s="96">
        <f t="shared" si="7"/>
        <v>2.3194849260437063</v>
      </c>
      <c r="U56" s="27">
        <f t="shared" si="8"/>
        <v>107.87841154864941</v>
      </c>
      <c r="V56" s="73">
        <f t="shared" si="13"/>
        <v>46.515812000000096</v>
      </c>
      <c r="W56" s="28">
        <f t="shared" si="9"/>
        <v>-61.362599548649314</v>
      </c>
      <c r="X56" s="30">
        <v>332.32</v>
      </c>
      <c r="Y56" s="108">
        <v>298.96365721776181</v>
      </c>
      <c r="Z56" s="29">
        <f t="shared" si="10"/>
        <v>-33.356342782238187</v>
      </c>
      <c r="AA56" s="30">
        <v>833.67447799999991</v>
      </c>
      <c r="AB56" s="106">
        <v>878</v>
      </c>
      <c r="AC56" s="105">
        <v>-49.486139999999992</v>
      </c>
      <c r="AD56" s="31">
        <f t="shared" si="11"/>
        <v>927.48613999999998</v>
      </c>
      <c r="AE56" s="32">
        <f t="shared" si="12"/>
        <v>44.325522000000092</v>
      </c>
    </row>
    <row r="57" spans="1:31" ht="18" customHeight="1">
      <c r="A57" s="2">
        <v>51</v>
      </c>
      <c r="B57" s="6" t="s">
        <v>53</v>
      </c>
      <c r="C57" s="118">
        <v>50</v>
      </c>
      <c r="D57" s="5"/>
      <c r="E57" s="107">
        <f t="shared" si="1"/>
        <v>1.7800000000000589</v>
      </c>
      <c r="F57" s="13" t="e">
        <f>IF(#REF!&lt;0,IF(C57&lt;49.2,8.73*1.4,E57),E57)</f>
        <v>#REF!</v>
      </c>
      <c r="G57" s="35">
        <v>1290.6280877719569</v>
      </c>
      <c r="H57" s="35">
        <v>0</v>
      </c>
      <c r="I57" s="35">
        <f t="shared" si="2"/>
        <v>1290.6280877719569</v>
      </c>
      <c r="J57" s="35">
        <v>1264</v>
      </c>
      <c r="K57" s="35">
        <v>0</v>
      </c>
      <c r="L57" s="35">
        <f t="shared" si="3"/>
        <v>1264</v>
      </c>
      <c r="M57" s="36">
        <f t="shared" si="4"/>
        <v>-26.628087771956871</v>
      </c>
      <c r="N57" s="36">
        <f t="shared" si="4"/>
        <v>0</v>
      </c>
      <c r="O57" s="36">
        <f t="shared" si="4"/>
        <v>-26.628087771956871</v>
      </c>
      <c r="P57" s="94">
        <f t="shared" si="5"/>
        <v>-2.0631883053099829</v>
      </c>
      <c r="Q57" s="25">
        <v>1181.7419809999999</v>
      </c>
      <c r="R57" s="25">
        <v>1204.7541879999999</v>
      </c>
      <c r="S57" s="26">
        <f t="shared" si="6"/>
        <v>23.012206999999989</v>
      </c>
      <c r="T57" s="96">
        <f t="shared" si="7"/>
        <v>1.9473123042076299</v>
      </c>
      <c r="U57" s="27">
        <f t="shared" si="8"/>
        <v>108.88610677195697</v>
      </c>
      <c r="V57" s="73">
        <f t="shared" si="13"/>
        <v>59.245812000000114</v>
      </c>
      <c r="W57" s="28">
        <f t="shared" si="9"/>
        <v>-49.64029477195686</v>
      </c>
      <c r="X57" s="30">
        <v>332.32</v>
      </c>
      <c r="Y57" s="108">
        <v>298.96365721776181</v>
      </c>
      <c r="Z57" s="29">
        <f t="shared" si="10"/>
        <v>-33.356342782238187</v>
      </c>
      <c r="AA57" s="30">
        <v>822.59948099999997</v>
      </c>
      <c r="AB57" s="106">
        <v>881</v>
      </c>
      <c r="AC57" s="105">
        <v>-49.486139999999992</v>
      </c>
      <c r="AD57" s="31">
        <f t="shared" si="11"/>
        <v>930.48613999999998</v>
      </c>
      <c r="AE57" s="32">
        <f t="shared" si="12"/>
        <v>58.400519000000031</v>
      </c>
    </row>
    <row r="58" spans="1:31" ht="18" customHeight="1">
      <c r="A58" s="2">
        <v>52</v>
      </c>
      <c r="B58" s="6" t="s">
        <v>54</v>
      </c>
      <c r="C58" s="118">
        <v>50.04</v>
      </c>
      <c r="D58" s="5"/>
      <c r="E58" s="107">
        <f t="shared" si="1"/>
        <v>0.35599999999995946</v>
      </c>
      <c r="F58" s="13" t="e">
        <f>IF(#REF!&lt;0,IF(C58&lt;49.2,8.73*1.4,E58),E58)</f>
        <v>#REF!</v>
      </c>
      <c r="G58" s="35">
        <v>1280.5607859952645</v>
      </c>
      <c r="H58" s="35">
        <v>0</v>
      </c>
      <c r="I58" s="35">
        <f t="shared" si="2"/>
        <v>1280.5607859952645</v>
      </c>
      <c r="J58" s="35">
        <v>1239</v>
      </c>
      <c r="K58" s="35">
        <v>0</v>
      </c>
      <c r="L58" s="35">
        <f t="shared" si="3"/>
        <v>1239</v>
      </c>
      <c r="M58" s="36">
        <f t="shared" si="4"/>
        <v>-41.560785995264496</v>
      </c>
      <c r="N58" s="36">
        <f t="shared" si="4"/>
        <v>0</v>
      </c>
      <c r="O58" s="36">
        <f t="shared" si="4"/>
        <v>-41.560785995264496</v>
      </c>
      <c r="P58" s="94">
        <f t="shared" si="5"/>
        <v>-3.2455145003493953</v>
      </c>
      <c r="Q58" s="25">
        <v>1171.8288009999999</v>
      </c>
      <c r="R58" s="25">
        <v>1198.0341880000001</v>
      </c>
      <c r="S58" s="26">
        <f t="shared" si="6"/>
        <v>26.205387000000201</v>
      </c>
      <c r="T58" s="96">
        <f t="shared" si="7"/>
        <v>2.2362811852411713</v>
      </c>
      <c r="U58" s="27">
        <f t="shared" si="8"/>
        <v>108.73198499526461</v>
      </c>
      <c r="V58" s="73">
        <f t="shared" si="13"/>
        <v>40.965811999999914</v>
      </c>
      <c r="W58" s="28">
        <f t="shared" si="9"/>
        <v>-67.766172995264697</v>
      </c>
      <c r="X58" s="30">
        <v>332.32</v>
      </c>
      <c r="Y58" s="108">
        <v>298.96365721776181</v>
      </c>
      <c r="Z58" s="29">
        <f t="shared" si="10"/>
        <v>-33.356342782238187</v>
      </c>
      <c r="AA58" s="30">
        <v>812.68630099999996</v>
      </c>
      <c r="AB58" s="106">
        <v>853</v>
      </c>
      <c r="AC58" s="105">
        <v>-49.486139999999992</v>
      </c>
      <c r="AD58" s="31">
        <f t="shared" si="11"/>
        <v>902.48613999999998</v>
      </c>
      <c r="AE58" s="32">
        <f t="shared" si="12"/>
        <v>40.313699000000042</v>
      </c>
    </row>
    <row r="59" spans="1:31" ht="18" customHeight="1">
      <c r="A59" s="2">
        <v>53</v>
      </c>
      <c r="B59" s="6" t="s">
        <v>55</v>
      </c>
      <c r="C59" s="118">
        <v>50.02</v>
      </c>
      <c r="D59" s="5"/>
      <c r="E59" s="107">
        <f t="shared" si="1"/>
        <v>1.0679999999998178</v>
      </c>
      <c r="F59" s="13" t="e">
        <f>IF(#REF!&lt;0,IF(C59&lt;49.2,8.73*1.4,E59),E59)</f>
        <v>#REF!</v>
      </c>
      <c r="G59" s="35">
        <v>1242.305039243834</v>
      </c>
      <c r="H59" s="35">
        <v>0</v>
      </c>
      <c r="I59" s="35">
        <f t="shared" si="2"/>
        <v>1242.305039243834</v>
      </c>
      <c r="J59" s="35">
        <v>1196</v>
      </c>
      <c r="K59" s="35">
        <v>0</v>
      </c>
      <c r="L59" s="35">
        <f t="shared" si="3"/>
        <v>1196</v>
      </c>
      <c r="M59" s="36">
        <f t="shared" si="4"/>
        <v>-46.305039243834017</v>
      </c>
      <c r="N59" s="36">
        <f t="shared" si="4"/>
        <v>0</v>
      </c>
      <c r="O59" s="36">
        <f t="shared" si="4"/>
        <v>-46.305039243834017</v>
      </c>
      <c r="P59" s="94">
        <f t="shared" si="5"/>
        <v>-3.7273485803469777</v>
      </c>
      <c r="Q59" s="25">
        <v>1220.2485089999998</v>
      </c>
      <c r="R59" s="25">
        <v>1265.0603590000001</v>
      </c>
      <c r="S59" s="26">
        <f t="shared" si="6"/>
        <v>44.811850000000277</v>
      </c>
      <c r="T59" s="96">
        <f t="shared" si="7"/>
        <v>3.672354415472618</v>
      </c>
      <c r="U59" s="27">
        <f t="shared" si="8"/>
        <v>22.056530243834231</v>
      </c>
      <c r="V59" s="73">
        <f t="shared" si="13"/>
        <v>-69.060359000000062</v>
      </c>
      <c r="W59" s="28">
        <f t="shared" si="9"/>
        <v>-91.116889243834294</v>
      </c>
      <c r="X59" s="30">
        <v>282.32</v>
      </c>
      <c r="Y59" s="108">
        <v>298.19642798623624</v>
      </c>
      <c r="Z59" s="29">
        <f t="shared" si="10"/>
        <v>15.876427986236251</v>
      </c>
      <c r="AA59" s="30">
        <v>911.10600899999986</v>
      </c>
      <c r="AB59" s="106">
        <v>835</v>
      </c>
      <c r="AC59" s="105">
        <v>-49.414540000000002</v>
      </c>
      <c r="AD59" s="31">
        <f t="shared" si="11"/>
        <v>884.41453999999999</v>
      </c>
      <c r="AE59" s="32">
        <f t="shared" si="12"/>
        <v>-76.106008999999858</v>
      </c>
    </row>
    <row r="60" spans="1:31" ht="18" customHeight="1">
      <c r="A60" s="2">
        <v>54</v>
      </c>
      <c r="B60" s="6" t="s">
        <v>56</v>
      </c>
      <c r="C60" s="118">
        <v>50.01</v>
      </c>
      <c r="D60" s="5"/>
      <c r="E60" s="107">
        <f t="shared" si="1"/>
        <v>1.4239999999999999</v>
      </c>
      <c r="F60" s="13" t="e">
        <f>IF(#REF!&lt;0,IF(C60&lt;49.2,8.73*1.4,E60),E60)</f>
        <v>#REF!</v>
      </c>
      <c r="G60" s="35">
        <v>1239.2848487108263</v>
      </c>
      <c r="H60" s="35">
        <v>0</v>
      </c>
      <c r="I60" s="35">
        <f t="shared" si="2"/>
        <v>1239.2848487108263</v>
      </c>
      <c r="J60" s="35">
        <v>1178</v>
      </c>
      <c r="K60" s="35">
        <v>0</v>
      </c>
      <c r="L60" s="35">
        <f t="shared" si="3"/>
        <v>1178</v>
      </c>
      <c r="M60" s="36">
        <f t="shared" si="4"/>
        <v>-61.284848710826282</v>
      </c>
      <c r="N60" s="36">
        <f t="shared" si="4"/>
        <v>0</v>
      </c>
      <c r="O60" s="36">
        <f t="shared" si="4"/>
        <v>-61.284848710826282</v>
      </c>
      <c r="P60" s="94">
        <f t="shared" si="5"/>
        <v>-4.9451785660559171</v>
      </c>
      <c r="Q60" s="25">
        <v>1121.4648609999999</v>
      </c>
      <c r="R60" s="25">
        <v>1164.0303589999999</v>
      </c>
      <c r="S60" s="26">
        <f t="shared" si="6"/>
        <v>42.565497999999934</v>
      </c>
      <c r="T60" s="96">
        <f t="shared" si="7"/>
        <v>3.7955266794578537</v>
      </c>
      <c r="U60" s="27">
        <f t="shared" si="8"/>
        <v>117.81998771082635</v>
      </c>
      <c r="V60" s="73">
        <f t="shared" si="13"/>
        <v>13.969641000000138</v>
      </c>
      <c r="W60" s="28">
        <f t="shared" si="9"/>
        <v>-103.85034671082622</v>
      </c>
      <c r="X60" s="30">
        <v>282.32</v>
      </c>
      <c r="Y60" s="108">
        <v>298.19642798623624</v>
      </c>
      <c r="Z60" s="29">
        <f t="shared" si="10"/>
        <v>15.876427986236251</v>
      </c>
      <c r="AA60" s="30">
        <v>812.322361</v>
      </c>
      <c r="AB60" s="106">
        <v>820</v>
      </c>
      <c r="AC60" s="105">
        <v>-49.414540000000002</v>
      </c>
      <c r="AD60" s="31">
        <f t="shared" si="11"/>
        <v>869.41453999999999</v>
      </c>
      <c r="AE60" s="32">
        <f t="shared" si="12"/>
        <v>7.6776389999999992</v>
      </c>
    </row>
    <row r="61" spans="1:31" ht="18" customHeight="1">
      <c r="A61" s="2">
        <v>55</v>
      </c>
      <c r="B61" s="6" t="s">
        <v>57</v>
      </c>
      <c r="C61" s="118">
        <v>49.98</v>
      </c>
      <c r="D61" s="5"/>
      <c r="E61" s="107">
        <f t="shared" si="1"/>
        <v>2.196800000000124</v>
      </c>
      <c r="F61" s="13" t="e">
        <f>IF(#REF!&lt;0,IF(C61&lt;49.2,8.73*1.4,E61),E61)</f>
        <v>#REF!</v>
      </c>
      <c r="G61" s="35">
        <v>1244.3184995991724</v>
      </c>
      <c r="H61" s="35">
        <v>0</v>
      </c>
      <c r="I61" s="35">
        <f t="shared" si="2"/>
        <v>1244.3184995991724</v>
      </c>
      <c r="J61" s="35">
        <v>1186</v>
      </c>
      <c r="K61" s="35">
        <v>0</v>
      </c>
      <c r="L61" s="35">
        <f t="shared" si="3"/>
        <v>1186</v>
      </c>
      <c r="M61" s="36">
        <f t="shared" si="4"/>
        <v>-58.318499599172355</v>
      </c>
      <c r="N61" s="36">
        <f t="shared" si="4"/>
        <v>0</v>
      </c>
      <c r="O61" s="36">
        <f t="shared" si="4"/>
        <v>-58.318499599172355</v>
      </c>
      <c r="P61" s="94">
        <f t="shared" si="5"/>
        <v>-4.6867823324943148</v>
      </c>
      <c r="Q61" s="25">
        <v>1126.1203609999998</v>
      </c>
      <c r="R61" s="25">
        <v>1165.5703590000001</v>
      </c>
      <c r="S61" s="26">
        <f t="shared" si="6"/>
        <v>39.449998000000278</v>
      </c>
      <c r="T61" s="96">
        <f t="shared" si="7"/>
        <v>3.5031777566803348</v>
      </c>
      <c r="U61" s="27">
        <f t="shared" si="8"/>
        <v>118.19813859917258</v>
      </c>
      <c r="V61" s="73">
        <f t="shared" si="13"/>
        <v>20.429640999999947</v>
      </c>
      <c r="W61" s="28">
        <f t="shared" si="9"/>
        <v>-97.768497599172633</v>
      </c>
      <c r="X61" s="30">
        <v>282.32</v>
      </c>
      <c r="Y61" s="108">
        <v>298.19642798623624</v>
      </c>
      <c r="Z61" s="29">
        <f t="shared" si="10"/>
        <v>15.876427986236251</v>
      </c>
      <c r="AA61" s="30">
        <v>816.97786099999985</v>
      </c>
      <c r="AB61" s="106">
        <v>831</v>
      </c>
      <c r="AC61" s="105">
        <v>-49.414540000000002</v>
      </c>
      <c r="AD61" s="31">
        <f t="shared" si="11"/>
        <v>880.41453999999999</v>
      </c>
      <c r="AE61" s="32">
        <f t="shared" si="12"/>
        <v>14.022139000000152</v>
      </c>
    </row>
    <row r="62" spans="1:31" ht="18" customHeight="1">
      <c r="A62" s="2">
        <v>56</v>
      </c>
      <c r="B62" s="6" t="s">
        <v>58</v>
      </c>
      <c r="C62" s="118">
        <v>49.94</v>
      </c>
      <c r="D62" s="5"/>
      <c r="E62" s="107">
        <f t="shared" si="1"/>
        <v>3.0304000000001068</v>
      </c>
      <c r="F62" s="13" t="e">
        <f>IF(#REF!&lt;0,IF(C62&lt;49.2,8.73*1.4,E62),E62)</f>
        <v>#REF!</v>
      </c>
      <c r="G62" s="35">
        <v>1233.2444676448108</v>
      </c>
      <c r="H62" s="35">
        <v>0</v>
      </c>
      <c r="I62" s="35">
        <f t="shared" si="2"/>
        <v>1233.2444676448108</v>
      </c>
      <c r="J62" s="35">
        <v>1191</v>
      </c>
      <c r="K62" s="35">
        <v>0</v>
      </c>
      <c r="L62" s="35">
        <f t="shared" si="3"/>
        <v>1191</v>
      </c>
      <c r="M62" s="36">
        <f t="shared" si="4"/>
        <v>-42.244467644810811</v>
      </c>
      <c r="N62" s="36">
        <f t="shared" si="4"/>
        <v>0</v>
      </c>
      <c r="O62" s="36">
        <f t="shared" si="4"/>
        <v>-42.244467644810811</v>
      </c>
      <c r="P62" s="94">
        <f t="shared" si="5"/>
        <v>-3.4254739229025049</v>
      </c>
      <c r="Q62" s="25">
        <v>1116.1949809999999</v>
      </c>
      <c r="R62" s="25">
        <v>1189.1059729999999</v>
      </c>
      <c r="S62" s="26">
        <f t="shared" si="6"/>
        <v>72.910992000000078</v>
      </c>
      <c r="T62" s="96">
        <f t="shared" si="7"/>
        <v>6.5321017600956308</v>
      </c>
      <c r="U62" s="27">
        <f t="shared" si="8"/>
        <v>117.04948664481094</v>
      </c>
      <c r="V62" s="73">
        <f t="shared" si="13"/>
        <v>1.894027000000051</v>
      </c>
      <c r="W62" s="28">
        <f t="shared" si="9"/>
        <v>-115.15545964481089</v>
      </c>
      <c r="X62" s="30">
        <v>282.32</v>
      </c>
      <c r="Y62" s="108">
        <v>298.19642798623624</v>
      </c>
      <c r="Z62" s="29">
        <f t="shared" si="10"/>
        <v>15.876427986236251</v>
      </c>
      <c r="AA62" s="30">
        <v>807.05248099999994</v>
      </c>
      <c r="AB62" s="106">
        <v>802</v>
      </c>
      <c r="AC62" s="105">
        <v>-49.414540000000002</v>
      </c>
      <c r="AD62" s="31">
        <f t="shared" si="11"/>
        <v>851.41453999999999</v>
      </c>
      <c r="AE62" s="32">
        <f t="shared" si="12"/>
        <v>-5.0524809999999434</v>
      </c>
    </row>
    <row r="63" spans="1:31" ht="18" customHeight="1">
      <c r="A63" s="2">
        <v>57</v>
      </c>
      <c r="B63" s="6" t="s">
        <v>59</v>
      </c>
      <c r="C63" s="118">
        <v>49.99</v>
      </c>
      <c r="D63" s="5"/>
      <c r="E63" s="107">
        <f t="shared" si="1"/>
        <v>1.9884000000000182</v>
      </c>
      <c r="F63" s="13" t="e">
        <f>IF(#REF!&lt;0,IF(C63&lt;49.2,8.73*1.4,E63),E63)</f>
        <v>#REF!</v>
      </c>
      <c r="G63" s="35">
        <v>1224.1838960457876</v>
      </c>
      <c r="H63" s="35">
        <v>0</v>
      </c>
      <c r="I63" s="35">
        <f t="shared" si="2"/>
        <v>1224.1838960457876</v>
      </c>
      <c r="J63" s="35">
        <v>1203</v>
      </c>
      <c r="K63" s="35">
        <v>0</v>
      </c>
      <c r="L63" s="35">
        <f t="shared" si="3"/>
        <v>1203</v>
      </c>
      <c r="M63" s="36">
        <f t="shared" si="4"/>
        <v>-21.183896045787606</v>
      </c>
      <c r="N63" s="36">
        <f t="shared" si="4"/>
        <v>0</v>
      </c>
      <c r="O63" s="36">
        <f t="shared" si="4"/>
        <v>-21.183896045787606</v>
      </c>
      <c r="P63" s="94">
        <f t="shared" si="5"/>
        <v>-1.7304504751462009</v>
      </c>
      <c r="Q63" s="25">
        <v>1146.4062529999999</v>
      </c>
      <c r="R63" s="25">
        <v>1201.4766479999998</v>
      </c>
      <c r="S63" s="26">
        <f t="shared" si="6"/>
        <v>55.070394999999962</v>
      </c>
      <c r="T63" s="96">
        <f t="shared" si="7"/>
        <v>4.8037416802191819</v>
      </c>
      <c r="U63" s="27">
        <f t="shared" si="8"/>
        <v>77.777643045787727</v>
      </c>
      <c r="V63" s="73">
        <f t="shared" si="13"/>
        <v>1.523352000000159</v>
      </c>
      <c r="W63" s="28">
        <f t="shared" si="9"/>
        <v>-76.254291045787568</v>
      </c>
      <c r="X63" s="30">
        <v>285.32</v>
      </c>
      <c r="Y63" s="108">
        <v>297.17345567753563</v>
      </c>
      <c r="Z63" s="29">
        <f t="shared" si="10"/>
        <v>11.853455677535635</v>
      </c>
      <c r="AA63" s="30">
        <v>834.16375299999982</v>
      </c>
      <c r="AB63" s="106">
        <v>816</v>
      </c>
      <c r="AC63" s="105">
        <v>-49.342939999999999</v>
      </c>
      <c r="AD63" s="31">
        <f t="shared" si="11"/>
        <v>865.34294</v>
      </c>
      <c r="AE63" s="32">
        <f t="shared" si="12"/>
        <v>-18.163752999999815</v>
      </c>
    </row>
    <row r="64" spans="1:31" ht="18" customHeight="1">
      <c r="A64" s="2">
        <v>58</v>
      </c>
      <c r="B64" s="6" t="s">
        <v>60</v>
      </c>
      <c r="C64" s="118">
        <v>49.96</v>
      </c>
      <c r="D64" s="5"/>
      <c r="E64" s="107">
        <f t="shared" si="1"/>
        <v>2.6136000000000417</v>
      </c>
      <c r="F64" s="13" t="e">
        <f>IF(#REF!&lt;0,IF(C64&lt;49.2,8.73*1.4,E64),E64)</f>
        <v>#REF!</v>
      </c>
      <c r="G64" s="35">
        <v>1217.136784802103</v>
      </c>
      <c r="H64" s="35">
        <v>0</v>
      </c>
      <c r="I64" s="35">
        <f t="shared" si="2"/>
        <v>1217.136784802103</v>
      </c>
      <c r="J64" s="35">
        <v>1198</v>
      </c>
      <c r="K64" s="35">
        <v>0</v>
      </c>
      <c r="L64" s="35">
        <f t="shared" si="3"/>
        <v>1198</v>
      </c>
      <c r="M64" s="36">
        <f t="shared" si="4"/>
        <v>-19.136784802102966</v>
      </c>
      <c r="N64" s="36">
        <f t="shared" si="4"/>
        <v>0</v>
      </c>
      <c r="O64" s="36">
        <f t="shared" si="4"/>
        <v>-19.136784802102966</v>
      </c>
      <c r="P64" s="94">
        <f t="shared" si="5"/>
        <v>-1.5722788959348113</v>
      </c>
      <c r="Q64" s="25">
        <v>1140.8881329999997</v>
      </c>
      <c r="R64" s="25">
        <v>1196.503995</v>
      </c>
      <c r="S64" s="26">
        <f t="shared" si="6"/>
        <v>55.615862000000334</v>
      </c>
      <c r="T64" s="96">
        <f t="shared" si="7"/>
        <v>4.8747866150344423</v>
      </c>
      <c r="U64" s="27">
        <f t="shared" si="8"/>
        <v>76.248651802103268</v>
      </c>
      <c r="V64" s="73">
        <f t="shared" si="13"/>
        <v>1.4960049999999683</v>
      </c>
      <c r="W64" s="28">
        <f t="shared" si="9"/>
        <v>-74.7526468021033</v>
      </c>
      <c r="X64" s="30">
        <v>287.32</v>
      </c>
      <c r="Y64" s="108">
        <v>297.17345567753563</v>
      </c>
      <c r="Z64" s="29">
        <f t="shared" si="10"/>
        <v>9.853455677535635</v>
      </c>
      <c r="AA64" s="30">
        <v>826.64563299999986</v>
      </c>
      <c r="AB64" s="106">
        <v>811</v>
      </c>
      <c r="AC64" s="105">
        <v>-49.342939999999999</v>
      </c>
      <c r="AD64" s="31">
        <f t="shared" si="11"/>
        <v>860.34294</v>
      </c>
      <c r="AE64" s="32">
        <f t="shared" si="12"/>
        <v>-15.645632999999862</v>
      </c>
    </row>
    <row r="65" spans="1:31" ht="18" customHeight="1">
      <c r="A65" s="2">
        <v>59</v>
      </c>
      <c r="B65" s="6" t="s">
        <v>61</v>
      </c>
      <c r="C65" s="118">
        <v>50.01</v>
      </c>
      <c r="D65" s="5"/>
      <c r="E65" s="107">
        <f t="shared" si="1"/>
        <v>1.4239999999999999</v>
      </c>
      <c r="F65" s="13" t="e">
        <f>IF(#REF!&lt;0,IF(C65&lt;49.2,8.73*1.4,E65),E65)</f>
        <v>#REF!</v>
      </c>
      <c r="G65" s="35">
        <v>1204.0492924924031</v>
      </c>
      <c r="H65" s="35">
        <v>0</v>
      </c>
      <c r="I65" s="35">
        <f t="shared" si="2"/>
        <v>1204.0492924924031</v>
      </c>
      <c r="J65" s="35">
        <v>1191</v>
      </c>
      <c r="K65" s="35">
        <v>0</v>
      </c>
      <c r="L65" s="35">
        <f t="shared" si="3"/>
        <v>1191</v>
      </c>
      <c r="M65" s="36">
        <f t="shared" si="4"/>
        <v>-13.049292492403083</v>
      </c>
      <c r="N65" s="36">
        <f t="shared" si="4"/>
        <v>0</v>
      </c>
      <c r="O65" s="36">
        <f t="shared" si="4"/>
        <v>-13.049292492403083</v>
      </c>
      <c r="P65" s="94">
        <f t="shared" si="5"/>
        <v>-1.0837839093274013</v>
      </c>
      <c r="Q65" s="25">
        <v>1125.4691329999996</v>
      </c>
      <c r="R65" s="25">
        <v>1178.1071080000002</v>
      </c>
      <c r="S65" s="26">
        <f t="shared" si="6"/>
        <v>52.637975000000552</v>
      </c>
      <c r="T65" s="96">
        <f t="shared" si="7"/>
        <v>4.6769807768686782</v>
      </c>
      <c r="U65" s="27">
        <f t="shared" si="8"/>
        <v>78.580159492403482</v>
      </c>
      <c r="V65" s="73">
        <f t="shared" si="13"/>
        <v>12.892891999999847</v>
      </c>
      <c r="W65" s="28">
        <f t="shared" si="9"/>
        <v>-65.687267492403635</v>
      </c>
      <c r="X65" s="30">
        <v>291.32</v>
      </c>
      <c r="Y65" s="108">
        <v>297.17345567753563</v>
      </c>
      <c r="Z65" s="29">
        <f t="shared" si="10"/>
        <v>5.853455677535635</v>
      </c>
      <c r="AA65" s="30">
        <v>807.22663299999999</v>
      </c>
      <c r="AB65" s="106">
        <v>803</v>
      </c>
      <c r="AC65" s="105">
        <v>-49.342939999999999</v>
      </c>
      <c r="AD65" s="31">
        <f t="shared" si="11"/>
        <v>852.34294</v>
      </c>
      <c r="AE65" s="32">
        <f t="shared" si="12"/>
        <v>-4.2266329999999925</v>
      </c>
    </row>
    <row r="66" spans="1:31" ht="18" customHeight="1">
      <c r="A66" s="2">
        <v>60</v>
      </c>
      <c r="B66" s="6" t="s">
        <v>62</v>
      </c>
      <c r="C66" s="118">
        <v>50</v>
      </c>
      <c r="D66" s="5"/>
      <c r="E66" s="107">
        <f t="shared" si="1"/>
        <v>1.7800000000000589</v>
      </c>
      <c r="F66" s="13" t="e">
        <f>IF(#REF!&lt;0,IF(C66&lt;49.2,8.73*1.4,E66),E66)</f>
        <v>#REF!</v>
      </c>
      <c r="G66" s="35">
        <v>1204.0492924924031</v>
      </c>
      <c r="H66" s="35">
        <v>0</v>
      </c>
      <c r="I66" s="35">
        <f t="shared" si="2"/>
        <v>1204.0492924924031</v>
      </c>
      <c r="J66" s="35">
        <v>1206</v>
      </c>
      <c r="K66" s="35">
        <v>0</v>
      </c>
      <c r="L66" s="35">
        <f t="shared" si="3"/>
        <v>1206</v>
      </c>
      <c r="M66" s="36">
        <f t="shared" si="4"/>
        <v>1.9507075075969169</v>
      </c>
      <c r="N66" s="36">
        <f t="shared" si="4"/>
        <v>0</v>
      </c>
      <c r="O66" s="36">
        <f t="shared" si="4"/>
        <v>1.9507075075969169</v>
      </c>
      <c r="P66" s="94">
        <f t="shared" si="5"/>
        <v>0.16201226309920572</v>
      </c>
      <c r="Q66" s="25">
        <v>1119.0510129999998</v>
      </c>
      <c r="R66" s="25">
        <v>1179.6789880000001</v>
      </c>
      <c r="S66" s="26">
        <f t="shared" si="6"/>
        <v>60.627975000000333</v>
      </c>
      <c r="T66" s="96">
        <f t="shared" si="7"/>
        <v>5.417802610934265</v>
      </c>
      <c r="U66" s="27">
        <f t="shared" si="8"/>
        <v>84.998279492403299</v>
      </c>
      <c r="V66" s="73">
        <f t="shared" si="13"/>
        <v>26.321011999999882</v>
      </c>
      <c r="W66" s="28">
        <f t="shared" si="9"/>
        <v>-58.677267492403416</v>
      </c>
      <c r="X66" s="30">
        <v>281.32</v>
      </c>
      <c r="Y66" s="108">
        <v>297.17345567753563</v>
      </c>
      <c r="Z66" s="29">
        <f t="shared" si="10"/>
        <v>15.853455677535635</v>
      </c>
      <c r="AA66" s="30">
        <v>810.80851299999995</v>
      </c>
      <c r="AB66" s="106">
        <v>818</v>
      </c>
      <c r="AC66" s="105">
        <v>-49.342939999999999</v>
      </c>
      <c r="AD66" s="31">
        <f t="shared" si="11"/>
        <v>867.34294</v>
      </c>
      <c r="AE66" s="32">
        <f t="shared" si="12"/>
        <v>7.1914870000000519</v>
      </c>
    </row>
    <row r="67" spans="1:31" ht="18" customHeight="1">
      <c r="A67" s="2">
        <v>61</v>
      </c>
      <c r="B67" s="6" t="s">
        <v>63</v>
      </c>
      <c r="C67" s="118">
        <v>49.99</v>
      </c>
      <c r="D67" s="5"/>
      <c r="E67" s="107">
        <f t="shared" si="1"/>
        <v>1.9884000000000182</v>
      </c>
      <c r="F67" s="13" t="e">
        <f>IF(#REF!&lt;0,IF(C67&lt;49.2,8.73*1.4,E67),E67)</f>
        <v>#REF!</v>
      </c>
      <c r="G67" s="35">
        <v>1208.07621320308</v>
      </c>
      <c r="H67" s="35">
        <v>0</v>
      </c>
      <c r="I67" s="35">
        <f t="shared" si="2"/>
        <v>1208.07621320308</v>
      </c>
      <c r="J67" s="35">
        <v>1209</v>
      </c>
      <c r="K67" s="35">
        <v>0</v>
      </c>
      <c r="L67" s="35">
        <f t="shared" si="3"/>
        <v>1209</v>
      </c>
      <c r="M67" s="36">
        <f t="shared" si="4"/>
        <v>0.92378679692001242</v>
      </c>
      <c r="N67" s="36">
        <f t="shared" si="4"/>
        <v>0</v>
      </c>
      <c r="O67" s="36">
        <f t="shared" si="4"/>
        <v>0.92378679692001242</v>
      </c>
      <c r="P67" s="94">
        <f t="shared" si="5"/>
        <v>7.6467592592581082E-2</v>
      </c>
      <c r="Q67" s="25">
        <v>1104.0549249999997</v>
      </c>
      <c r="R67" s="25">
        <v>1140.672902</v>
      </c>
      <c r="S67" s="26">
        <f t="shared" si="6"/>
        <v>36.617977000000337</v>
      </c>
      <c r="T67" s="96">
        <f t="shared" si="7"/>
        <v>3.316680734882854</v>
      </c>
      <c r="U67" s="27">
        <f t="shared" si="8"/>
        <v>104.0212882030803</v>
      </c>
      <c r="V67" s="73">
        <f t="shared" si="13"/>
        <v>68.327097999999978</v>
      </c>
      <c r="W67" s="28">
        <f t="shared" si="9"/>
        <v>-35.694190203080325</v>
      </c>
      <c r="X67" s="30">
        <v>282.32</v>
      </c>
      <c r="Y67" s="108">
        <v>338.60383417991153</v>
      </c>
      <c r="Z67" s="29">
        <f t="shared" si="10"/>
        <v>56.283834179911537</v>
      </c>
      <c r="AA67" s="30">
        <v>794.81242500000008</v>
      </c>
      <c r="AB67" s="106">
        <v>822</v>
      </c>
      <c r="AC67" s="105">
        <v>-49.342939999999999</v>
      </c>
      <c r="AD67" s="31">
        <f t="shared" si="11"/>
        <v>871.34294</v>
      </c>
      <c r="AE67" s="32">
        <f t="shared" si="12"/>
        <v>27.187574999999924</v>
      </c>
    </row>
    <row r="68" spans="1:31" ht="18" customHeight="1">
      <c r="A68" s="2">
        <v>62</v>
      </c>
      <c r="B68" s="6" t="s">
        <v>64</v>
      </c>
      <c r="C68" s="118">
        <v>49.95</v>
      </c>
      <c r="D68" s="5"/>
      <c r="E68" s="107">
        <f t="shared" si="1"/>
        <v>2.8220000000000001</v>
      </c>
      <c r="F68" s="13" t="e">
        <f>IF(#REF!&lt;0,IF(C68&lt;49.2,8.73*1.4,E68),E68)</f>
        <v>#REF!</v>
      </c>
      <c r="G68" s="35">
        <v>1207.0694830254106</v>
      </c>
      <c r="H68" s="35">
        <v>0</v>
      </c>
      <c r="I68" s="35">
        <f t="shared" si="2"/>
        <v>1207.0694830254106</v>
      </c>
      <c r="J68" s="35">
        <v>1207</v>
      </c>
      <c r="K68" s="35">
        <v>0</v>
      </c>
      <c r="L68" s="35">
        <f t="shared" si="3"/>
        <v>1207</v>
      </c>
      <c r="M68" s="36">
        <f t="shared" si="4"/>
        <v>-6.9483025410590926E-2</v>
      </c>
      <c r="N68" s="36">
        <f t="shared" si="4"/>
        <v>0</v>
      </c>
      <c r="O68" s="36">
        <f t="shared" si="4"/>
        <v>-6.9483025410590926E-2</v>
      </c>
      <c r="P68" s="94">
        <f t="shared" si="5"/>
        <v>-5.7563401600078572E-3</v>
      </c>
      <c r="Q68" s="25">
        <v>1102.3246049999998</v>
      </c>
      <c r="R68" s="25">
        <v>1134.444137</v>
      </c>
      <c r="S68" s="26">
        <f t="shared" si="6"/>
        <v>32.119532000000163</v>
      </c>
      <c r="T68" s="96">
        <f t="shared" si="7"/>
        <v>2.9137997876768948</v>
      </c>
      <c r="U68" s="27">
        <f t="shared" si="8"/>
        <v>104.7448780254108</v>
      </c>
      <c r="V68" s="73">
        <f t="shared" si="13"/>
        <v>72.555863000000045</v>
      </c>
      <c r="W68" s="28">
        <f t="shared" si="9"/>
        <v>-32.189015025410754</v>
      </c>
      <c r="X68" s="30">
        <v>282.32</v>
      </c>
      <c r="Y68" s="108">
        <v>338.60383417991153</v>
      </c>
      <c r="Z68" s="29">
        <f t="shared" si="10"/>
        <v>56.283834179911537</v>
      </c>
      <c r="AA68" s="30">
        <v>793.08210499999996</v>
      </c>
      <c r="AB68" s="106">
        <v>817</v>
      </c>
      <c r="AC68" s="105">
        <v>-49.342939999999999</v>
      </c>
      <c r="AD68" s="31">
        <f t="shared" si="11"/>
        <v>866.34294</v>
      </c>
      <c r="AE68" s="32">
        <f t="shared" si="12"/>
        <v>23.917895000000044</v>
      </c>
    </row>
    <row r="69" spans="1:31" ht="18" customHeight="1">
      <c r="A69" s="2">
        <v>63</v>
      </c>
      <c r="B69" s="6" t="s">
        <v>65</v>
      </c>
      <c r="C69" s="118">
        <v>49.94</v>
      </c>
      <c r="D69" s="5"/>
      <c r="E69" s="107">
        <f t="shared" si="1"/>
        <v>3.0304000000001068</v>
      </c>
      <c r="F69" s="13" t="e">
        <f>IF(#REF!&lt;0,IF(C69&lt;49.2,8.73*1.4,E69),E69)</f>
        <v>#REF!</v>
      </c>
      <c r="G69" s="35">
        <v>1210.0896735584183</v>
      </c>
      <c r="H69" s="35">
        <v>0</v>
      </c>
      <c r="I69" s="35">
        <f t="shared" si="2"/>
        <v>1210.0896735584183</v>
      </c>
      <c r="J69" s="35">
        <v>1216</v>
      </c>
      <c r="K69" s="35">
        <v>0</v>
      </c>
      <c r="L69" s="35">
        <f t="shared" si="3"/>
        <v>1216</v>
      </c>
      <c r="M69" s="36">
        <f t="shared" si="4"/>
        <v>5.9103264415816739</v>
      </c>
      <c r="N69" s="36">
        <f t="shared" si="4"/>
        <v>0</v>
      </c>
      <c r="O69" s="36">
        <f t="shared" si="4"/>
        <v>5.9103264415816739</v>
      </c>
      <c r="P69" s="94">
        <f t="shared" si="5"/>
        <v>0.48842053367843624</v>
      </c>
      <c r="Q69" s="25">
        <v>1105.2764849999996</v>
      </c>
      <c r="R69" s="25">
        <v>1170.7338239999999</v>
      </c>
      <c r="S69" s="26">
        <f t="shared" si="6"/>
        <v>65.457339000000275</v>
      </c>
      <c r="T69" s="96">
        <f t="shared" si="7"/>
        <v>5.9222592616724583</v>
      </c>
      <c r="U69" s="27">
        <f t="shared" si="8"/>
        <v>104.81318855841869</v>
      </c>
      <c r="V69" s="73">
        <f t="shared" si="13"/>
        <v>45.266176000000087</v>
      </c>
      <c r="W69" s="28">
        <f t="shared" si="9"/>
        <v>-59.547012558418601</v>
      </c>
      <c r="X69" s="30">
        <v>282.32</v>
      </c>
      <c r="Y69" s="108">
        <v>338.60383417991153</v>
      </c>
      <c r="Z69" s="29">
        <f t="shared" si="10"/>
        <v>56.283834179911537</v>
      </c>
      <c r="AA69" s="30">
        <v>796.03398500000003</v>
      </c>
      <c r="AB69" s="106">
        <v>802</v>
      </c>
      <c r="AC69" s="105">
        <v>-49.342939999999999</v>
      </c>
      <c r="AD69" s="31">
        <f t="shared" si="11"/>
        <v>851.34294</v>
      </c>
      <c r="AE69" s="32">
        <f t="shared" si="12"/>
        <v>5.9660149999999703</v>
      </c>
    </row>
    <row r="70" spans="1:31" ht="18" customHeight="1">
      <c r="A70" s="2">
        <v>64</v>
      </c>
      <c r="B70" s="6" t="s">
        <v>66</v>
      </c>
      <c r="C70" s="118">
        <v>50.02</v>
      </c>
      <c r="D70" s="5"/>
      <c r="E70" s="107">
        <f t="shared" si="1"/>
        <v>1.0679999999998178</v>
      </c>
      <c r="F70" s="13" t="e">
        <f>IF(#REF!&lt;0,IF(C70&lt;49.2,8.73*1.4,E70),E70)</f>
        <v>#REF!</v>
      </c>
      <c r="G70" s="35">
        <v>1214.1165942690952</v>
      </c>
      <c r="H70" s="35">
        <v>0</v>
      </c>
      <c r="I70" s="35">
        <f t="shared" si="2"/>
        <v>1214.1165942690952</v>
      </c>
      <c r="J70" s="35">
        <v>1224</v>
      </c>
      <c r="K70" s="35">
        <v>0</v>
      </c>
      <c r="L70" s="35">
        <f t="shared" si="3"/>
        <v>1224</v>
      </c>
      <c r="M70" s="36">
        <f t="shared" si="4"/>
        <v>9.8834057309047694</v>
      </c>
      <c r="N70" s="36">
        <f t="shared" si="4"/>
        <v>0</v>
      </c>
      <c r="O70" s="36">
        <f t="shared" si="4"/>
        <v>9.8834057309047694</v>
      </c>
      <c r="P70" s="94">
        <f t="shared" si="5"/>
        <v>0.81404090657822148</v>
      </c>
      <c r="Q70" s="25">
        <v>1102.0993619999999</v>
      </c>
      <c r="R70" s="25">
        <v>1167.033983</v>
      </c>
      <c r="S70" s="26">
        <f t="shared" si="6"/>
        <v>64.934621000000107</v>
      </c>
      <c r="T70" s="96">
        <f t="shared" si="7"/>
        <v>5.8919026032427837</v>
      </c>
      <c r="U70" s="27">
        <f t="shared" si="8"/>
        <v>112.0172322690953</v>
      </c>
      <c r="V70" s="73">
        <f t="shared" si="13"/>
        <v>56.966016999999965</v>
      </c>
      <c r="W70" s="28">
        <f t="shared" si="9"/>
        <v>-55.051215269095337</v>
      </c>
      <c r="X70" s="30">
        <v>282.32</v>
      </c>
      <c r="Y70" s="108">
        <v>338.60383417991153</v>
      </c>
      <c r="Z70" s="29">
        <f t="shared" si="10"/>
        <v>56.283834179911537</v>
      </c>
      <c r="AA70" s="30">
        <v>792.85686199999986</v>
      </c>
      <c r="AB70" s="106">
        <v>809</v>
      </c>
      <c r="AC70" s="105">
        <v>-49.342939999999999</v>
      </c>
      <c r="AD70" s="31">
        <f t="shared" si="11"/>
        <v>858.34294</v>
      </c>
      <c r="AE70" s="32">
        <f t="shared" si="12"/>
        <v>16.143138000000135</v>
      </c>
    </row>
    <row r="71" spans="1:31" ht="18" customHeight="1">
      <c r="A71" s="2">
        <v>65</v>
      </c>
      <c r="B71" s="6" t="s">
        <v>67</v>
      </c>
      <c r="C71" s="118">
        <v>50</v>
      </c>
      <c r="D71" s="5"/>
      <c r="E71" s="107">
        <f t="shared" si="1"/>
        <v>1.7800000000000589</v>
      </c>
      <c r="F71" s="13" t="e">
        <f>IF(#REF!&lt;0,IF(C71&lt;49.2,8.73*1.4,E71),E71)</f>
        <v>#REF!</v>
      </c>
      <c r="G71" s="35">
        <v>1202.0358321370645</v>
      </c>
      <c r="H71" s="35">
        <v>0</v>
      </c>
      <c r="I71" s="35">
        <f t="shared" si="2"/>
        <v>1202.0358321370645</v>
      </c>
      <c r="J71" s="35">
        <v>1223</v>
      </c>
      <c r="K71" s="35">
        <v>0</v>
      </c>
      <c r="L71" s="35">
        <f t="shared" si="3"/>
        <v>1223</v>
      </c>
      <c r="M71" s="36">
        <f t="shared" si="4"/>
        <v>20.964167862935483</v>
      </c>
      <c r="N71" s="36">
        <f t="shared" si="4"/>
        <v>0</v>
      </c>
      <c r="O71" s="36">
        <f t="shared" si="4"/>
        <v>20.964167862935483</v>
      </c>
      <c r="P71" s="94">
        <f t="shared" si="5"/>
        <v>1.7440551523047279</v>
      </c>
      <c r="Q71" s="25">
        <v>1186.7786283575001</v>
      </c>
      <c r="R71" s="25">
        <v>1248.732121</v>
      </c>
      <c r="S71" s="26">
        <f t="shared" si="6"/>
        <v>61.953492642499896</v>
      </c>
      <c r="T71" s="96">
        <f t="shared" si="7"/>
        <v>5.2203074071399005</v>
      </c>
      <c r="U71" s="27">
        <f t="shared" si="8"/>
        <v>15.257203779564406</v>
      </c>
      <c r="V71" s="73">
        <f t="shared" si="13"/>
        <v>-25.732121000000006</v>
      </c>
      <c r="W71" s="28">
        <f t="shared" si="9"/>
        <v>-40.989324779564413</v>
      </c>
      <c r="X71" s="30">
        <v>292.32</v>
      </c>
      <c r="Y71" s="108">
        <v>339.88254956578737</v>
      </c>
      <c r="Z71" s="29">
        <f t="shared" si="10"/>
        <v>47.562549565787378</v>
      </c>
      <c r="AA71" s="30">
        <v>852.8261283574999</v>
      </c>
      <c r="AB71" s="106">
        <v>794</v>
      </c>
      <c r="AC71" s="105">
        <v>-49.342939999999999</v>
      </c>
      <c r="AD71" s="31">
        <f t="shared" si="11"/>
        <v>843.34294</v>
      </c>
      <c r="AE71" s="32">
        <f t="shared" si="12"/>
        <v>-58.826128357499897</v>
      </c>
    </row>
    <row r="72" spans="1:31" ht="18" customHeight="1">
      <c r="A72" s="2">
        <v>66</v>
      </c>
      <c r="B72" s="6" t="s">
        <v>68</v>
      </c>
      <c r="C72" s="118">
        <v>49.95</v>
      </c>
      <c r="D72" s="5"/>
      <c r="E72" s="107">
        <f t="shared" ref="E72:E102" si="14">IF(AND(C72&lt;49.7,B72&gt;0),(8.2404*2),(IF(C72&gt;=50.05,0,IF(C72&gt;=50.01,(1.424-(C72-50.01)/0.01*0.356),IF(C72&gt;=49.69,(8.032-(C72-49.7)/0.01*0.2084),8.2404)))))</f>
        <v>2.8220000000000001</v>
      </c>
      <c r="F72" s="13" t="e">
        <f>IF(#REF!&lt;0,IF(C72&lt;49.2,8.73*1.4,E72),E72)</f>
        <v>#REF!</v>
      </c>
      <c r="G72" s="35">
        <v>1210.0896735584183</v>
      </c>
      <c r="H72" s="35">
        <v>0</v>
      </c>
      <c r="I72" s="35">
        <f t="shared" ref="I72:I101" si="15">G72+H72</f>
        <v>1210.0896735584183</v>
      </c>
      <c r="J72" s="35">
        <v>1222</v>
      </c>
      <c r="K72" s="35">
        <v>0</v>
      </c>
      <c r="L72" s="35">
        <f t="shared" ref="L72:L102" si="16">J72+K72</f>
        <v>1222</v>
      </c>
      <c r="M72" s="36">
        <f t="shared" ref="M72:O102" si="17">J72-G72</f>
        <v>11.910326441581674</v>
      </c>
      <c r="N72" s="36">
        <f t="shared" si="17"/>
        <v>0</v>
      </c>
      <c r="O72" s="36">
        <f t="shared" si="17"/>
        <v>11.910326441581674</v>
      </c>
      <c r="P72" s="94">
        <f t="shared" ref="P72:P102" si="18">M72/G72*100</f>
        <v>0.98425155604856018</v>
      </c>
      <c r="Q72" s="25">
        <v>1195.0155803574999</v>
      </c>
      <c r="R72" s="25">
        <v>1232.750325</v>
      </c>
      <c r="S72" s="26">
        <f t="shared" ref="S72:S102" si="19">R72-Q72</f>
        <v>37.734744642500118</v>
      </c>
      <c r="T72" s="96">
        <f t="shared" ref="T72:T102" si="20">S72/Q72*100</f>
        <v>3.1576780472779626</v>
      </c>
      <c r="U72" s="27">
        <f t="shared" ref="U72:U102" si="21">G72-Q72</f>
        <v>15.074093200918469</v>
      </c>
      <c r="V72" s="73">
        <f t="shared" si="13"/>
        <v>-10.750324999999975</v>
      </c>
      <c r="W72" s="28">
        <f t="shared" ref="W72:W102" si="22">V72-U72</f>
        <v>-25.824418200918444</v>
      </c>
      <c r="X72" s="30">
        <v>274.32</v>
      </c>
      <c r="Y72" s="108">
        <v>339.88254956578737</v>
      </c>
      <c r="Z72" s="29">
        <f t="shared" ref="Z72:Z102" si="23">Y72-X72</f>
        <v>65.562549565787378</v>
      </c>
      <c r="AA72" s="30">
        <v>879.0630803575001</v>
      </c>
      <c r="AB72" s="106">
        <v>787</v>
      </c>
      <c r="AC72" s="105">
        <v>-49.342939999999999</v>
      </c>
      <c r="AD72" s="31">
        <f t="shared" ref="AD72:AD102" si="24">IF(AC72&lt;0,AB72-AC72,AB72-AC72)</f>
        <v>836.34294</v>
      </c>
      <c r="AE72" s="32">
        <f t="shared" ref="AE72:AE102" si="25">AB72-AA72</f>
        <v>-92.063080357500098</v>
      </c>
    </row>
    <row r="73" spans="1:31" ht="18" customHeight="1">
      <c r="A73" s="2">
        <v>67</v>
      </c>
      <c r="B73" s="6" t="s">
        <v>69</v>
      </c>
      <c r="C73" s="118">
        <v>49.99</v>
      </c>
      <c r="D73" s="5"/>
      <c r="E73" s="107">
        <f t="shared" si="14"/>
        <v>1.9884000000000182</v>
      </c>
      <c r="F73" s="13" t="e">
        <f>IF(#REF!&lt;0,IF(C73&lt;49.2,8.73*1.4,E73),E73)</f>
        <v>#REF!</v>
      </c>
      <c r="G73" s="35">
        <v>1199.0156416040568</v>
      </c>
      <c r="H73" s="35">
        <v>0</v>
      </c>
      <c r="I73" s="35">
        <f t="shared" si="15"/>
        <v>1199.0156416040568</v>
      </c>
      <c r="J73" s="35">
        <v>1226</v>
      </c>
      <c r="K73" s="35">
        <v>0</v>
      </c>
      <c r="L73" s="35">
        <f t="shared" si="16"/>
        <v>1226</v>
      </c>
      <c r="M73" s="36">
        <f t="shared" si="17"/>
        <v>26.984358395943218</v>
      </c>
      <c r="N73" s="36">
        <f t="shared" si="17"/>
        <v>0</v>
      </c>
      <c r="O73" s="36">
        <f t="shared" si="17"/>
        <v>26.984358395943218</v>
      </c>
      <c r="P73" s="94">
        <f t="shared" si="18"/>
        <v>2.2505426501228323</v>
      </c>
      <c r="Q73" s="25">
        <v>1224.3787013575002</v>
      </c>
      <c r="R73" s="25">
        <v>1221.5114229999999</v>
      </c>
      <c r="S73" s="26">
        <f t="shared" si="19"/>
        <v>-2.8672783575002541</v>
      </c>
      <c r="T73" s="96">
        <f t="shared" si="20"/>
        <v>-0.23418231257381633</v>
      </c>
      <c r="U73" s="27">
        <f t="shared" si="21"/>
        <v>-25.363059753443395</v>
      </c>
      <c r="V73" s="73">
        <f t="shared" ref="V73:V102" si="26">J73-R73</f>
        <v>4.4885770000000775</v>
      </c>
      <c r="W73" s="28">
        <f t="shared" si="22"/>
        <v>29.851636753443472</v>
      </c>
      <c r="X73" s="30">
        <v>274.32</v>
      </c>
      <c r="Y73" s="108">
        <v>339.88254956578737</v>
      </c>
      <c r="Z73" s="29">
        <f t="shared" si="23"/>
        <v>65.562549565787378</v>
      </c>
      <c r="AA73" s="30">
        <v>908.42620135750019</v>
      </c>
      <c r="AB73" s="106">
        <v>790</v>
      </c>
      <c r="AC73" s="105">
        <v>-49.342939999999999</v>
      </c>
      <c r="AD73" s="31">
        <f t="shared" si="24"/>
        <v>839.34294</v>
      </c>
      <c r="AE73" s="32">
        <f t="shared" si="25"/>
        <v>-118.42620135750019</v>
      </c>
    </row>
    <row r="74" spans="1:31" ht="18" customHeight="1">
      <c r="A74" s="2">
        <v>68</v>
      </c>
      <c r="B74" s="6" t="s">
        <v>70</v>
      </c>
      <c r="C74" s="118">
        <v>50.03</v>
      </c>
      <c r="D74" s="5"/>
      <c r="E74" s="107">
        <f t="shared" si="14"/>
        <v>0.71199999999988872</v>
      </c>
      <c r="F74" s="13" t="e">
        <f>IF(#REF!&lt;0,IF(C74&lt;49.2,8.73*1.4,E74),E74)</f>
        <v>#REF!</v>
      </c>
      <c r="G74" s="35">
        <v>1168.8137362739797</v>
      </c>
      <c r="H74" s="35">
        <v>0</v>
      </c>
      <c r="I74" s="35">
        <f t="shared" si="15"/>
        <v>1168.8137362739797</v>
      </c>
      <c r="J74" s="35">
        <v>1229</v>
      </c>
      <c r="K74" s="35">
        <v>0</v>
      </c>
      <c r="L74" s="35">
        <f t="shared" si="16"/>
        <v>1229</v>
      </c>
      <c r="M74" s="36">
        <f t="shared" si="17"/>
        <v>60.186263726020343</v>
      </c>
      <c r="N74" s="36">
        <f t="shared" si="17"/>
        <v>0</v>
      </c>
      <c r="O74" s="36">
        <f t="shared" si="17"/>
        <v>60.186263726020343</v>
      </c>
      <c r="P74" s="94">
        <f t="shared" si="18"/>
        <v>5.1493460299231275</v>
      </c>
      <c r="Q74" s="25">
        <v>1225.3155073575001</v>
      </c>
      <c r="R74" s="25">
        <v>1284.0270820000001</v>
      </c>
      <c r="S74" s="26">
        <f t="shared" si="19"/>
        <v>58.711574642499954</v>
      </c>
      <c r="T74" s="96">
        <f t="shared" si="20"/>
        <v>4.7915475067410673</v>
      </c>
      <c r="U74" s="27">
        <f t="shared" si="21"/>
        <v>-56.501771083520453</v>
      </c>
      <c r="V74" s="73">
        <f t="shared" si="26"/>
        <v>-55.027082000000064</v>
      </c>
      <c r="W74" s="28">
        <f t="shared" si="22"/>
        <v>1.4746890835203885</v>
      </c>
      <c r="X74" s="30">
        <v>274.32</v>
      </c>
      <c r="Y74" s="108">
        <v>339.88254956578737</v>
      </c>
      <c r="Z74" s="29">
        <f t="shared" si="23"/>
        <v>65.562549565787378</v>
      </c>
      <c r="AA74" s="30">
        <v>909.3630073574999</v>
      </c>
      <c r="AB74" s="106">
        <v>793</v>
      </c>
      <c r="AC74" s="105">
        <v>-49.192440000000005</v>
      </c>
      <c r="AD74" s="31">
        <f t="shared" si="24"/>
        <v>842.19244000000003</v>
      </c>
      <c r="AE74" s="32">
        <f t="shared" si="25"/>
        <v>-116.3630073574999</v>
      </c>
    </row>
    <row r="75" spans="1:31" ht="18" customHeight="1">
      <c r="A75" s="2">
        <v>69</v>
      </c>
      <c r="B75" s="6" t="s">
        <v>71</v>
      </c>
      <c r="C75" s="118">
        <v>50.02</v>
      </c>
      <c r="D75" s="5"/>
      <c r="E75" s="107">
        <f t="shared" si="14"/>
        <v>1.0679999999998178</v>
      </c>
      <c r="F75" s="13" t="e">
        <f>IF(#REF!&lt;0,IF(C75&lt;49.2,8.73*1.4,E75),E75)</f>
        <v>#REF!</v>
      </c>
      <c r="G75" s="35">
        <v>1176.8675776953337</v>
      </c>
      <c r="H75" s="35">
        <v>0</v>
      </c>
      <c r="I75" s="35">
        <f t="shared" si="15"/>
        <v>1176.8675776953337</v>
      </c>
      <c r="J75" s="35">
        <v>1229</v>
      </c>
      <c r="K75" s="35">
        <v>0</v>
      </c>
      <c r="L75" s="35">
        <f t="shared" si="16"/>
        <v>1229</v>
      </c>
      <c r="M75" s="36">
        <f t="shared" si="17"/>
        <v>52.132422304666306</v>
      </c>
      <c r="N75" s="36">
        <f t="shared" si="17"/>
        <v>0</v>
      </c>
      <c r="O75" s="36">
        <f t="shared" si="17"/>
        <v>52.132422304666306</v>
      </c>
      <c r="P75" s="94">
        <f t="shared" si="18"/>
        <v>4.4297611126952381</v>
      </c>
      <c r="Q75" s="25">
        <v>1163.9045535395039</v>
      </c>
      <c r="R75" s="25">
        <v>1165.7562809999999</v>
      </c>
      <c r="S75" s="26">
        <f t="shared" si="19"/>
        <v>1.8517274604960221</v>
      </c>
      <c r="T75" s="96">
        <f t="shared" si="20"/>
        <v>0.15909616083765696</v>
      </c>
      <c r="U75" s="27">
        <f t="shared" si="21"/>
        <v>12.963024155829771</v>
      </c>
      <c r="V75" s="73">
        <f t="shared" si="26"/>
        <v>63.243719000000056</v>
      </c>
      <c r="W75" s="28">
        <f t="shared" si="22"/>
        <v>50.280694844170284</v>
      </c>
      <c r="X75" s="30">
        <v>339.32</v>
      </c>
      <c r="Y75" s="108">
        <v>302.92767491397672</v>
      </c>
      <c r="Z75" s="29">
        <f t="shared" si="23"/>
        <v>-36.392325086023277</v>
      </c>
      <c r="AA75" s="30">
        <v>765.4720535395038</v>
      </c>
      <c r="AB75" s="106">
        <v>778</v>
      </c>
      <c r="AC75" s="105">
        <v>-49.264040000000001</v>
      </c>
      <c r="AD75" s="31">
        <f t="shared" si="24"/>
        <v>827.26404000000002</v>
      </c>
      <c r="AE75" s="32">
        <f t="shared" si="25"/>
        <v>12.527946460496196</v>
      </c>
    </row>
    <row r="76" spans="1:31" ht="18" customHeight="1">
      <c r="A76" s="2">
        <v>70</v>
      </c>
      <c r="B76" s="6" t="s">
        <v>72</v>
      </c>
      <c r="C76" s="118">
        <v>50.01</v>
      </c>
      <c r="D76" s="5"/>
      <c r="E76" s="107">
        <f t="shared" si="14"/>
        <v>1.4239999999999999</v>
      </c>
      <c r="F76" s="13" t="e">
        <f>IF(#REF!&lt;0,IF(C76&lt;49.2,8.73*1.4,E76),E76)</f>
        <v>#REF!</v>
      </c>
      <c r="G76" s="35">
        <v>1213.1098640914261</v>
      </c>
      <c r="H76" s="35">
        <v>0</v>
      </c>
      <c r="I76" s="35">
        <f t="shared" si="15"/>
        <v>1213.1098640914261</v>
      </c>
      <c r="J76" s="35">
        <v>1244</v>
      </c>
      <c r="K76" s="35">
        <v>0</v>
      </c>
      <c r="L76" s="35">
        <f t="shared" si="16"/>
        <v>1244</v>
      </c>
      <c r="M76" s="36">
        <f t="shared" si="17"/>
        <v>30.890135908573939</v>
      </c>
      <c r="N76" s="36">
        <f t="shared" si="17"/>
        <v>0</v>
      </c>
      <c r="O76" s="36">
        <f t="shared" si="17"/>
        <v>30.890135908573939</v>
      </c>
      <c r="P76" s="94">
        <f t="shared" si="18"/>
        <v>2.5463593053634508</v>
      </c>
      <c r="Q76" s="25">
        <v>1207.8827867255977</v>
      </c>
      <c r="R76" s="25">
        <v>1239.199668</v>
      </c>
      <c r="S76" s="26">
        <f t="shared" si="19"/>
        <v>31.316881274402249</v>
      </c>
      <c r="T76" s="96">
        <f t="shared" si="20"/>
        <v>2.5927086318779291</v>
      </c>
      <c r="U76" s="27">
        <f t="shared" si="21"/>
        <v>5.227077365828336</v>
      </c>
      <c r="V76" s="73">
        <f t="shared" si="26"/>
        <v>4.8003320000000258</v>
      </c>
      <c r="W76" s="28">
        <f t="shared" si="22"/>
        <v>-0.42674536582831024</v>
      </c>
      <c r="X76" s="30">
        <v>333.32</v>
      </c>
      <c r="Y76" s="108">
        <v>302.92767491397672</v>
      </c>
      <c r="Z76" s="29">
        <f t="shared" si="23"/>
        <v>-30.392325086023277</v>
      </c>
      <c r="AA76" s="30">
        <v>815.45028672559783</v>
      </c>
      <c r="AB76" s="106">
        <v>812</v>
      </c>
      <c r="AC76" s="105">
        <v>-49.264040000000001</v>
      </c>
      <c r="AD76" s="31">
        <f t="shared" si="24"/>
        <v>861.26404000000002</v>
      </c>
      <c r="AE76" s="32">
        <f t="shared" si="25"/>
        <v>-3.4502867255978344</v>
      </c>
    </row>
    <row r="77" spans="1:31" ht="18" customHeight="1">
      <c r="A77" s="2">
        <v>71</v>
      </c>
      <c r="B77" s="6" t="s">
        <v>73</v>
      </c>
      <c r="C77" s="118">
        <v>50.02</v>
      </c>
      <c r="D77" s="5"/>
      <c r="E77" s="107">
        <f t="shared" si="14"/>
        <v>1.0679999999998178</v>
      </c>
      <c r="F77" s="13" t="e">
        <f>IF(#REF!&lt;0,IF(C77&lt;49.2,8.73*1.4,E77),E77)</f>
        <v>#REF!</v>
      </c>
      <c r="G77" s="35">
        <v>1270.4934842185723</v>
      </c>
      <c r="H77" s="35">
        <v>0</v>
      </c>
      <c r="I77" s="35">
        <f t="shared" si="15"/>
        <v>1270.4934842185723</v>
      </c>
      <c r="J77" s="35">
        <v>1289</v>
      </c>
      <c r="K77" s="35">
        <v>0</v>
      </c>
      <c r="L77" s="35">
        <f t="shared" si="16"/>
        <v>1289</v>
      </c>
      <c r="M77" s="36">
        <f t="shared" si="17"/>
        <v>18.506515781427652</v>
      </c>
      <c r="N77" s="36">
        <f t="shared" si="17"/>
        <v>0</v>
      </c>
      <c r="O77" s="36">
        <f t="shared" si="17"/>
        <v>18.506515781427652</v>
      </c>
      <c r="P77" s="94">
        <f t="shared" si="18"/>
        <v>1.4566399600868665</v>
      </c>
      <c r="Q77" s="25">
        <v>1262.2064090364365</v>
      </c>
      <c r="R77" s="25">
        <v>1281.0208149999999</v>
      </c>
      <c r="S77" s="26">
        <f t="shared" si="19"/>
        <v>18.814405963563331</v>
      </c>
      <c r="T77" s="96">
        <f t="shared" si="20"/>
        <v>1.4905966115261746</v>
      </c>
      <c r="U77" s="27">
        <f t="shared" si="21"/>
        <v>8.2870751821358226</v>
      </c>
      <c r="V77" s="73">
        <f t="shared" si="26"/>
        <v>7.9791850000001432</v>
      </c>
      <c r="W77" s="28">
        <f t="shared" si="22"/>
        <v>-0.30789018213567942</v>
      </c>
      <c r="X77" s="30">
        <v>335.91999999999996</v>
      </c>
      <c r="Y77" s="108">
        <v>302.92767491397672</v>
      </c>
      <c r="Z77" s="29">
        <f t="shared" si="23"/>
        <v>-32.992325086023243</v>
      </c>
      <c r="AA77" s="30">
        <v>867.17390903643627</v>
      </c>
      <c r="AB77" s="106">
        <v>858</v>
      </c>
      <c r="AC77" s="105">
        <v>-49.264040000000001</v>
      </c>
      <c r="AD77" s="31">
        <f t="shared" si="24"/>
        <v>907.26404000000002</v>
      </c>
      <c r="AE77" s="32">
        <f t="shared" si="25"/>
        <v>-9.173909036436271</v>
      </c>
    </row>
    <row r="78" spans="1:31" ht="18" customHeight="1">
      <c r="A78" s="2">
        <v>72</v>
      </c>
      <c r="B78" s="6" t="s">
        <v>74</v>
      </c>
      <c r="C78" s="118">
        <v>50.04</v>
      </c>
      <c r="D78" s="5"/>
      <c r="E78" s="107">
        <f t="shared" si="14"/>
        <v>0.35599999999995946</v>
      </c>
      <c r="F78" s="13" t="e">
        <f>IF(#REF!&lt;0,IF(C78&lt;49.2,8.73*1.4,E78),E78)</f>
        <v>#REF!</v>
      </c>
      <c r="G78" s="35">
        <v>1331.9040250563955</v>
      </c>
      <c r="H78" s="35">
        <v>0</v>
      </c>
      <c r="I78" s="35">
        <f t="shared" si="15"/>
        <v>1331.9040250563955</v>
      </c>
      <c r="J78" s="35">
        <v>1349</v>
      </c>
      <c r="K78" s="35">
        <v>0</v>
      </c>
      <c r="L78" s="35">
        <f t="shared" si="16"/>
        <v>1349</v>
      </c>
      <c r="M78" s="36">
        <f t="shared" si="17"/>
        <v>17.09597494360446</v>
      </c>
      <c r="N78" s="36">
        <f t="shared" si="17"/>
        <v>0</v>
      </c>
      <c r="O78" s="36">
        <f t="shared" si="17"/>
        <v>17.09597494360446</v>
      </c>
      <c r="P78" s="94">
        <f t="shared" si="18"/>
        <v>1.2835740880714421</v>
      </c>
      <c r="Q78" s="25">
        <v>1353.3928308929137</v>
      </c>
      <c r="R78" s="25">
        <v>1394.938251</v>
      </c>
      <c r="S78" s="26">
        <f t="shared" si="19"/>
        <v>41.545420107086329</v>
      </c>
      <c r="T78" s="96">
        <f t="shared" si="20"/>
        <v>3.0697236721489314</v>
      </c>
      <c r="U78" s="27">
        <f t="shared" si="21"/>
        <v>-21.488805836518168</v>
      </c>
      <c r="V78" s="73">
        <f t="shared" si="26"/>
        <v>-45.938251000000037</v>
      </c>
      <c r="W78" s="28">
        <f t="shared" si="22"/>
        <v>-24.449445163481869</v>
      </c>
      <c r="X78" s="30">
        <v>335.91999999999996</v>
      </c>
      <c r="Y78" s="108">
        <v>302.92767491397672</v>
      </c>
      <c r="Z78" s="29">
        <f t="shared" si="23"/>
        <v>-32.992325086023243</v>
      </c>
      <c r="AA78" s="30">
        <v>958.36033089291345</v>
      </c>
      <c r="AB78" s="106">
        <v>917</v>
      </c>
      <c r="AC78" s="105">
        <v>-49.264040000000001</v>
      </c>
      <c r="AD78" s="31">
        <f t="shared" si="24"/>
        <v>966.26404000000002</v>
      </c>
      <c r="AE78" s="32">
        <f t="shared" si="25"/>
        <v>-41.360330892913453</v>
      </c>
    </row>
    <row r="79" spans="1:31" ht="18" customHeight="1">
      <c r="A79" s="2">
        <v>73</v>
      </c>
      <c r="B79" s="6" t="s">
        <v>75</v>
      </c>
      <c r="C79" s="118">
        <v>50.04</v>
      </c>
      <c r="D79" s="5"/>
      <c r="E79" s="107">
        <f t="shared" si="14"/>
        <v>0.35599999999995946</v>
      </c>
      <c r="F79" s="13" t="e">
        <f>IF(#REF!&lt;0,IF(C79&lt;49.2,8.73*1.4,E79),E79)</f>
        <v>#REF!</v>
      </c>
      <c r="G79" s="35">
        <v>1382.2405339398574</v>
      </c>
      <c r="H79" s="35">
        <v>0</v>
      </c>
      <c r="I79" s="35">
        <f t="shared" si="15"/>
        <v>1382.2405339398574</v>
      </c>
      <c r="J79" s="35">
        <v>1365</v>
      </c>
      <c r="K79" s="35">
        <v>0</v>
      </c>
      <c r="L79" s="35">
        <f t="shared" si="16"/>
        <v>1365</v>
      </c>
      <c r="M79" s="36">
        <f t="shared" si="17"/>
        <v>-17.240533939857414</v>
      </c>
      <c r="N79" s="36">
        <f t="shared" si="17"/>
        <v>0</v>
      </c>
      <c r="O79" s="36">
        <f t="shared" si="17"/>
        <v>-17.240533939857414</v>
      </c>
      <c r="P79" s="94">
        <f t="shared" si="18"/>
        <v>-1.2472889859998539</v>
      </c>
      <c r="Q79" s="25">
        <v>1383.1833107743043</v>
      </c>
      <c r="R79" s="25">
        <v>1372.457439</v>
      </c>
      <c r="S79" s="26">
        <f t="shared" si="19"/>
        <v>-10.725871774304323</v>
      </c>
      <c r="T79" s="96">
        <f t="shared" si="20"/>
        <v>-0.77544832205212144</v>
      </c>
      <c r="U79" s="27">
        <f t="shared" si="21"/>
        <v>-0.94277683444693139</v>
      </c>
      <c r="V79" s="73">
        <f t="shared" si="26"/>
        <v>-7.4574390000000221</v>
      </c>
      <c r="W79" s="28">
        <f t="shared" si="22"/>
        <v>-6.5146621655530907</v>
      </c>
      <c r="X79" s="30">
        <v>343.87</v>
      </c>
      <c r="Y79" s="108">
        <v>345.25315418646579</v>
      </c>
      <c r="Z79" s="29">
        <f t="shared" si="23"/>
        <v>1.3831541864657879</v>
      </c>
      <c r="AA79" s="30">
        <v>980.20081077430427</v>
      </c>
      <c r="AB79" s="106">
        <v>918</v>
      </c>
      <c r="AC79" s="105">
        <v>-49.264040000000001</v>
      </c>
      <c r="AD79" s="31">
        <f t="shared" si="24"/>
        <v>967.26404000000002</v>
      </c>
      <c r="AE79" s="32">
        <f t="shared" si="25"/>
        <v>-62.200810774304273</v>
      </c>
    </row>
    <row r="80" spans="1:31" ht="18" customHeight="1">
      <c r="A80" s="2">
        <v>74</v>
      </c>
      <c r="B80" s="6" t="s">
        <v>76</v>
      </c>
      <c r="C80" s="118">
        <v>50.06</v>
      </c>
      <c r="D80" s="5"/>
      <c r="E80" s="107">
        <f t="shared" si="14"/>
        <v>0</v>
      </c>
      <c r="F80" s="13" t="e">
        <f>IF(#REF!&lt;0,IF(C80&lt;49.2,8.73*1.4,E80),E80)</f>
        <v>#REF!</v>
      </c>
      <c r="G80" s="35">
        <v>1395.3280262495571</v>
      </c>
      <c r="H80" s="35">
        <v>0</v>
      </c>
      <c r="I80" s="35">
        <f t="shared" si="15"/>
        <v>1395.3280262495571</v>
      </c>
      <c r="J80" s="35">
        <v>1347</v>
      </c>
      <c r="K80" s="35">
        <v>0</v>
      </c>
      <c r="L80" s="35">
        <f t="shared" si="16"/>
        <v>1347</v>
      </c>
      <c r="M80" s="36">
        <f t="shared" si="17"/>
        <v>-48.32802624955707</v>
      </c>
      <c r="N80" s="36">
        <f t="shared" si="17"/>
        <v>0</v>
      </c>
      <c r="O80" s="36">
        <f t="shared" si="17"/>
        <v>-48.32802624955707</v>
      </c>
      <c r="P80" s="94">
        <f t="shared" si="18"/>
        <v>-3.4635602052268615</v>
      </c>
      <c r="Q80" s="25">
        <v>1398.5207340871877</v>
      </c>
      <c r="R80" s="25">
        <v>1397.722806</v>
      </c>
      <c r="S80" s="26">
        <f t="shared" si="19"/>
        <v>-0.79792808718775632</v>
      </c>
      <c r="T80" s="96">
        <f t="shared" si="20"/>
        <v>-5.7055148896920906E-2</v>
      </c>
      <c r="U80" s="27">
        <f t="shared" si="21"/>
        <v>-3.1927078376306781</v>
      </c>
      <c r="V80" s="73">
        <f t="shared" si="26"/>
        <v>-50.722805999999991</v>
      </c>
      <c r="W80" s="28">
        <f t="shared" si="22"/>
        <v>-47.530098162369313</v>
      </c>
      <c r="X80" s="30">
        <v>343.87</v>
      </c>
      <c r="Y80" s="108">
        <v>345.25315418646579</v>
      </c>
      <c r="Z80" s="29">
        <f t="shared" si="23"/>
        <v>1.3831541864657879</v>
      </c>
      <c r="AA80" s="30">
        <v>995.53823408718767</v>
      </c>
      <c r="AB80" s="106">
        <v>887</v>
      </c>
      <c r="AC80" s="105">
        <v>-49.264040000000001</v>
      </c>
      <c r="AD80" s="31">
        <f t="shared" si="24"/>
        <v>936.26404000000002</v>
      </c>
      <c r="AE80" s="32">
        <f t="shared" si="25"/>
        <v>-108.53823408718767</v>
      </c>
    </row>
    <row r="81" spans="1:31" ht="18" customHeight="1">
      <c r="A81" s="2">
        <v>75</v>
      </c>
      <c r="B81" s="6" t="s">
        <v>77</v>
      </c>
      <c r="C81" s="118">
        <v>50.06</v>
      </c>
      <c r="D81" s="5"/>
      <c r="E81" s="107">
        <f t="shared" si="14"/>
        <v>0</v>
      </c>
      <c r="F81" s="13" t="e">
        <f>IF(#REF!&lt;0,IF(C81&lt;49.2,8.73*1.4,E81),E81)</f>
        <v>#REF!</v>
      </c>
      <c r="G81" s="35">
        <v>1354.0520889651189</v>
      </c>
      <c r="H81" s="35">
        <v>0</v>
      </c>
      <c r="I81" s="35">
        <f t="shared" si="15"/>
        <v>1354.0520889651189</v>
      </c>
      <c r="J81" s="35">
        <v>1332</v>
      </c>
      <c r="K81" s="35">
        <v>0</v>
      </c>
      <c r="L81" s="35">
        <f t="shared" si="16"/>
        <v>1332</v>
      </c>
      <c r="M81" s="36">
        <f t="shared" si="17"/>
        <v>-22.052088965118855</v>
      </c>
      <c r="N81" s="36">
        <f t="shared" si="17"/>
        <v>0</v>
      </c>
      <c r="O81" s="36">
        <f t="shared" si="17"/>
        <v>-22.052088965118855</v>
      </c>
      <c r="P81" s="94">
        <f t="shared" si="18"/>
        <v>-1.6285997521685394</v>
      </c>
      <c r="Q81" s="25">
        <v>1342.2835152732819</v>
      </c>
      <c r="R81" s="25">
        <v>1326.242806</v>
      </c>
      <c r="S81" s="26">
        <f t="shared" si="19"/>
        <v>-16.040709273281891</v>
      </c>
      <c r="T81" s="96">
        <f t="shared" si="20"/>
        <v>-1.1950313842613263</v>
      </c>
      <c r="U81" s="27">
        <f t="shared" si="21"/>
        <v>11.768573691836991</v>
      </c>
      <c r="V81" s="73">
        <f t="shared" si="26"/>
        <v>5.7571940000000268</v>
      </c>
      <c r="W81" s="28">
        <f t="shared" si="22"/>
        <v>-6.0113796918369644</v>
      </c>
      <c r="X81" s="30">
        <v>343.87</v>
      </c>
      <c r="Y81" s="108">
        <v>345.25315418646579</v>
      </c>
      <c r="Z81" s="29">
        <f t="shared" si="23"/>
        <v>1.3831541864657879</v>
      </c>
      <c r="AA81" s="30">
        <v>939.30101527328179</v>
      </c>
      <c r="AB81" s="106">
        <v>887</v>
      </c>
      <c r="AC81" s="105">
        <v>-49.264040000000001</v>
      </c>
      <c r="AD81" s="31">
        <f t="shared" si="24"/>
        <v>936.26404000000002</v>
      </c>
      <c r="AE81" s="32">
        <f t="shared" si="25"/>
        <v>-52.301015273281791</v>
      </c>
    </row>
    <row r="82" spans="1:31" ht="18" customHeight="1">
      <c r="A82" s="2">
        <v>76</v>
      </c>
      <c r="B82" s="6" t="s">
        <v>78</v>
      </c>
      <c r="C82" s="118">
        <v>50.08</v>
      </c>
      <c r="D82" s="5"/>
      <c r="E82" s="107">
        <f t="shared" si="14"/>
        <v>0</v>
      </c>
      <c r="F82" s="13" t="e">
        <f>IF(#REF!&lt;0,IF(C82&lt;49.2,8.73*1.4,E82),E82)</f>
        <v>#REF!</v>
      </c>
      <c r="G82" s="35">
        <v>1331.9040250563955</v>
      </c>
      <c r="H82" s="35">
        <v>0</v>
      </c>
      <c r="I82" s="35">
        <f t="shared" si="15"/>
        <v>1331.9040250563955</v>
      </c>
      <c r="J82" s="35">
        <v>1304</v>
      </c>
      <c r="K82" s="35">
        <v>0</v>
      </c>
      <c r="L82" s="35">
        <f t="shared" si="16"/>
        <v>1304</v>
      </c>
      <c r="M82" s="36">
        <f t="shared" si="17"/>
        <v>-27.90402505639554</v>
      </c>
      <c r="N82" s="36">
        <f t="shared" si="17"/>
        <v>0</v>
      </c>
      <c r="O82" s="36">
        <f t="shared" si="17"/>
        <v>-27.90402505639554</v>
      </c>
      <c r="P82" s="94">
        <f t="shared" si="18"/>
        <v>-2.0950477310265678</v>
      </c>
      <c r="Q82" s="25">
        <v>1321.4609989603982</v>
      </c>
      <c r="R82" s="25">
        <v>1322.8428060000001</v>
      </c>
      <c r="S82" s="26">
        <f t="shared" si="19"/>
        <v>1.3818070396018811</v>
      </c>
      <c r="T82" s="96">
        <f t="shared" si="20"/>
        <v>0.10456661533627988</v>
      </c>
      <c r="U82" s="27">
        <f t="shared" si="21"/>
        <v>10.443026095997311</v>
      </c>
      <c r="V82" s="73">
        <f t="shared" si="26"/>
        <v>-18.84280600000011</v>
      </c>
      <c r="W82" s="28">
        <f t="shared" si="22"/>
        <v>-29.285832095997421</v>
      </c>
      <c r="X82" s="30">
        <v>343.87</v>
      </c>
      <c r="Y82" s="108">
        <v>345.25315418646579</v>
      </c>
      <c r="Z82" s="29">
        <f t="shared" si="23"/>
        <v>1.3831541864657879</v>
      </c>
      <c r="AA82" s="30">
        <v>918.47849896039838</v>
      </c>
      <c r="AB82" s="106">
        <v>847</v>
      </c>
      <c r="AC82" s="105">
        <v>-49.264040000000001</v>
      </c>
      <c r="AD82" s="31">
        <f t="shared" si="24"/>
        <v>896.26404000000002</v>
      </c>
      <c r="AE82" s="32">
        <f t="shared" si="25"/>
        <v>-71.478498960398383</v>
      </c>
    </row>
    <row r="83" spans="1:31" ht="18" customHeight="1">
      <c r="A83" s="2">
        <v>77</v>
      </c>
      <c r="B83" s="6" t="s">
        <v>79</v>
      </c>
      <c r="C83" s="118">
        <v>50.06</v>
      </c>
      <c r="D83" s="5"/>
      <c r="E83" s="107">
        <f t="shared" si="14"/>
        <v>0</v>
      </c>
      <c r="F83" s="13" t="e">
        <f>IF(#REF!&lt;0,IF(C83&lt;49.2,8.73*1.4,E83),E83)</f>
        <v>#REF!</v>
      </c>
      <c r="G83" s="35">
        <v>1303.715580081657</v>
      </c>
      <c r="H83" s="35">
        <v>0</v>
      </c>
      <c r="I83" s="35">
        <f t="shared" si="15"/>
        <v>1303.715580081657</v>
      </c>
      <c r="J83" s="35">
        <v>1284</v>
      </c>
      <c r="K83" s="35">
        <v>0</v>
      </c>
      <c r="L83" s="35">
        <f t="shared" si="16"/>
        <v>1284</v>
      </c>
      <c r="M83" s="36">
        <f t="shared" si="17"/>
        <v>-19.715580081656981</v>
      </c>
      <c r="N83" s="36">
        <f t="shared" si="17"/>
        <v>0</v>
      </c>
      <c r="O83" s="36">
        <f t="shared" si="17"/>
        <v>-19.715580081656981</v>
      </c>
      <c r="P83" s="94">
        <f t="shared" si="18"/>
        <v>-1.5122608322608306</v>
      </c>
      <c r="Q83" s="25">
        <v>1288.8940160217478</v>
      </c>
      <c r="R83" s="25">
        <v>1290.1380789999998</v>
      </c>
      <c r="S83" s="26">
        <f t="shared" si="19"/>
        <v>1.2440629782520318</v>
      </c>
      <c r="T83" s="96">
        <f t="shared" si="20"/>
        <v>9.6521743664534199E-2</v>
      </c>
      <c r="U83" s="27">
        <f t="shared" si="21"/>
        <v>14.821564059909178</v>
      </c>
      <c r="V83" s="73">
        <f t="shared" si="26"/>
        <v>-6.1380789999998342</v>
      </c>
      <c r="W83" s="28">
        <f t="shared" si="22"/>
        <v>-20.959643059909013</v>
      </c>
      <c r="X83" s="30">
        <v>343.87</v>
      </c>
      <c r="Y83" s="108">
        <v>345.76464034081602</v>
      </c>
      <c r="Z83" s="29">
        <f t="shared" si="23"/>
        <v>1.8946403408160108</v>
      </c>
      <c r="AA83" s="30">
        <v>885.91151602174796</v>
      </c>
      <c r="AB83" s="106">
        <v>827</v>
      </c>
      <c r="AC83" s="105">
        <v>-49.335639999999998</v>
      </c>
      <c r="AD83" s="31">
        <f t="shared" si="24"/>
        <v>876.33564000000001</v>
      </c>
      <c r="AE83" s="32">
        <f t="shared" si="25"/>
        <v>-58.911516021747957</v>
      </c>
    </row>
    <row r="84" spans="1:31" ht="18" customHeight="1">
      <c r="A84" s="2">
        <v>78</v>
      </c>
      <c r="B84" s="6" t="s">
        <v>80</v>
      </c>
      <c r="C84" s="118">
        <v>50.06</v>
      </c>
      <c r="D84" s="5"/>
      <c r="E84" s="107">
        <f t="shared" si="14"/>
        <v>0</v>
      </c>
      <c r="F84" s="13" t="e">
        <f>IF(#REF!&lt;0,IF(C84&lt;49.2,8.73*1.4,E84),E84)</f>
        <v>#REF!</v>
      </c>
      <c r="G84" s="35">
        <v>1278.5473256399262</v>
      </c>
      <c r="H84" s="35">
        <v>0</v>
      </c>
      <c r="I84" s="35">
        <f t="shared" si="15"/>
        <v>1278.5473256399262</v>
      </c>
      <c r="J84" s="35">
        <v>1257</v>
      </c>
      <c r="K84" s="35">
        <v>0</v>
      </c>
      <c r="L84" s="35">
        <f t="shared" si="16"/>
        <v>1257</v>
      </c>
      <c r="M84" s="36">
        <f t="shared" si="17"/>
        <v>-21.547325639926157</v>
      </c>
      <c r="N84" s="36">
        <f t="shared" si="17"/>
        <v>0</v>
      </c>
      <c r="O84" s="36">
        <f t="shared" si="17"/>
        <v>-21.547325639926157</v>
      </c>
      <c r="P84" s="94">
        <f t="shared" si="18"/>
        <v>-1.6852974628171467</v>
      </c>
      <c r="Q84" s="25">
        <v>1267.1448371464926</v>
      </c>
      <c r="R84" s="25">
        <v>1266.2521320000001</v>
      </c>
      <c r="S84" s="26">
        <f t="shared" si="19"/>
        <v>-0.89270514649251709</v>
      </c>
      <c r="T84" s="96">
        <f t="shared" si="20"/>
        <v>-7.045012695650614E-2</v>
      </c>
      <c r="U84" s="27">
        <f t="shared" si="21"/>
        <v>11.402488493433566</v>
      </c>
      <c r="V84" s="73">
        <f t="shared" si="26"/>
        <v>-9.2521320000000742</v>
      </c>
      <c r="W84" s="28">
        <f t="shared" si="22"/>
        <v>-20.65462049343364</v>
      </c>
      <c r="X84" s="30">
        <v>343.87</v>
      </c>
      <c r="Y84" s="108">
        <v>345.76464034081602</v>
      </c>
      <c r="Z84" s="29">
        <f t="shared" si="23"/>
        <v>1.8946403408160108</v>
      </c>
      <c r="AA84" s="30">
        <v>864.16233714649252</v>
      </c>
      <c r="AB84" s="106">
        <v>804</v>
      </c>
      <c r="AC84" s="105">
        <v>-54.753639999999997</v>
      </c>
      <c r="AD84" s="31">
        <f t="shared" si="24"/>
        <v>858.75364000000002</v>
      </c>
      <c r="AE84" s="32">
        <f t="shared" si="25"/>
        <v>-60.162337146492519</v>
      </c>
    </row>
    <row r="85" spans="1:31" ht="18" customHeight="1">
      <c r="A85" s="2">
        <v>79</v>
      </c>
      <c r="B85" s="6" t="s">
        <v>81</v>
      </c>
      <c r="C85" s="118">
        <v>50.06</v>
      </c>
      <c r="D85" s="5"/>
      <c r="E85" s="107">
        <f t="shared" si="14"/>
        <v>0</v>
      </c>
      <c r="F85" s="13" t="e">
        <f>IF(#REF!&lt;0,IF(C85&lt;49.2,8.73*1.4,E85),E85)</f>
        <v>#REF!</v>
      </c>
      <c r="G85" s="35">
        <v>1255.3925315535337</v>
      </c>
      <c r="H85" s="35">
        <v>0</v>
      </c>
      <c r="I85" s="35">
        <f t="shared" si="15"/>
        <v>1255.3925315535337</v>
      </c>
      <c r="J85" s="35">
        <v>1231</v>
      </c>
      <c r="K85" s="35">
        <v>0</v>
      </c>
      <c r="L85" s="35">
        <f t="shared" si="16"/>
        <v>1231</v>
      </c>
      <c r="M85" s="36">
        <f t="shared" si="17"/>
        <v>-24.392531553533672</v>
      </c>
      <c r="N85" s="36">
        <f t="shared" si="17"/>
        <v>0</v>
      </c>
      <c r="O85" s="36">
        <f t="shared" si="17"/>
        <v>-24.392531553533672</v>
      </c>
      <c r="P85" s="94">
        <f t="shared" si="18"/>
        <v>-1.943020285722761</v>
      </c>
      <c r="Q85" s="25">
        <v>1209.9197018970035</v>
      </c>
      <c r="R85" s="25">
        <v>1297.499028</v>
      </c>
      <c r="S85" s="26">
        <f t="shared" si="19"/>
        <v>87.579326102996447</v>
      </c>
      <c r="T85" s="96">
        <f t="shared" si="20"/>
        <v>7.2384411928893266</v>
      </c>
      <c r="U85" s="27">
        <f t="shared" si="21"/>
        <v>45.472829656530166</v>
      </c>
      <c r="V85" s="73">
        <f t="shared" si="26"/>
        <v>-66.499027999999953</v>
      </c>
      <c r="W85" s="28">
        <f t="shared" si="22"/>
        <v>-111.97185765653012</v>
      </c>
      <c r="X85" s="30">
        <v>263.87</v>
      </c>
      <c r="Y85" s="108">
        <v>345.76464034081602</v>
      </c>
      <c r="Z85" s="29">
        <f t="shared" si="23"/>
        <v>81.894640340816011</v>
      </c>
      <c r="AA85" s="30">
        <v>886.93720189700366</v>
      </c>
      <c r="AB85" s="106">
        <v>787</v>
      </c>
      <c r="AC85" s="105">
        <v>-54.753639999999997</v>
      </c>
      <c r="AD85" s="31">
        <f t="shared" si="24"/>
        <v>841.75364000000002</v>
      </c>
      <c r="AE85" s="32">
        <f t="shared" si="25"/>
        <v>-99.937201897003661</v>
      </c>
    </row>
    <row r="86" spans="1:31" ht="18" customHeight="1">
      <c r="A86" s="2">
        <v>80</v>
      </c>
      <c r="B86" s="6" t="s">
        <v>82</v>
      </c>
      <c r="C86" s="118">
        <v>50.04</v>
      </c>
      <c r="D86" s="5"/>
      <c r="E86" s="107">
        <f t="shared" si="14"/>
        <v>0.35599999999995946</v>
      </c>
      <c r="F86" s="13" t="e">
        <f>IF(#REF!&lt;0,IF(C86&lt;49.2,8.73*1.4,E86),E86)</f>
        <v>#REF!</v>
      </c>
      <c r="G86" s="35">
        <v>1227.2040865787953</v>
      </c>
      <c r="H86" s="35">
        <v>0</v>
      </c>
      <c r="I86" s="35">
        <f t="shared" si="15"/>
        <v>1227.2040865787953</v>
      </c>
      <c r="J86" s="35">
        <v>1210</v>
      </c>
      <c r="K86" s="35">
        <v>0</v>
      </c>
      <c r="L86" s="35">
        <f t="shared" si="16"/>
        <v>1210</v>
      </c>
      <c r="M86" s="36">
        <f t="shared" si="17"/>
        <v>-17.204086578795341</v>
      </c>
      <c r="N86" s="36">
        <f t="shared" si="17"/>
        <v>0</v>
      </c>
      <c r="O86" s="36">
        <f t="shared" si="17"/>
        <v>-17.204086578795341</v>
      </c>
      <c r="P86" s="94">
        <f t="shared" si="18"/>
        <v>-1.4018928690790922</v>
      </c>
      <c r="Q86" s="25">
        <v>1205.5593477722596</v>
      </c>
      <c r="R86" s="25">
        <v>1302.1168459999999</v>
      </c>
      <c r="S86" s="26">
        <f t="shared" si="19"/>
        <v>96.557498227740325</v>
      </c>
      <c r="T86" s="96">
        <f t="shared" si="20"/>
        <v>8.009352538816767</v>
      </c>
      <c r="U86" s="27">
        <f t="shared" si="21"/>
        <v>21.64473880653577</v>
      </c>
      <c r="V86" s="73">
        <f t="shared" si="26"/>
        <v>-92.116845999999896</v>
      </c>
      <c r="W86" s="28">
        <f t="shared" si="22"/>
        <v>-113.76158480653567</v>
      </c>
      <c r="X86" s="30">
        <v>263.87</v>
      </c>
      <c r="Y86" s="108">
        <v>345.76464034081602</v>
      </c>
      <c r="Z86" s="29">
        <f t="shared" si="23"/>
        <v>81.894640340816011</v>
      </c>
      <c r="AA86" s="30">
        <v>882.57684777225973</v>
      </c>
      <c r="AB86" s="106">
        <v>754</v>
      </c>
      <c r="AC86" s="105">
        <v>-54.753639999999997</v>
      </c>
      <c r="AD86" s="31">
        <f t="shared" si="24"/>
        <v>808.75364000000002</v>
      </c>
      <c r="AE86" s="32">
        <f t="shared" si="25"/>
        <v>-128.57684777225973</v>
      </c>
    </row>
    <row r="87" spans="1:31" ht="18" customHeight="1">
      <c r="A87" s="2">
        <v>81</v>
      </c>
      <c r="B87" s="6" t="s">
        <v>83</v>
      </c>
      <c r="C87" s="118">
        <v>50.05</v>
      </c>
      <c r="D87" s="5"/>
      <c r="E87" s="107">
        <f t="shared" si="14"/>
        <v>0</v>
      </c>
      <c r="F87" s="13" t="e">
        <f>IF(#REF!&lt;0,IF(C87&lt;49.2,8.73*1.4,E87),E87)</f>
        <v>#REF!</v>
      </c>
      <c r="G87" s="35">
        <v>1184.9214191166875</v>
      </c>
      <c r="H87" s="35">
        <v>0</v>
      </c>
      <c r="I87" s="35">
        <f t="shared" si="15"/>
        <v>1184.9214191166875</v>
      </c>
      <c r="J87" s="35">
        <v>1151</v>
      </c>
      <c r="K87" s="35">
        <v>0</v>
      </c>
      <c r="L87" s="35">
        <f t="shared" si="16"/>
        <v>1151</v>
      </c>
      <c r="M87" s="36">
        <f t="shared" si="17"/>
        <v>-33.921419116687503</v>
      </c>
      <c r="N87" s="36">
        <f t="shared" si="17"/>
        <v>0</v>
      </c>
      <c r="O87" s="36">
        <f t="shared" si="17"/>
        <v>-33.921419116687503</v>
      </c>
      <c r="P87" s="94">
        <f t="shared" si="18"/>
        <v>-2.8627568520091899</v>
      </c>
      <c r="Q87" s="25">
        <v>1179.3241773346317</v>
      </c>
      <c r="R87" s="25">
        <v>1264.8546550000001</v>
      </c>
      <c r="S87" s="26">
        <f t="shared" si="19"/>
        <v>85.53047766536838</v>
      </c>
      <c r="T87" s="96">
        <f t="shared" si="20"/>
        <v>7.2524992965610355</v>
      </c>
      <c r="U87" s="27">
        <f t="shared" si="21"/>
        <v>5.5972417820557894</v>
      </c>
      <c r="V87" s="73">
        <f t="shared" si="26"/>
        <v>-113.85465500000009</v>
      </c>
      <c r="W87" s="28">
        <f t="shared" si="22"/>
        <v>-119.45189678205588</v>
      </c>
      <c r="X87" s="30">
        <v>261.91999999999996</v>
      </c>
      <c r="Y87" s="108">
        <v>364.56175651319029</v>
      </c>
      <c r="Z87" s="29">
        <f t="shared" si="23"/>
        <v>102.64175651319033</v>
      </c>
      <c r="AA87" s="30">
        <v>890.3816773346316</v>
      </c>
      <c r="AB87" s="106">
        <v>733</v>
      </c>
      <c r="AC87" s="105">
        <v>-80.814600000000013</v>
      </c>
      <c r="AD87" s="31">
        <f t="shared" si="24"/>
        <v>813.81460000000004</v>
      </c>
      <c r="AE87" s="32">
        <f t="shared" si="25"/>
        <v>-157.3816773346316</v>
      </c>
    </row>
    <row r="88" spans="1:31" ht="18" customHeight="1">
      <c r="A88" s="2">
        <v>82</v>
      </c>
      <c r="B88" s="6" t="s">
        <v>84</v>
      </c>
      <c r="C88" s="118">
        <v>50.04</v>
      </c>
      <c r="D88" s="5"/>
      <c r="E88" s="107">
        <f t="shared" si="14"/>
        <v>0.35599999999995946</v>
      </c>
      <c r="F88" s="13" t="e">
        <f>IF(#REF!&lt;0,IF(C88&lt;49.2,8.73*1.4,E88),E88)</f>
        <v>#REF!</v>
      </c>
      <c r="G88" s="35">
        <v>1149.6858628982643</v>
      </c>
      <c r="H88" s="35">
        <v>0</v>
      </c>
      <c r="I88" s="35">
        <f t="shared" si="15"/>
        <v>1149.6858628982643</v>
      </c>
      <c r="J88" s="35">
        <v>1123</v>
      </c>
      <c r="K88" s="35">
        <v>0</v>
      </c>
      <c r="L88" s="35">
        <f t="shared" si="16"/>
        <v>1123</v>
      </c>
      <c r="M88" s="36">
        <f t="shared" si="17"/>
        <v>-26.685862898264304</v>
      </c>
      <c r="N88" s="36">
        <f t="shared" si="17"/>
        <v>0</v>
      </c>
      <c r="O88" s="36">
        <f t="shared" si="17"/>
        <v>-26.685862898264304</v>
      </c>
      <c r="P88" s="94">
        <f t="shared" si="18"/>
        <v>-2.3211438671596274</v>
      </c>
      <c r="Q88" s="25">
        <v>1194.8644277109101</v>
      </c>
      <c r="R88" s="25">
        <v>1274.246028</v>
      </c>
      <c r="S88" s="26">
        <f t="shared" si="19"/>
        <v>79.381600289089874</v>
      </c>
      <c r="T88" s="96">
        <f t="shared" si="20"/>
        <v>6.6435654496106364</v>
      </c>
      <c r="U88" s="27">
        <f t="shared" si="21"/>
        <v>-45.178564812645845</v>
      </c>
      <c r="V88" s="73">
        <f t="shared" si="26"/>
        <v>-151.24602800000002</v>
      </c>
      <c r="W88" s="28">
        <f t="shared" si="22"/>
        <v>-106.06746318735418</v>
      </c>
      <c r="X88" s="30">
        <v>261.91999999999996</v>
      </c>
      <c r="Y88" s="108">
        <v>364.56175651319029</v>
      </c>
      <c r="Z88" s="29">
        <f t="shared" si="23"/>
        <v>102.64175651319033</v>
      </c>
      <c r="AA88" s="30">
        <v>905.92192771091004</v>
      </c>
      <c r="AB88" s="106">
        <v>705</v>
      </c>
      <c r="AC88" s="105">
        <v>-89.636944000000014</v>
      </c>
      <c r="AD88" s="31">
        <f t="shared" si="24"/>
        <v>794.63694399999997</v>
      </c>
      <c r="AE88" s="32">
        <f t="shared" si="25"/>
        <v>-200.92192771091004</v>
      </c>
    </row>
    <row r="89" spans="1:31" ht="18" customHeight="1">
      <c r="A89" s="2">
        <v>83</v>
      </c>
      <c r="B89" s="6" t="s">
        <v>85</v>
      </c>
      <c r="C89" s="118">
        <v>50.04</v>
      </c>
      <c r="D89" s="5"/>
      <c r="E89" s="107">
        <f t="shared" si="14"/>
        <v>0.35599999999995946</v>
      </c>
      <c r="F89" s="13" t="e">
        <f>IF(#REF!&lt;0,IF(C89&lt;49.2,8.73*1.4,E89),E89)</f>
        <v>#REF!</v>
      </c>
      <c r="G89" s="35">
        <v>1122.5041481011949</v>
      </c>
      <c r="H89" s="35">
        <v>0</v>
      </c>
      <c r="I89" s="35">
        <f t="shared" si="15"/>
        <v>1122.5041481011949</v>
      </c>
      <c r="J89" s="35">
        <v>1115</v>
      </c>
      <c r="K89" s="35">
        <v>0</v>
      </c>
      <c r="L89" s="35">
        <f t="shared" si="16"/>
        <v>1115</v>
      </c>
      <c r="M89" s="36">
        <f t="shared" si="17"/>
        <v>-7.5041481011949145</v>
      </c>
      <c r="N89" s="36">
        <f t="shared" si="17"/>
        <v>0</v>
      </c>
      <c r="O89" s="36">
        <f t="shared" si="17"/>
        <v>-7.5041481011949145</v>
      </c>
      <c r="P89" s="94">
        <f t="shared" si="18"/>
        <v>-0.66851851851850863</v>
      </c>
      <c r="Q89" s="25">
        <v>1145.9172598356545</v>
      </c>
      <c r="R89" s="25">
        <v>1170.3449759999999</v>
      </c>
      <c r="S89" s="26">
        <f t="shared" si="19"/>
        <v>24.427716164345384</v>
      </c>
      <c r="T89" s="96">
        <f t="shared" si="20"/>
        <v>2.1317172731867888</v>
      </c>
      <c r="U89" s="27">
        <f t="shared" si="21"/>
        <v>-23.413111734459562</v>
      </c>
      <c r="V89" s="73">
        <f t="shared" si="26"/>
        <v>-55.344975999999861</v>
      </c>
      <c r="W89" s="28">
        <f t="shared" si="22"/>
        <v>-31.931864265540298</v>
      </c>
      <c r="X89" s="30">
        <v>261.91999999999996</v>
      </c>
      <c r="Y89" s="108">
        <v>364.56175651319029</v>
      </c>
      <c r="Z89" s="29">
        <f t="shared" si="23"/>
        <v>102.64175651319033</v>
      </c>
      <c r="AA89" s="30">
        <v>856.97475983565437</v>
      </c>
      <c r="AB89" s="106">
        <v>708</v>
      </c>
      <c r="AC89" s="105">
        <v>-123.20881900000001</v>
      </c>
      <c r="AD89" s="31">
        <f t="shared" si="24"/>
        <v>831.20881899999995</v>
      </c>
      <c r="AE89" s="32">
        <f t="shared" si="25"/>
        <v>-148.97475983565437</v>
      </c>
    </row>
    <row r="90" spans="1:31" ht="18" customHeight="1">
      <c r="A90" s="2">
        <v>84</v>
      </c>
      <c r="B90" s="6" t="s">
        <v>86</v>
      </c>
      <c r="C90" s="118">
        <v>50.02</v>
      </c>
      <c r="D90" s="5"/>
      <c r="E90" s="107">
        <f t="shared" si="14"/>
        <v>1.0679999999998178</v>
      </c>
      <c r="F90" s="13" t="e">
        <f>IF(#REF!&lt;0,IF(C90&lt;49.2,8.73*1.4,E90),E90)</f>
        <v>#REF!</v>
      </c>
      <c r="G90" s="35">
        <v>1092.302242771118</v>
      </c>
      <c r="H90" s="35">
        <v>0</v>
      </c>
      <c r="I90" s="35">
        <f t="shared" si="15"/>
        <v>1092.302242771118</v>
      </c>
      <c r="J90" s="35">
        <v>1082</v>
      </c>
      <c r="K90" s="35">
        <v>0</v>
      </c>
      <c r="L90" s="35">
        <f t="shared" si="16"/>
        <v>1082</v>
      </c>
      <c r="M90" s="36">
        <f t="shared" si="17"/>
        <v>-10.302242771118017</v>
      </c>
      <c r="N90" s="36">
        <f t="shared" si="17"/>
        <v>0</v>
      </c>
      <c r="O90" s="36">
        <f t="shared" si="17"/>
        <v>-10.302242771118017</v>
      </c>
      <c r="P90" s="94">
        <f t="shared" si="18"/>
        <v>-0.94316777607100066</v>
      </c>
      <c r="Q90" s="25">
        <v>1080.0375207677937</v>
      </c>
      <c r="R90" s="25">
        <v>1107.7005789999998</v>
      </c>
      <c r="S90" s="26">
        <f t="shared" si="19"/>
        <v>27.66305823220614</v>
      </c>
      <c r="T90" s="96">
        <f t="shared" si="20"/>
        <v>2.5613052972956534</v>
      </c>
      <c r="U90" s="27">
        <f t="shared" si="21"/>
        <v>12.264722003324323</v>
      </c>
      <c r="V90" s="73">
        <f t="shared" si="26"/>
        <v>-25.700578999999834</v>
      </c>
      <c r="W90" s="28">
        <f t="shared" si="22"/>
        <v>-37.965301003324157</v>
      </c>
      <c r="X90" s="30">
        <v>261.91999999999996</v>
      </c>
      <c r="Y90" s="108">
        <v>364.56175651319029</v>
      </c>
      <c r="Z90" s="29">
        <f t="shared" si="23"/>
        <v>102.64175651319033</v>
      </c>
      <c r="AA90" s="30">
        <v>791.09502076779359</v>
      </c>
      <c r="AB90" s="106">
        <v>664</v>
      </c>
      <c r="AC90" s="105">
        <v>-123.20881900000001</v>
      </c>
      <c r="AD90" s="31">
        <f t="shared" si="24"/>
        <v>787.20881899999995</v>
      </c>
      <c r="AE90" s="32">
        <f t="shared" si="25"/>
        <v>-127.09502076779359</v>
      </c>
    </row>
    <row r="91" spans="1:31" ht="18" customHeight="1">
      <c r="A91" s="2">
        <v>85</v>
      </c>
      <c r="B91" s="6" t="s">
        <v>87</v>
      </c>
      <c r="C91" s="118">
        <v>50.03</v>
      </c>
      <c r="D91" s="5"/>
      <c r="E91" s="107">
        <f t="shared" si="14"/>
        <v>0.71199999999988872</v>
      </c>
      <c r="F91" s="13" t="e">
        <f>IF(#REF!&lt;0,IF(C91&lt;49.2,8.73*1.4,E91),E91)</f>
        <v>#REF!</v>
      </c>
      <c r="G91" s="35">
        <v>1063.1070676187103</v>
      </c>
      <c r="H91" s="35">
        <v>0</v>
      </c>
      <c r="I91" s="35">
        <f t="shared" si="15"/>
        <v>1063.1070676187103</v>
      </c>
      <c r="J91" s="35">
        <v>1062</v>
      </c>
      <c r="K91" s="35">
        <v>0</v>
      </c>
      <c r="L91" s="35">
        <f t="shared" si="16"/>
        <v>1062</v>
      </c>
      <c r="M91" s="36">
        <f t="shared" si="17"/>
        <v>-1.107067618710289</v>
      </c>
      <c r="N91" s="36">
        <f t="shared" si="17"/>
        <v>0</v>
      </c>
      <c r="O91" s="36">
        <f t="shared" si="17"/>
        <v>-1.107067618710289</v>
      </c>
      <c r="P91" s="94">
        <f t="shared" si="18"/>
        <v>-0.10413510101010309</v>
      </c>
      <c r="Q91" s="25">
        <v>1077.2023852688158</v>
      </c>
      <c r="R91" s="25">
        <v>1089.914861</v>
      </c>
      <c r="S91" s="26">
        <f t="shared" si="19"/>
        <v>12.712475731184213</v>
      </c>
      <c r="T91" s="96">
        <f t="shared" si="20"/>
        <v>1.1801380970774416</v>
      </c>
      <c r="U91" s="27">
        <f t="shared" si="21"/>
        <v>-14.095317650105471</v>
      </c>
      <c r="V91" s="73">
        <f t="shared" si="26"/>
        <v>-27.914860999999974</v>
      </c>
      <c r="W91" s="28">
        <f t="shared" si="22"/>
        <v>-13.819543349894502</v>
      </c>
      <c r="X91" s="30">
        <v>265.91999999999996</v>
      </c>
      <c r="Y91" s="108">
        <v>303.69490414550222</v>
      </c>
      <c r="Z91" s="29">
        <f t="shared" si="23"/>
        <v>37.774904145502262</v>
      </c>
      <c r="AA91" s="30">
        <v>799.06988526881571</v>
      </c>
      <c r="AB91" s="106">
        <v>640</v>
      </c>
      <c r="AC91" s="105">
        <v>-172.855569</v>
      </c>
      <c r="AD91" s="31">
        <f t="shared" si="24"/>
        <v>812.85556900000006</v>
      </c>
      <c r="AE91" s="32">
        <f t="shared" si="25"/>
        <v>-159.06988526881571</v>
      </c>
    </row>
    <row r="92" spans="1:31" ht="18" customHeight="1">
      <c r="A92" s="2">
        <v>86</v>
      </c>
      <c r="B92" s="6" t="s">
        <v>88</v>
      </c>
      <c r="C92" s="118">
        <v>50.02</v>
      </c>
      <c r="D92" s="5"/>
      <c r="E92" s="107">
        <f t="shared" si="14"/>
        <v>1.0679999999998178</v>
      </c>
      <c r="F92" s="13" t="e">
        <f>IF(#REF!&lt;0,IF(C92&lt;49.2,8.73*1.4,E92),E92)</f>
        <v>#REF!</v>
      </c>
      <c r="G92" s="35">
        <v>1058.073416730364</v>
      </c>
      <c r="H92" s="35">
        <v>0</v>
      </c>
      <c r="I92" s="35">
        <f t="shared" si="15"/>
        <v>1058.073416730364</v>
      </c>
      <c r="J92" s="35">
        <v>1034</v>
      </c>
      <c r="K92" s="35">
        <v>0</v>
      </c>
      <c r="L92" s="35">
        <f t="shared" si="16"/>
        <v>1034</v>
      </c>
      <c r="M92" s="36">
        <f t="shared" si="17"/>
        <v>-24.073416730363988</v>
      </c>
      <c r="N92" s="36">
        <f t="shared" si="17"/>
        <v>0</v>
      </c>
      <c r="O92" s="36">
        <f t="shared" si="17"/>
        <v>-24.073416730363988</v>
      </c>
      <c r="P92" s="94">
        <f t="shared" si="18"/>
        <v>-2.2752123198364766</v>
      </c>
      <c r="Q92" s="25">
        <v>1082.1246603322106</v>
      </c>
      <c r="R92" s="25">
        <v>1075.299479</v>
      </c>
      <c r="S92" s="26">
        <f t="shared" si="19"/>
        <v>-6.8251813322106045</v>
      </c>
      <c r="T92" s="96">
        <f t="shared" si="20"/>
        <v>-0.63072043198010885</v>
      </c>
      <c r="U92" s="27">
        <f t="shared" si="21"/>
        <v>-24.051243601846636</v>
      </c>
      <c r="V92" s="73">
        <f t="shared" si="26"/>
        <v>-41.299479000000019</v>
      </c>
      <c r="W92" s="28">
        <f t="shared" si="22"/>
        <v>-17.248235398153383</v>
      </c>
      <c r="X92" s="30">
        <v>270.91999999999996</v>
      </c>
      <c r="Y92" s="108">
        <v>303.69490414550222</v>
      </c>
      <c r="Z92" s="29">
        <f t="shared" si="23"/>
        <v>32.774904145502262</v>
      </c>
      <c r="AA92" s="30">
        <v>798.99216033221057</v>
      </c>
      <c r="AB92" s="106">
        <v>627</v>
      </c>
      <c r="AC92" s="105">
        <v>-172.855569</v>
      </c>
      <c r="AD92" s="31">
        <f t="shared" si="24"/>
        <v>799.85556900000006</v>
      </c>
      <c r="AE92" s="32">
        <f t="shared" si="25"/>
        <v>-171.99216033221057</v>
      </c>
    </row>
    <row r="93" spans="1:31" ht="18" customHeight="1">
      <c r="A93" s="2">
        <v>87</v>
      </c>
      <c r="B93" s="6" t="s">
        <v>89</v>
      </c>
      <c r="C93" s="118">
        <v>50.04</v>
      </c>
      <c r="D93" s="5"/>
      <c r="E93" s="107">
        <f t="shared" si="14"/>
        <v>0.35599999999995946</v>
      </c>
      <c r="F93" s="13" t="e">
        <f>IF(#REF!&lt;0,IF(C93&lt;49.2,8.73*1.4,E93),E93)</f>
        <v>#REF!</v>
      </c>
      <c r="G93" s="35">
        <v>1029.8849717556257</v>
      </c>
      <c r="H93" s="35">
        <v>0</v>
      </c>
      <c r="I93" s="35">
        <f t="shared" si="15"/>
        <v>1029.8849717556257</v>
      </c>
      <c r="J93" s="35">
        <v>1013</v>
      </c>
      <c r="K93" s="35">
        <v>0</v>
      </c>
      <c r="L93" s="35">
        <f t="shared" si="16"/>
        <v>1013</v>
      </c>
      <c r="M93" s="36">
        <f t="shared" si="17"/>
        <v>-16.884971755625656</v>
      </c>
      <c r="N93" s="36">
        <f t="shared" si="17"/>
        <v>0</v>
      </c>
      <c r="O93" s="36">
        <f t="shared" si="17"/>
        <v>-16.884971755625656</v>
      </c>
      <c r="P93" s="94">
        <f t="shared" si="18"/>
        <v>-1.6395007421889225</v>
      </c>
      <c r="Q93" s="25">
        <v>1048.9026165837442</v>
      </c>
      <c r="R93" s="25">
        <v>995.163635</v>
      </c>
      <c r="S93" s="26">
        <f t="shared" si="19"/>
        <v>-53.738981583744248</v>
      </c>
      <c r="T93" s="96">
        <f t="shared" si="20"/>
        <v>-5.1233528007367433</v>
      </c>
      <c r="U93" s="27">
        <f t="shared" si="21"/>
        <v>-19.017644828118591</v>
      </c>
      <c r="V93" s="73">
        <f t="shared" si="26"/>
        <v>17.836365000000001</v>
      </c>
      <c r="W93" s="28">
        <f t="shared" si="22"/>
        <v>36.854009828118592</v>
      </c>
      <c r="X93" s="30">
        <v>260.91999999999996</v>
      </c>
      <c r="Y93" s="108">
        <v>303.69490414550222</v>
      </c>
      <c r="Z93" s="29">
        <f t="shared" si="23"/>
        <v>42.774904145502262</v>
      </c>
      <c r="AA93" s="30">
        <v>775.7701165837442</v>
      </c>
      <c r="AB93" s="106">
        <v>658</v>
      </c>
      <c r="AC93" s="105">
        <v>-172.92716900000002</v>
      </c>
      <c r="AD93" s="31">
        <f t="shared" si="24"/>
        <v>830.92716900000005</v>
      </c>
      <c r="AE93" s="32">
        <f t="shared" si="25"/>
        <v>-117.7701165837442</v>
      </c>
    </row>
    <row r="94" spans="1:31" ht="18" customHeight="1">
      <c r="A94" s="2">
        <v>88</v>
      </c>
      <c r="B94" s="6" t="s">
        <v>90</v>
      </c>
      <c r="C94" s="118">
        <v>50.07</v>
      </c>
      <c r="D94" s="5"/>
      <c r="E94" s="107">
        <f t="shared" si="14"/>
        <v>0</v>
      </c>
      <c r="F94" s="13" t="e">
        <f>IF(#REF!&lt;0,IF(C94&lt;49.2,8.73*1.4,E94),E94)</f>
        <v>#REF!</v>
      </c>
      <c r="G94" s="35">
        <v>994.64941553720246</v>
      </c>
      <c r="H94" s="35">
        <v>0</v>
      </c>
      <c r="I94" s="35">
        <f t="shared" si="15"/>
        <v>994.64941553720246</v>
      </c>
      <c r="J94" s="35">
        <v>979</v>
      </c>
      <c r="K94" s="35">
        <v>0</v>
      </c>
      <c r="L94" s="35">
        <f t="shared" si="16"/>
        <v>979</v>
      </c>
      <c r="M94" s="36">
        <f t="shared" si="17"/>
        <v>-15.649415537202458</v>
      </c>
      <c r="N94" s="36">
        <f t="shared" si="17"/>
        <v>0</v>
      </c>
      <c r="O94" s="36">
        <f t="shared" si="17"/>
        <v>-15.649415537202458</v>
      </c>
      <c r="P94" s="94">
        <f t="shared" si="18"/>
        <v>-1.5733599490178485</v>
      </c>
      <c r="Q94" s="25">
        <v>1014.7558043575</v>
      </c>
      <c r="R94" s="25">
        <v>986.60103700000002</v>
      </c>
      <c r="S94" s="26">
        <f t="shared" si="19"/>
        <v>-28.154767357499964</v>
      </c>
      <c r="T94" s="96">
        <f t="shared" si="20"/>
        <v>-2.7745362220742713</v>
      </c>
      <c r="U94" s="27">
        <f t="shared" si="21"/>
        <v>-20.106388820297525</v>
      </c>
      <c r="V94" s="73">
        <f t="shared" si="26"/>
        <v>-7.6010370000000194</v>
      </c>
      <c r="W94" s="28">
        <f t="shared" si="22"/>
        <v>12.505351820297506</v>
      </c>
      <c r="X94" s="30">
        <v>249.92</v>
      </c>
      <c r="Y94" s="108">
        <v>303.69490414550222</v>
      </c>
      <c r="Z94" s="29">
        <f t="shared" si="23"/>
        <v>53.774904145502234</v>
      </c>
      <c r="AA94" s="30">
        <v>752.62330435749993</v>
      </c>
      <c r="AB94" s="106">
        <v>607</v>
      </c>
      <c r="AC94" s="105">
        <v>-172.92716900000002</v>
      </c>
      <c r="AD94" s="31">
        <f t="shared" si="24"/>
        <v>779.92716900000005</v>
      </c>
      <c r="AE94" s="32">
        <f t="shared" si="25"/>
        <v>-145.62330435749993</v>
      </c>
    </row>
    <row r="95" spans="1:31" ht="18" customHeight="1">
      <c r="A95" s="2">
        <v>89</v>
      </c>
      <c r="B95" s="6" t="s">
        <v>91</v>
      </c>
      <c r="C95" s="118">
        <v>50.02</v>
      </c>
      <c r="D95" s="5"/>
      <c r="E95" s="107">
        <f t="shared" si="14"/>
        <v>1.0679999999998178</v>
      </c>
      <c r="F95" s="13" t="e">
        <f>IF(#REF!&lt;0,IF(C95&lt;49.2,8.73*1.4,E95),E95)</f>
        <v>#REF!</v>
      </c>
      <c r="G95" s="35">
        <v>970.4878912731408</v>
      </c>
      <c r="H95" s="35">
        <v>0</v>
      </c>
      <c r="I95" s="35">
        <f t="shared" si="15"/>
        <v>970.4878912731408</v>
      </c>
      <c r="J95" s="35">
        <v>960</v>
      </c>
      <c r="K95" s="35">
        <v>0</v>
      </c>
      <c r="L95" s="35">
        <f t="shared" si="16"/>
        <v>960</v>
      </c>
      <c r="M95" s="36">
        <f t="shared" si="17"/>
        <v>-10.487891273140804</v>
      </c>
      <c r="N95" s="36">
        <f t="shared" si="17"/>
        <v>0</v>
      </c>
      <c r="O95" s="36">
        <f t="shared" si="17"/>
        <v>-10.487891273140804</v>
      </c>
      <c r="P95" s="94">
        <f t="shared" si="18"/>
        <v>-1.0806823420931297</v>
      </c>
      <c r="Q95" s="25">
        <v>955.36636235750007</v>
      </c>
      <c r="R95" s="25">
        <v>954.00151500000004</v>
      </c>
      <c r="S95" s="26">
        <f t="shared" si="19"/>
        <v>-1.3648473575000253</v>
      </c>
      <c r="T95" s="96">
        <f t="shared" si="20"/>
        <v>-0.14286114848465814</v>
      </c>
      <c r="U95" s="27">
        <f t="shared" si="21"/>
        <v>15.121528915640738</v>
      </c>
      <c r="V95" s="73">
        <f t="shared" si="26"/>
        <v>5.9984849999999597</v>
      </c>
      <c r="W95" s="28">
        <f t="shared" si="22"/>
        <v>-9.1230439156407783</v>
      </c>
      <c r="X95" s="30">
        <v>243.92</v>
      </c>
      <c r="Y95" s="108">
        <v>381.44079960675089</v>
      </c>
      <c r="Z95" s="29">
        <f t="shared" si="23"/>
        <v>137.5207996067509</v>
      </c>
      <c r="AA95" s="30">
        <v>699.23386235749979</v>
      </c>
      <c r="AB95" s="106">
        <v>561</v>
      </c>
      <c r="AC95" s="105">
        <v>-172.99876900000001</v>
      </c>
      <c r="AD95" s="31">
        <f t="shared" si="24"/>
        <v>733.99876900000004</v>
      </c>
      <c r="AE95" s="32">
        <f t="shared" si="25"/>
        <v>-138.23386235749979</v>
      </c>
    </row>
    <row r="96" spans="1:31" ht="18" customHeight="1">
      <c r="A96" s="2">
        <v>90</v>
      </c>
      <c r="B96" s="6" t="s">
        <v>92</v>
      </c>
      <c r="C96" s="118">
        <v>50.03</v>
      </c>
      <c r="D96" s="5"/>
      <c r="E96" s="107">
        <f t="shared" si="14"/>
        <v>0.71199999999988872</v>
      </c>
      <c r="F96" s="13" t="e">
        <f>IF(#REF!&lt;0,IF(C96&lt;49.2,8.73*1.4,E96),E96)</f>
        <v>#REF!</v>
      </c>
      <c r="G96" s="35">
        <v>965.45424038479462</v>
      </c>
      <c r="H96" s="35">
        <v>0</v>
      </c>
      <c r="I96" s="35">
        <f t="shared" si="15"/>
        <v>965.45424038479462</v>
      </c>
      <c r="J96" s="35">
        <v>934</v>
      </c>
      <c r="K96" s="35">
        <v>0</v>
      </c>
      <c r="L96" s="35">
        <f t="shared" si="16"/>
        <v>934</v>
      </c>
      <c r="M96" s="36">
        <f t="shared" si="17"/>
        <v>-31.454240384794616</v>
      </c>
      <c r="N96" s="36">
        <f t="shared" si="17"/>
        <v>0</v>
      </c>
      <c r="O96" s="36">
        <f t="shared" si="17"/>
        <v>-31.454240384794616</v>
      </c>
      <c r="P96" s="94">
        <f t="shared" si="18"/>
        <v>-3.2579731973892532</v>
      </c>
      <c r="Q96" s="25">
        <v>963.08083435749995</v>
      </c>
      <c r="R96" s="25">
        <v>1006.728018</v>
      </c>
      <c r="S96" s="26">
        <f t="shared" si="19"/>
        <v>43.647183642500067</v>
      </c>
      <c r="T96" s="96">
        <f t="shared" si="20"/>
        <v>4.532037403861163</v>
      </c>
      <c r="U96" s="27">
        <f t="shared" si="21"/>
        <v>2.3734060272946635</v>
      </c>
      <c r="V96" s="73">
        <f t="shared" si="26"/>
        <v>-72.72801800000002</v>
      </c>
      <c r="W96" s="28">
        <f t="shared" si="22"/>
        <v>-75.101424027294684</v>
      </c>
      <c r="X96" s="30">
        <v>251.92</v>
      </c>
      <c r="Y96" s="108">
        <v>381.44079960675089</v>
      </c>
      <c r="Z96" s="29">
        <f t="shared" si="23"/>
        <v>129.5207996067509</v>
      </c>
      <c r="AA96" s="30">
        <v>698.9483343574999</v>
      </c>
      <c r="AB96" s="106">
        <v>522</v>
      </c>
      <c r="AC96" s="105">
        <v>-123.35201900000001</v>
      </c>
      <c r="AD96" s="31">
        <f t="shared" si="24"/>
        <v>645.35201900000004</v>
      </c>
      <c r="AE96" s="32">
        <f t="shared" si="25"/>
        <v>-176.9483343574999</v>
      </c>
    </row>
    <row r="97" spans="1:31" ht="18" customHeight="1">
      <c r="A97" s="2">
        <v>91</v>
      </c>
      <c r="B97" s="6" t="s">
        <v>93</v>
      </c>
      <c r="C97" s="118">
        <v>50</v>
      </c>
      <c r="D97" s="5"/>
      <c r="E97" s="107">
        <f t="shared" si="14"/>
        <v>1.7800000000000589</v>
      </c>
      <c r="F97" s="13" t="e">
        <f>IF(#REF!&lt;0,IF(C97&lt;49.2,8.73*1.4,E97),E97)</f>
        <v>#REF!</v>
      </c>
      <c r="G97" s="35">
        <v>969.48116109547152</v>
      </c>
      <c r="H97" s="35">
        <v>0</v>
      </c>
      <c r="I97" s="35">
        <f t="shared" si="15"/>
        <v>969.48116109547152</v>
      </c>
      <c r="J97" s="35">
        <v>924</v>
      </c>
      <c r="K97" s="35">
        <v>0</v>
      </c>
      <c r="L97" s="35">
        <f t="shared" si="16"/>
        <v>924</v>
      </c>
      <c r="M97" s="36">
        <f t="shared" si="17"/>
        <v>-45.481161095471521</v>
      </c>
      <c r="N97" s="36">
        <f t="shared" si="17"/>
        <v>0</v>
      </c>
      <c r="O97" s="36">
        <f t="shared" si="17"/>
        <v>-45.481161095471521</v>
      </c>
      <c r="P97" s="94">
        <f t="shared" si="18"/>
        <v>-4.6912887965847405</v>
      </c>
      <c r="Q97" s="25">
        <v>887.78604735750014</v>
      </c>
      <c r="R97" s="25">
        <v>1003.889641</v>
      </c>
      <c r="S97" s="26">
        <f t="shared" si="19"/>
        <v>116.10359364249985</v>
      </c>
      <c r="T97" s="96">
        <f t="shared" si="20"/>
        <v>13.077879967598365</v>
      </c>
      <c r="U97" s="27">
        <f t="shared" si="21"/>
        <v>81.695113737971383</v>
      </c>
      <c r="V97" s="73">
        <f t="shared" si="26"/>
        <v>-79.889640999999983</v>
      </c>
      <c r="W97" s="28">
        <f t="shared" si="22"/>
        <v>-161.58475473797137</v>
      </c>
      <c r="X97" s="30">
        <v>250.32</v>
      </c>
      <c r="Y97" s="108">
        <v>381.44079960675089</v>
      </c>
      <c r="Z97" s="29">
        <f t="shared" si="23"/>
        <v>131.12079960675089</v>
      </c>
      <c r="AA97" s="30">
        <v>625.2535473575</v>
      </c>
      <c r="AB97" s="106">
        <v>537</v>
      </c>
      <c r="AC97" s="105">
        <v>-55.113739999999993</v>
      </c>
      <c r="AD97" s="31">
        <f t="shared" si="24"/>
        <v>592.11374000000001</v>
      </c>
      <c r="AE97" s="32">
        <f t="shared" si="25"/>
        <v>-88.253547357499997</v>
      </c>
    </row>
    <row r="98" spans="1:31" ht="18" customHeight="1">
      <c r="A98" s="2">
        <v>92</v>
      </c>
      <c r="B98" s="6" t="s">
        <v>94</v>
      </c>
      <c r="C98" s="118">
        <v>50.02</v>
      </c>
      <c r="D98" s="5"/>
      <c r="E98" s="107">
        <f t="shared" si="14"/>
        <v>1.0679999999998178</v>
      </c>
      <c r="F98" s="13" t="e">
        <f>IF(#REF!&lt;0,IF(C98&lt;49.2,8.73*1.4,E98),E98)</f>
        <v>#REF!</v>
      </c>
      <c r="G98" s="35">
        <v>953.3734782527639</v>
      </c>
      <c r="H98" s="35">
        <v>0</v>
      </c>
      <c r="I98" s="35">
        <f t="shared" si="15"/>
        <v>953.3734782527639</v>
      </c>
      <c r="J98" s="35">
        <v>904</v>
      </c>
      <c r="K98" s="35">
        <v>0</v>
      </c>
      <c r="L98" s="35">
        <f t="shared" si="16"/>
        <v>904</v>
      </c>
      <c r="M98" s="36">
        <f t="shared" si="17"/>
        <v>-49.373478252763903</v>
      </c>
      <c r="N98" s="36">
        <f t="shared" si="17"/>
        <v>0</v>
      </c>
      <c r="O98" s="36">
        <f t="shared" si="17"/>
        <v>-49.373478252763903</v>
      </c>
      <c r="P98" s="94">
        <f t="shared" si="18"/>
        <v>-5.178818100043026</v>
      </c>
      <c r="Q98" s="25">
        <v>820.34492835750007</v>
      </c>
      <c r="R98" s="25">
        <v>954.76194199999998</v>
      </c>
      <c r="S98" s="26">
        <f t="shared" si="19"/>
        <v>134.41701364249991</v>
      </c>
      <c r="T98" s="96">
        <f t="shared" si="20"/>
        <v>16.385426300084589</v>
      </c>
      <c r="U98" s="27">
        <f t="shared" si="21"/>
        <v>133.02854989526384</v>
      </c>
      <c r="V98" s="73">
        <f t="shared" si="26"/>
        <v>-50.761941999999976</v>
      </c>
      <c r="W98" s="28">
        <f t="shared" si="22"/>
        <v>-183.79049189526381</v>
      </c>
      <c r="X98" s="30">
        <v>250.32</v>
      </c>
      <c r="Y98" s="108">
        <v>381.44079960675089</v>
      </c>
      <c r="Z98" s="29">
        <f t="shared" si="23"/>
        <v>131.12079960675089</v>
      </c>
      <c r="AA98" s="30">
        <v>557.81242835749993</v>
      </c>
      <c r="AB98" s="106">
        <v>498</v>
      </c>
      <c r="AC98" s="105">
        <v>-55.113739999999993</v>
      </c>
      <c r="AD98" s="31">
        <f t="shared" si="24"/>
        <v>553.11374000000001</v>
      </c>
      <c r="AE98" s="32">
        <f t="shared" si="25"/>
        <v>-59.812428357499925</v>
      </c>
    </row>
    <row r="99" spans="1:31" ht="18" customHeight="1">
      <c r="A99" s="2">
        <v>93</v>
      </c>
      <c r="B99" s="6" t="s">
        <v>95</v>
      </c>
      <c r="C99" s="118">
        <v>50.02</v>
      </c>
      <c r="D99" s="5"/>
      <c r="E99" s="107">
        <f t="shared" si="14"/>
        <v>1.0679999999998178</v>
      </c>
      <c r="F99" s="13" t="e">
        <f>IF(#REF!&lt;0,IF(C99&lt;49.2,8.73*1.4,E99),E99)</f>
        <v>#REF!</v>
      </c>
      <c r="G99" s="35">
        <v>924.17830310035606</v>
      </c>
      <c r="H99" s="35">
        <v>0</v>
      </c>
      <c r="I99" s="35">
        <f t="shared" si="15"/>
        <v>924.17830310035606</v>
      </c>
      <c r="J99" s="35">
        <v>897</v>
      </c>
      <c r="K99" s="35">
        <v>0</v>
      </c>
      <c r="L99" s="35">
        <f t="shared" si="16"/>
        <v>897</v>
      </c>
      <c r="M99" s="36">
        <f t="shared" si="17"/>
        <v>-27.178303100356061</v>
      </c>
      <c r="N99" s="36">
        <f t="shared" si="17"/>
        <v>0</v>
      </c>
      <c r="O99" s="36">
        <f t="shared" si="17"/>
        <v>-27.178303100356061</v>
      </c>
      <c r="P99" s="94">
        <f t="shared" si="18"/>
        <v>-2.9408073105785499</v>
      </c>
      <c r="Q99" s="25">
        <v>878.11234535750009</v>
      </c>
      <c r="R99" s="25">
        <v>915.18750799999998</v>
      </c>
      <c r="S99" s="26">
        <f t="shared" si="19"/>
        <v>37.07516264249989</v>
      </c>
      <c r="T99" s="96">
        <f t="shared" si="20"/>
        <v>4.2221434237330673</v>
      </c>
      <c r="U99" s="27">
        <f t="shared" si="21"/>
        <v>46.065957742855971</v>
      </c>
      <c r="V99" s="73">
        <f t="shared" si="26"/>
        <v>-18.18750799999998</v>
      </c>
      <c r="W99" s="28">
        <f t="shared" si="22"/>
        <v>-64.253465742855951</v>
      </c>
      <c r="X99" s="30">
        <v>310.32</v>
      </c>
      <c r="Y99" s="108">
        <v>396.14602654432258</v>
      </c>
      <c r="Z99" s="29">
        <f t="shared" si="23"/>
        <v>85.826026544322588</v>
      </c>
      <c r="AA99" s="30">
        <v>555.57984535749995</v>
      </c>
      <c r="AB99" s="106">
        <v>484</v>
      </c>
      <c r="AC99" s="105">
        <v>-89.923344000000014</v>
      </c>
      <c r="AD99" s="31">
        <f t="shared" si="24"/>
        <v>573.92334400000004</v>
      </c>
      <c r="AE99" s="32">
        <f t="shared" si="25"/>
        <v>-71.579845357499948</v>
      </c>
    </row>
    <row r="100" spans="1:31" ht="18" customHeight="1">
      <c r="A100" s="2">
        <v>94</v>
      </c>
      <c r="B100" s="6" t="s">
        <v>96</v>
      </c>
      <c r="C100" s="118">
        <v>50.01</v>
      </c>
      <c r="D100" s="5"/>
      <c r="E100" s="107">
        <f t="shared" si="14"/>
        <v>1.4239999999999999</v>
      </c>
      <c r="F100" s="13" t="e">
        <f>IF(#REF!&lt;0,IF(C100&lt;49.2,8.73*1.4,E100),E100)</f>
        <v>#REF!</v>
      </c>
      <c r="G100" s="35">
        <v>895.9898581256175</v>
      </c>
      <c r="H100" s="35">
        <v>0</v>
      </c>
      <c r="I100" s="35">
        <f t="shared" si="15"/>
        <v>895.9898581256175</v>
      </c>
      <c r="J100" s="35">
        <v>889</v>
      </c>
      <c r="K100" s="35">
        <v>0</v>
      </c>
      <c r="L100" s="35">
        <f t="shared" si="16"/>
        <v>889</v>
      </c>
      <c r="M100" s="36">
        <f t="shared" si="17"/>
        <v>-6.9898581256175021</v>
      </c>
      <c r="N100" s="36">
        <f t="shared" si="17"/>
        <v>0</v>
      </c>
      <c r="O100" s="36">
        <f t="shared" si="17"/>
        <v>-6.9898581256175021</v>
      </c>
      <c r="P100" s="94">
        <f t="shared" si="18"/>
        <v>-0.78012692467748068</v>
      </c>
      <c r="Q100" s="25">
        <v>877.97805500000004</v>
      </c>
      <c r="R100" s="25">
        <v>897.28330499999993</v>
      </c>
      <c r="S100" s="26">
        <f t="shared" si="19"/>
        <v>19.305249999999887</v>
      </c>
      <c r="T100" s="96">
        <f t="shared" si="20"/>
        <v>2.1988305846664797</v>
      </c>
      <c r="U100" s="27">
        <f t="shared" si="21"/>
        <v>18.011803125617462</v>
      </c>
      <c r="V100" s="73">
        <f t="shared" si="26"/>
        <v>-8.2833049999999275</v>
      </c>
      <c r="W100" s="28">
        <f t="shared" si="22"/>
        <v>-26.295108125617389</v>
      </c>
      <c r="X100" s="30">
        <v>310.32</v>
      </c>
      <c r="Y100" s="108">
        <v>396.14602654432258</v>
      </c>
      <c r="Z100" s="29">
        <f t="shared" si="23"/>
        <v>85.826026544322588</v>
      </c>
      <c r="AA100" s="30">
        <v>555.4455549999999</v>
      </c>
      <c r="AB100" s="106">
        <v>470</v>
      </c>
      <c r="AC100" s="105">
        <v>-123.49521900000001</v>
      </c>
      <c r="AD100" s="31">
        <f t="shared" si="24"/>
        <v>593.49521900000002</v>
      </c>
      <c r="AE100" s="32">
        <f t="shared" si="25"/>
        <v>-85.445554999999899</v>
      </c>
    </row>
    <row r="101" spans="1:31" ht="18" customHeight="1">
      <c r="A101" s="2">
        <v>95</v>
      </c>
      <c r="B101" s="6" t="s">
        <v>97</v>
      </c>
      <c r="C101" s="118">
        <v>49.97</v>
      </c>
      <c r="D101" s="5"/>
      <c r="E101" s="107">
        <f t="shared" si="14"/>
        <v>2.4052000000000833</v>
      </c>
      <c r="F101" s="13" t="e">
        <f>IF(#REF!&lt;0,IF(C101&lt;49.2,8.73*1.4,E101),E101)</f>
        <v>#REF!</v>
      </c>
      <c r="G101" s="35">
        <v>893.97639777027905</v>
      </c>
      <c r="H101" s="35">
        <v>0</v>
      </c>
      <c r="I101" s="35">
        <f t="shared" si="15"/>
        <v>893.97639777027905</v>
      </c>
      <c r="J101" s="35">
        <v>884</v>
      </c>
      <c r="K101" s="35">
        <v>0</v>
      </c>
      <c r="L101" s="35">
        <f t="shared" si="16"/>
        <v>884</v>
      </c>
      <c r="M101" s="36">
        <f t="shared" si="17"/>
        <v>-9.9763977702790498</v>
      </c>
      <c r="N101" s="36">
        <f t="shared" si="17"/>
        <v>0</v>
      </c>
      <c r="O101" s="36">
        <f t="shared" si="17"/>
        <v>-9.9763977702790498</v>
      </c>
      <c r="P101" s="94">
        <f t="shared" si="18"/>
        <v>-1.1159576242909535</v>
      </c>
      <c r="Q101" s="25">
        <v>877.97805500000004</v>
      </c>
      <c r="R101" s="25">
        <v>880.12851899999998</v>
      </c>
      <c r="S101" s="26">
        <f t="shared" si="19"/>
        <v>2.1504639999999426</v>
      </c>
      <c r="T101" s="96">
        <f t="shared" si="20"/>
        <v>0.24493368458963846</v>
      </c>
      <c r="U101" s="27">
        <f t="shared" si="21"/>
        <v>15.99834277027901</v>
      </c>
      <c r="V101" s="73">
        <f t="shared" si="26"/>
        <v>3.871481000000017</v>
      </c>
      <c r="W101" s="28">
        <f t="shared" si="22"/>
        <v>-12.126861770278992</v>
      </c>
      <c r="X101" s="30">
        <v>310.32</v>
      </c>
      <c r="Y101" s="108">
        <v>396.14602654432258</v>
      </c>
      <c r="Z101" s="29">
        <f t="shared" si="23"/>
        <v>85.826026544322588</v>
      </c>
      <c r="AA101" s="30">
        <v>555.4455549999999</v>
      </c>
      <c r="AB101" s="106">
        <v>461</v>
      </c>
      <c r="AC101" s="105">
        <v>-140.42321899999999</v>
      </c>
      <c r="AD101" s="31">
        <f t="shared" si="24"/>
        <v>601.42321900000002</v>
      </c>
      <c r="AE101" s="32">
        <f t="shared" si="25"/>
        <v>-94.445554999999899</v>
      </c>
    </row>
    <row r="102" spans="1:31" ht="18" customHeight="1">
      <c r="A102" s="2">
        <v>96</v>
      </c>
      <c r="B102" s="6" t="s">
        <v>98</v>
      </c>
      <c r="C102" s="118">
        <v>50.02</v>
      </c>
      <c r="D102" s="5"/>
      <c r="E102" s="107">
        <f t="shared" si="14"/>
        <v>1.0679999999998178</v>
      </c>
      <c r="F102" s="13" t="e">
        <f>IF(#REF!&lt;0,IF(C102&lt;49.2,8.73*1.4,E102),E102)</f>
        <v>#REF!</v>
      </c>
      <c r="G102" s="35">
        <v>886.92928652659452</v>
      </c>
      <c r="H102" s="35">
        <v>0</v>
      </c>
      <c r="I102" s="35">
        <f>G102+H102</f>
        <v>886.92928652659452</v>
      </c>
      <c r="J102" s="35">
        <v>869</v>
      </c>
      <c r="K102" s="35">
        <v>0</v>
      </c>
      <c r="L102" s="35">
        <f t="shared" si="16"/>
        <v>869</v>
      </c>
      <c r="M102" s="36">
        <f t="shared" si="17"/>
        <v>-17.929286526594524</v>
      </c>
      <c r="N102" s="36">
        <f t="shared" si="17"/>
        <v>0</v>
      </c>
      <c r="O102" s="36">
        <f t="shared" si="17"/>
        <v>-17.929286526594524</v>
      </c>
      <c r="P102" s="94">
        <f t="shared" si="18"/>
        <v>-2.0215012401732113</v>
      </c>
      <c r="Q102" s="25">
        <v>857.97805500000004</v>
      </c>
      <c r="R102" s="25">
        <v>875.00257199999999</v>
      </c>
      <c r="S102" s="26">
        <f t="shared" si="19"/>
        <v>17.024516999999946</v>
      </c>
      <c r="T102" s="96">
        <f t="shared" si="20"/>
        <v>1.9842601918297251</v>
      </c>
      <c r="U102" s="27">
        <f t="shared" si="21"/>
        <v>28.951231526594484</v>
      </c>
      <c r="V102" s="73">
        <f t="shared" si="26"/>
        <v>-6.0025719999999865</v>
      </c>
      <c r="W102" s="28">
        <f t="shared" si="22"/>
        <v>-34.95380352659447</v>
      </c>
      <c r="X102" s="30">
        <v>290.32</v>
      </c>
      <c r="Y102" s="108">
        <v>396.14602654432258</v>
      </c>
      <c r="Z102" s="29">
        <f t="shared" si="23"/>
        <v>105.82602654432259</v>
      </c>
      <c r="AA102" s="30">
        <v>555.4455549999999</v>
      </c>
      <c r="AB102" s="106">
        <v>448</v>
      </c>
      <c r="AC102" s="105">
        <v>-140.42321899999999</v>
      </c>
      <c r="AD102" s="31">
        <f t="shared" si="24"/>
        <v>588.42321900000002</v>
      </c>
      <c r="AE102" s="32">
        <f t="shared" si="25"/>
        <v>-107.4455549999999</v>
      </c>
    </row>
    <row r="103" spans="1:31" ht="15.95" customHeight="1" thickBot="1">
      <c r="A103" s="149"/>
      <c r="B103" s="150"/>
      <c r="C103" s="109">
        <f>AVERAGE(C7:C101)</f>
        <v>50.015052631578968</v>
      </c>
      <c r="D103" s="109" t="e">
        <f t="shared" ref="D103:F103" si="27">AVERAGE(D7:D102)</f>
        <v>#DIV/0!</v>
      </c>
      <c r="E103" s="109">
        <f t="shared" si="27"/>
        <v>1.2019583333332988</v>
      </c>
      <c r="F103" s="109" t="e">
        <f t="shared" si="27"/>
        <v>#REF!</v>
      </c>
      <c r="G103" s="116">
        <f t="shared" ref="G103:AE103" si="28">SUM(G7:G102)/400</f>
        <v>269.99999999999994</v>
      </c>
      <c r="H103" s="116">
        <f t="shared" si="28"/>
        <v>0</v>
      </c>
      <c r="I103" s="116">
        <f t="shared" si="28"/>
        <v>269.99999999999994</v>
      </c>
      <c r="J103" s="116">
        <f t="shared" si="28"/>
        <v>272.42</v>
      </c>
      <c r="K103" s="116">
        <f t="shared" si="28"/>
        <v>0</v>
      </c>
      <c r="L103" s="116">
        <f t="shared" si="28"/>
        <v>272.42</v>
      </c>
      <c r="M103" s="116">
        <f t="shared" si="28"/>
        <v>2.4199999999999906</v>
      </c>
      <c r="N103" s="116">
        <f t="shared" si="28"/>
        <v>0</v>
      </c>
      <c r="O103" s="116">
        <f t="shared" si="28"/>
        <v>2.4199999999999906</v>
      </c>
      <c r="P103" s="116">
        <f t="shared" si="28"/>
        <v>0.30422211229132612</v>
      </c>
      <c r="Q103" s="116">
        <f t="shared" si="28"/>
        <v>267.82877383219306</v>
      </c>
      <c r="R103" s="116">
        <f t="shared" si="28"/>
        <v>272.59555455249995</v>
      </c>
      <c r="S103" s="116">
        <f t="shared" si="28"/>
        <v>4.7667807203070085</v>
      </c>
      <c r="T103" s="116">
        <f t="shared" si="28"/>
        <v>0.34486225315208607</v>
      </c>
      <c r="U103" s="116">
        <f>SUM(U7:U102)/400</f>
        <v>2.1712261678070188</v>
      </c>
      <c r="V103" s="116">
        <f t="shared" si="28"/>
        <v>-0.17555455249999766</v>
      </c>
      <c r="W103" s="116">
        <f t="shared" si="28"/>
        <v>-2.346780720307017</v>
      </c>
      <c r="X103" s="116">
        <f t="shared" si="28"/>
        <v>73.34429999999989</v>
      </c>
      <c r="Y103" s="116">
        <f t="shared" si="28"/>
        <v>78.039999999999978</v>
      </c>
      <c r="Z103" s="116">
        <f t="shared" si="28"/>
        <v>4.6957000000000075</v>
      </c>
      <c r="AA103" s="116">
        <f t="shared" si="28"/>
        <v>187.42157383219299</v>
      </c>
      <c r="AB103" s="116">
        <f t="shared" si="28"/>
        <v>175.01249999999999</v>
      </c>
      <c r="AC103" s="116">
        <f t="shared" si="28"/>
        <v>-20.125262770000013</v>
      </c>
      <c r="AD103" s="116">
        <f t="shared" si="28"/>
        <v>195.13776277000011</v>
      </c>
      <c r="AE103" s="116">
        <f t="shared" si="28"/>
        <v>-12.409073832192995</v>
      </c>
    </row>
    <row r="104" spans="1:31" ht="23.25" customHeight="1">
      <c r="A104" s="113"/>
      <c r="B104" s="113"/>
      <c r="C104" s="114"/>
      <c r="D104" s="114"/>
      <c r="E104" s="114"/>
      <c r="F104" s="114"/>
      <c r="G104" s="115"/>
      <c r="H104" s="12"/>
      <c r="I104" s="12"/>
      <c r="J104" s="12"/>
      <c r="K104" s="12"/>
      <c r="L104" s="12"/>
      <c r="M104" s="12"/>
      <c r="N104" s="12"/>
      <c r="O104" s="12"/>
      <c r="P104" s="12"/>
      <c r="U104" s="112"/>
    </row>
    <row r="105" spans="1:31" ht="20.25" customHeight="1">
      <c r="C105" s="12"/>
      <c r="E105" s="115"/>
      <c r="F105" s="115"/>
      <c r="G105" s="115"/>
      <c r="H105" s="12"/>
      <c r="I105" s="12"/>
      <c r="J105" s="12"/>
      <c r="K105" s="12"/>
      <c r="L105" s="12"/>
      <c r="M105" s="12"/>
      <c r="N105" s="12"/>
      <c r="O105" s="12"/>
      <c r="P105" s="12"/>
      <c r="U105" s="112"/>
    </row>
    <row r="106" spans="1:31" ht="16.5" customHeight="1">
      <c r="A106" s="151" t="s">
        <v>103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</row>
    <row r="107" spans="1:31" ht="23.25">
      <c r="B107" s="14"/>
    </row>
    <row r="108" spans="1:31" ht="23.25">
      <c r="B108" s="14"/>
    </row>
    <row r="109" spans="1:31" ht="23.25">
      <c r="B109" s="14"/>
    </row>
    <row r="110" spans="1:31" ht="23.25">
      <c r="B110" s="14"/>
    </row>
    <row r="111" spans="1:31" ht="23.25">
      <c r="B111" s="14"/>
    </row>
    <row r="112" spans="1:31" ht="23.25">
      <c r="B112" s="14"/>
    </row>
    <row r="113" spans="2:2" ht="23.25">
      <c r="B113" s="14"/>
    </row>
    <row r="114" spans="2:2" ht="23.25">
      <c r="B114" s="14"/>
    </row>
    <row r="115" spans="2:2" ht="23.25">
      <c r="B115" s="14"/>
    </row>
    <row r="116" spans="2:2" ht="23.25">
      <c r="B116" s="14"/>
    </row>
    <row r="117" spans="2:2" ht="23.25">
      <c r="B117" s="14"/>
    </row>
    <row r="118" spans="2:2" ht="23.25">
      <c r="B118" s="14"/>
    </row>
    <row r="119" spans="2:2" ht="23.25">
      <c r="B119" s="14"/>
    </row>
    <row r="120" spans="2:2" ht="23.25">
      <c r="B120" s="14"/>
    </row>
    <row r="121" spans="2:2" ht="23.25">
      <c r="B121" s="14"/>
    </row>
    <row r="122" spans="2:2" ht="23.25">
      <c r="B122" s="14"/>
    </row>
    <row r="123" spans="2:2" ht="23.25">
      <c r="B123" s="14"/>
    </row>
    <row r="124" spans="2:2" ht="23.25">
      <c r="B124" s="14"/>
    </row>
    <row r="125" spans="2:2" ht="23.25">
      <c r="B125" s="14"/>
    </row>
    <row r="126" spans="2:2" ht="23.25">
      <c r="B126" s="14"/>
    </row>
    <row r="127" spans="2:2" ht="23.25">
      <c r="B127" s="14"/>
    </row>
    <row r="128" spans="2:2" ht="23.25">
      <c r="B128" s="14"/>
    </row>
    <row r="129" spans="2:13" ht="23.25">
      <c r="B129" s="14"/>
    </row>
    <row r="130" spans="2:13" ht="23.25">
      <c r="B130" s="14"/>
    </row>
    <row r="131" spans="2:13" ht="23.25">
      <c r="B131" s="14"/>
    </row>
    <row r="132" spans="2:13" ht="23.25">
      <c r="B132" s="14"/>
    </row>
    <row r="133" spans="2:13" ht="23.25">
      <c r="B133" s="14"/>
    </row>
    <row r="134" spans="2:13" ht="23.25">
      <c r="B134" s="14"/>
    </row>
    <row r="135" spans="2:13" ht="23.25">
      <c r="B135" s="14"/>
      <c r="M135" s="56"/>
    </row>
    <row r="136" spans="2:13" ht="23.25">
      <c r="B136" s="14"/>
    </row>
    <row r="137" spans="2:13" ht="23.25">
      <c r="B137" s="14"/>
    </row>
    <row r="138" spans="2:13" ht="23.25">
      <c r="B138" s="14"/>
    </row>
    <row r="139" spans="2:13" ht="23.25">
      <c r="B139" s="14"/>
    </row>
    <row r="140" spans="2:13" ht="23.25">
      <c r="B140" s="14"/>
    </row>
    <row r="141" spans="2:13" ht="23.25">
      <c r="B141" s="14"/>
    </row>
    <row r="142" spans="2:13" ht="23.25">
      <c r="B142" s="14"/>
    </row>
    <row r="143" spans="2:13" ht="23.25">
      <c r="B143" s="14"/>
    </row>
    <row r="144" spans="2:13" ht="23.25">
      <c r="B144" s="14"/>
    </row>
    <row r="145" spans="2:2" ht="23.25">
      <c r="B145" s="14"/>
    </row>
    <row r="146" spans="2:2" ht="23.25">
      <c r="B146" s="14"/>
    </row>
    <row r="147" spans="2:2" ht="23.25">
      <c r="B147" s="14"/>
    </row>
    <row r="148" spans="2:2" ht="23.25">
      <c r="B148" s="14"/>
    </row>
    <row r="149" spans="2:2" ht="23.25">
      <c r="B149" s="14"/>
    </row>
    <row r="150" spans="2:2" ht="23.25">
      <c r="B150" s="14"/>
    </row>
    <row r="151" spans="2:2" ht="23.25">
      <c r="B151" s="14"/>
    </row>
    <row r="152" spans="2:2" ht="23.25">
      <c r="B152" s="14"/>
    </row>
    <row r="153" spans="2:2" ht="23.25">
      <c r="B153" s="14"/>
    </row>
    <row r="154" spans="2:2" ht="23.25">
      <c r="B154" s="14"/>
    </row>
    <row r="155" spans="2:2" ht="23.25">
      <c r="B155" s="14"/>
    </row>
    <row r="156" spans="2:2" ht="23.25">
      <c r="B156" s="14"/>
    </row>
    <row r="157" spans="2:2" ht="23.25">
      <c r="B157" s="14"/>
    </row>
    <row r="158" spans="2:2" ht="23.25">
      <c r="B158" s="14"/>
    </row>
    <row r="159" spans="2:2" ht="23.25">
      <c r="B159" s="14"/>
    </row>
    <row r="160" spans="2:2" ht="23.25">
      <c r="B160" s="14"/>
    </row>
    <row r="161" spans="2:2" ht="23.25">
      <c r="B161" s="14"/>
    </row>
    <row r="162" spans="2:2" ht="23.25">
      <c r="B162" s="14"/>
    </row>
    <row r="163" spans="2:2" ht="23.25">
      <c r="B163" s="14"/>
    </row>
    <row r="164" spans="2:2" ht="23.25">
      <c r="B164" s="14"/>
    </row>
    <row r="165" spans="2:2" ht="23.25">
      <c r="B165" s="14"/>
    </row>
    <row r="166" spans="2:2" ht="23.25">
      <c r="B166" s="14"/>
    </row>
    <row r="167" spans="2:2" ht="23.25">
      <c r="B167" s="14"/>
    </row>
    <row r="168" spans="2:2" ht="23.25">
      <c r="B168" s="14"/>
    </row>
    <row r="169" spans="2:2" ht="23.25">
      <c r="B169" s="14"/>
    </row>
    <row r="170" spans="2:2" ht="23.25">
      <c r="B170" s="14"/>
    </row>
    <row r="171" spans="2:2" ht="23.25">
      <c r="B171" s="14"/>
    </row>
    <row r="172" spans="2:2" ht="23.25">
      <c r="B172" s="14"/>
    </row>
    <row r="173" spans="2:2" ht="23.25">
      <c r="B173" s="14"/>
    </row>
    <row r="174" spans="2:2" ht="23.25">
      <c r="B174" s="14"/>
    </row>
    <row r="175" spans="2:2" ht="23.25">
      <c r="B175" s="14"/>
    </row>
    <row r="176" spans="2:2" ht="23.25">
      <c r="B176" s="14"/>
    </row>
    <row r="177" spans="2:2" ht="23.25">
      <c r="B177" s="14"/>
    </row>
    <row r="178" spans="2:2" ht="23.25">
      <c r="B178" s="14"/>
    </row>
    <row r="179" spans="2:2" ht="23.25">
      <c r="B179" s="14"/>
    </row>
    <row r="180" spans="2:2" ht="23.25">
      <c r="B180" s="14"/>
    </row>
    <row r="181" spans="2:2" ht="23.25">
      <c r="B181" s="14"/>
    </row>
    <row r="182" spans="2:2" ht="23.25">
      <c r="B182" s="14"/>
    </row>
    <row r="183" spans="2:2" ht="23.25">
      <c r="B183" s="14"/>
    </row>
    <row r="184" spans="2:2" ht="23.25">
      <c r="B184" s="14"/>
    </row>
    <row r="185" spans="2:2" ht="23.25">
      <c r="B185" s="14"/>
    </row>
    <row r="186" spans="2:2" ht="23.25">
      <c r="B186" s="14"/>
    </row>
    <row r="187" spans="2:2" ht="23.25">
      <c r="B187" s="14"/>
    </row>
    <row r="188" spans="2:2" ht="23.25">
      <c r="B188" s="14"/>
    </row>
    <row r="189" spans="2:2" ht="23.25">
      <c r="B189" s="14"/>
    </row>
    <row r="190" spans="2:2" ht="23.25">
      <c r="B190" s="14"/>
    </row>
    <row r="191" spans="2:2" ht="23.25">
      <c r="B191" s="14"/>
    </row>
    <row r="192" spans="2:2" ht="23.25">
      <c r="B192" s="14"/>
    </row>
    <row r="193" spans="2:2" ht="23.25">
      <c r="B193" s="14"/>
    </row>
    <row r="194" spans="2:2" ht="23.25">
      <c r="B194" s="14"/>
    </row>
    <row r="195" spans="2:2">
      <c r="B195" s="4"/>
    </row>
  </sheetData>
  <mergeCells count="30">
    <mergeCell ref="A103:B103"/>
    <mergeCell ref="A106:AE106"/>
    <mergeCell ref="AA5:AA6"/>
    <mergeCell ref="S5:S6"/>
    <mergeCell ref="U5:U6"/>
    <mergeCell ref="V5:V6"/>
    <mergeCell ref="W5:W6"/>
    <mergeCell ref="Z5:Z6"/>
    <mergeCell ref="M5:P5"/>
    <mergeCell ref="R5:R6"/>
    <mergeCell ref="AA4:AE4"/>
    <mergeCell ref="X4:Z4"/>
    <mergeCell ref="X5:X6"/>
    <mergeCell ref="Y5:Y6"/>
    <mergeCell ref="AB5:AD5"/>
    <mergeCell ref="Q4:T4"/>
    <mergeCell ref="T5:T6"/>
    <mergeCell ref="Q1:U1"/>
    <mergeCell ref="C1:F1"/>
    <mergeCell ref="A1:B1"/>
    <mergeCell ref="F4:F5"/>
    <mergeCell ref="A4:A6"/>
    <mergeCell ref="B4:B6"/>
    <mergeCell ref="C4:C6"/>
    <mergeCell ref="E4:E6"/>
    <mergeCell ref="Q5:Q6"/>
    <mergeCell ref="U4:W4"/>
    <mergeCell ref="G4:O4"/>
    <mergeCell ref="G5:I5"/>
    <mergeCell ref="J5:L5"/>
  </mergeCells>
  <phoneticPr fontId="0" type="noConversion"/>
  <conditionalFormatting sqref="C7:C102">
    <cfRule type="cellIs" dxfId="11" priority="19" stopIfTrue="1" operator="between">
      <formula>48.8</formula>
      <formula>49</formula>
    </cfRule>
    <cfRule type="cellIs" dxfId="10" priority="20" stopIfTrue="1" operator="lessThan">
      <formula>48.8</formula>
    </cfRule>
  </conditionalFormatting>
  <conditionalFormatting sqref="C7:C102">
    <cfRule type="cellIs" dxfId="9" priority="8" stopIfTrue="1" operator="lessThanOrEqual">
      <formula>49.2</formula>
    </cfRule>
    <cfRule type="cellIs" dxfId="8" priority="9" stopIfTrue="1" operator="between">
      <formula>49.5</formula>
      <formula>49.21</formula>
    </cfRule>
    <cfRule type="cellIs" dxfId="7" priority="10" operator="greaterThan">
      <formula>49.5</formula>
    </cfRule>
  </conditionalFormatting>
  <conditionalFormatting sqref="C7:C102">
    <cfRule type="cellIs" dxfId="6" priority="7" stopIfTrue="1" operator="greaterThan">
      <formula>50.3</formula>
    </cfRule>
  </conditionalFormatting>
  <conditionalFormatting sqref="C7:C102">
    <cfRule type="cellIs" dxfId="5" priority="5" stopIfTrue="1" operator="between">
      <formula>48.8</formula>
      <formula>49</formula>
    </cfRule>
    <cfRule type="cellIs" dxfId="4" priority="6" stopIfTrue="1" operator="lessThan">
      <formula>48.8</formula>
    </cfRule>
  </conditionalFormatting>
  <conditionalFormatting sqref="C7:C102">
    <cfRule type="cellIs" dxfId="3" priority="2" stopIfTrue="1" operator="lessThanOrEqual">
      <formula>49.2</formula>
    </cfRule>
    <cfRule type="cellIs" dxfId="2" priority="3" stopIfTrue="1" operator="between">
      <formula>49.5</formula>
      <formula>49.21</formula>
    </cfRule>
    <cfRule type="cellIs" dxfId="1" priority="4" operator="greaterThan">
      <formula>49.5</formula>
    </cfRule>
  </conditionalFormatting>
  <conditionalFormatting sqref="C7:C102">
    <cfRule type="cellIs" dxfId="0" priority="1" stopIfTrue="1" operator="greaterThan">
      <formula>50.3</formula>
    </cfRule>
  </conditionalFormatting>
  <pageMargins left="0.45" right="0.24" top="0.21" bottom="0.6" header="0.27" footer="0.23"/>
  <pageSetup paperSize="9" scale="30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="90" zoomScaleSheetLayoutView="90" workbookViewId="0">
      <selection activeCell="I13" sqref="I13:I26"/>
    </sheetView>
  </sheetViews>
  <sheetFormatPr defaultRowHeight="12.75"/>
  <cols>
    <col min="1" max="1" width="4.7109375" customWidth="1"/>
    <col min="2" max="2" width="18.5703125" customWidth="1"/>
    <col min="3" max="3" width="15.42578125" customWidth="1"/>
    <col min="4" max="4" width="13.42578125" customWidth="1"/>
    <col min="5" max="5" width="14" customWidth="1"/>
    <col min="6" max="6" width="7.28515625" customWidth="1"/>
    <col min="7" max="7" width="4.7109375" customWidth="1"/>
    <col min="8" max="8" width="17" customWidth="1"/>
    <col min="9" max="9" width="16.5703125" customWidth="1"/>
    <col min="10" max="10" width="13.140625" customWidth="1"/>
    <col min="11" max="11" width="12.85546875" customWidth="1"/>
    <col min="12" max="12" width="9.42578125" customWidth="1"/>
    <col min="13" max="13" width="14" customWidth="1"/>
  </cols>
  <sheetData>
    <row r="1" spans="1:13" ht="57.75" customHeight="1">
      <c r="A1" s="157" t="s">
        <v>174</v>
      </c>
      <c r="B1" s="157"/>
      <c r="C1" s="157"/>
      <c r="D1" s="157"/>
      <c r="E1" s="157"/>
      <c r="G1" s="164" t="s">
        <v>175</v>
      </c>
      <c r="H1" s="164"/>
      <c r="I1" s="164"/>
      <c r="J1" s="164"/>
      <c r="K1" s="164"/>
      <c r="L1" s="164"/>
      <c r="M1" s="164"/>
    </row>
    <row r="2" spans="1:13" ht="63" customHeight="1">
      <c r="A2" s="166" t="s">
        <v>166</v>
      </c>
      <c r="B2" s="168" t="s">
        <v>136</v>
      </c>
      <c r="C2" s="170" t="s">
        <v>144</v>
      </c>
      <c r="D2" s="170" t="s">
        <v>145</v>
      </c>
      <c r="E2" s="172" t="s">
        <v>146</v>
      </c>
      <c r="G2" s="165" t="s">
        <v>135</v>
      </c>
      <c r="H2" s="165" t="s">
        <v>136</v>
      </c>
      <c r="I2" s="165" t="s">
        <v>153</v>
      </c>
      <c r="J2" s="165" t="s">
        <v>147</v>
      </c>
      <c r="K2" s="165"/>
      <c r="L2" s="165"/>
      <c r="M2" s="165" t="s">
        <v>146</v>
      </c>
    </row>
    <row r="3" spans="1:13" ht="47.25">
      <c r="A3" s="167"/>
      <c r="B3" s="169"/>
      <c r="C3" s="171"/>
      <c r="D3" s="171"/>
      <c r="E3" s="173"/>
      <c r="G3" s="165"/>
      <c r="H3" s="165"/>
      <c r="I3" s="165"/>
      <c r="J3" s="39" t="s">
        <v>148</v>
      </c>
      <c r="K3" s="39" t="s">
        <v>169</v>
      </c>
      <c r="L3" s="39" t="s">
        <v>149</v>
      </c>
      <c r="M3" s="165"/>
    </row>
    <row r="4" spans="1:13" ht="15.75" customHeight="1">
      <c r="A4" s="42" t="s">
        <v>137</v>
      </c>
      <c r="B4" s="158" t="s">
        <v>138</v>
      </c>
      <c r="C4" s="159"/>
      <c r="D4" s="159"/>
      <c r="E4" s="160"/>
      <c r="G4" s="42" t="s">
        <v>137</v>
      </c>
      <c r="H4" s="158" t="s">
        <v>138</v>
      </c>
      <c r="I4" s="159"/>
      <c r="J4" s="159"/>
      <c r="K4" s="159"/>
      <c r="L4" s="159"/>
      <c r="M4" s="160"/>
    </row>
    <row r="5" spans="1:13" ht="15">
      <c r="A5" s="40">
        <v>1</v>
      </c>
      <c r="B5" s="37" t="s">
        <v>117</v>
      </c>
      <c r="C5" s="51">
        <v>0</v>
      </c>
      <c r="D5" s="51">
        <v>10.91</v>
      </c>
      <c r="E5" s="41">
        <f t="shared" ref="E5:E10" si="0">C5*D5</f>
        <v>0</v>
      </c>
      <c r="G5" s="40">
        <v>1</v>
      </c>
      <c r="H5" s="37" t="s">
        <v>117</v>
      </c>
      <c r="I5" s="51">
        <v>0</v>
      </c>
      <c r="J5" s="51">
        <v>0.72</v>
      </c>
      <c r="K5" s="51">
        <v>10.19</v>
      </c>
      <c r="L5" s="51">
        <f>SUM(J5:K5)</f>
        <v>10.91</v>
      </c>
      <c r="M5" s="41">
        <f t="shared" ref="M5:M10" si="1">I5*L5</f>
        <v>0</v>
      </c>
    </row>
    <row r="6" spans="1:13" ht="15">
      <c r="A6" s="40">
        <v>2</v>
      </c>
      <c r="B6" s="37" t="s">
        <v>118</v>
      </c>
      <c r="C6" s="51">
        <v>3.52</v>
      </c>
      <c r="D6" s="51">
        <v>8.26</v>
      </c>
      <c r="E6" s="41">
        <f t="shared" si="0"/>
        <v>29.075199999999999</v>
      </c>
      <c r="G6" s="40">
        <v>2</v>
      </c>
      <c r="H6" s="37" t="s">
        <v>118</v>
      </c>
      <c r="I6" s="51">
        <v>0</v>
      </c>
      <c r="J6" s="51">
        <v>0.72</v>
      </c>
      <c r="K6" s="51">
        <v>7.54</v>
      </c>
      <c r="L6" s="51">
        <f t="shared" ref="L6:L10" si="2">SUM(J6:K6)</f>
        <v>8.26</v>
      </c>
      <c r="M6" s="41">
        <f t="shared" si="1"/>
        <v>0</v>
      </c>
    </row>
    <row r="7" spans="1:13" ht="15">
      <c r="A7" s="40">
        <v>3</v>
      </c>
      <c r="B7" s="37" t="s">
        <v>119</v>
      </c>
      <c r="C7" s="51">
        <v>0</v>
      </c>
      <c r="D7" s="51">
        <v>10.91</v>
      </c>
      <c r="E7" s="41">
        <f t="shared" si="0"/>
        <v>0</v>
      </c>
      <c r="G7" s="40">
        <v>3</v>
      </c>
      <c r="H7" s="37" t="s">
        <v>119</v>
      </c>
      <c r="I7" s="51">
        <v>0</v>
      </c>
      <c r="J7" s="51">
        <v>0.64</v>
      </c>
      <c r="K7" s="51">
        <v>10.27</v>
      </c>
      <c r="L7" s="51">
        <f t="shared" si="2"/>
        <v>10.91</v>
      </c>
      <c r="M7" s="41">
        <f t="shared" si="1"/>
        <v>0</v>
      </c>
    </row>
    <row r="8" spans="1:13" ht="15">
      <c r="A8" s="40">
        <v>4</v>
      </c>
      <c r="B8" s="37" t="s">
        <v>120</v>
      </c>
      <c r="C8" s="51">
        <v>5.14</v>
      </c>
      <c r="D8" s="51">
        <v>9.76</v>
      </c>
      <c r="E8" s="41">
        <f t="shared" si="0"/>
        <v>50.166399999999996</v>
      </c>
      <c r="G8" s="40">
        <v>4</v>
      </c>
      <c r="H8" s="37" t="s">
        <v>120</v>
      </c>
      <c r="I8" s="51">
        <v>0</v>
      </c>
      <c r="J8" s="51">
        <v>0.64</v>
      </c>
      <c r="K8" s="51">
        <v>9.1199999999999992</v>
      </c>
      <c r="L8" s="51">
        <f t="shared" si="2"/>
        <v>9.76</v>
      </c>
      <c r="M8" s="41">
        <f t="shared" si="1"/>
        <v>0</v>
      </c>
    </row>
    <row r="9" spans="1:13" ht="15">
      <c r="A9" s="40">
        <v>5</v>
      </c>
      <c r="B9" s="37" t="s">
        <v>121</v>
      </c>
      <c r="C9" s="51">
        <v>0</v>
      </c>
      <c r="D9" s="51">
        <v>10.73</v>
      </c>
      <c r="E9" s="41">
        <f t="shared" si="0"/>
        <v>0</v>
      </c>
      <c r="G9" s="40">
        <v>5</v>
      </c>
      <c r="H9" s="37" t="s">
        <v>121</v>
      </c>
      <c r="I9" s="51">
        <v>0</v>
      </c>
      <c r="J9" s="51">
        <v>0.57999999999999996</v>
      </c>
      <c r="K9" s="51">
        <v>10.15</v>
      </c>
      <c r="L9" s="51">
        <f t="shared" si="2"/>
        <v>10.73</v>
      </c>
      <c r="M9" s="41">
        <f t="shared" si="1"/>
        <v>0</v>
      </c>
    </row>
    <row r="10" spans="1:13" ht="15">
      <c r="A10" s="40">
        <v>6</v>
      </c>
      <c r="B10" s="37" t="s">
        <v>122</v>
      </c>
      <c r="C10" s="51">
        <v>3.87</v>
      </c>
      <c r="D10" s="51">
        <v>8.7799999999999994</v>
      </c>
      <c r="E10" s="41">
        <f t="shared" si="0"/>
        <v>33.9786</v>
      </c>
      <c r="G10" s="40">
        <v>6</v>
      </c>
      <c r="H10" s="37" t="s">
        <v>122</v>
      </c>
      <c r="I10" s="51">
        <v>0</v>
      </c>
      <c r="J10" s="51">
        <v>0.57999999999999996</v>
      </c>
      <c r="K10" s="51">
        <v>8.1999999999999993</v>
      </c>
      <c r="L10" s="51">
        <f t="shared" si="2"/>
        <v>8.7799999999999994</v>
      </c>
      <c r="M10" s="41">
        <f t="shared" si="1"/>
        <v>0</v>
      </c>
    </row>
    <row r="11" spans="1:13" ht="15.75">
      <c r="A11" s="43"/>
      <c r="B11" s="44" t="s">
        <v>139</v>
      </c>
      <c r="C11" s="53">
        <f>SUM(C5:C10)</f>
        <v>12.530000000000001</v>
      </c>
      <c r="D11" s="52">
        <f>IF(C11&gt;0,E11/C11,0)</f>
        <v>9.0359297685554658</v>
      </c>
      <c r="E11" s="45">
        <f>SUM(E5:E10)</f>
        <v>113.22019999999999</v>
      </c>
      <c r="G11" s="43"/>
      <c r="H11" s="44" t="s">
        <v>139</v>
      </c>
      <c r="I11" s="53">
        <f>SUM(I5:I10)</f>
        <v>0</v>
      </c>
      <c r="J11" s="53"/>
      <c r="K11" s="53">
        <f>AVERAGE(K5:K10)</f>
        <v>9.2449999999999992</v>
      </c>
      <c r="L11" s="53">
        <f>IF(I11&gt;0,M11/I11,0)</f>
        <v>0</v>
      </c>
      <c r="M11" s="45">
        <f>SUM(M5:M10)</f>
        <v>0</v>
      </c>
    </row>
    <row r="12" spans="1:13" ht="15.75">
      <c r="A12" s="48" t="s">
        <v>140</v>
      </c>
      <c r="B12" s="161" t="s">
        <v>141</v>
      </c>
      <c r="C12" s="162"/>
      <c r="D12" s="162"/>
      <c r="E12" s="163"/>
      <c r="G12" s="48" t="s">
        <v>140</v>
      </c>
      <c r="H12" s="161" t="s">
        <v>141</v>
      </c>
      <c r="I12" s="162"/>
      <c r="J12" s="162"/>
      <c r="K12" s="162"/>
      <c r="L12" s="162"/>
      <c r="M12" s="163"/>
    </row>
    <row r="13" spans="1:13" ht="15">
      <c r="A13" s="40">
        <v>1</v>
      </c>
      <c r="B13" s="37" t="s">
        <v>123</v>
      </c>
      <c r="C13" s="51">
        <v>0</v>
      </c>
      <c r="D13" s="51">
        <v>3.4400000000000004</v>
      </c>
      <c r="E13" s="41">
        <f t="shared" ref="E13:E26" si="3">C13*D13</f>
        <v>0</v>
      </c>
      <c r="G13" s="40">
        <v>1</v>
      </c>
      <c r="H13" s="37" t="s">
        <v>123</v>
      </c>
      <c r="I13" s="51">
        <v>0</v>
      </c>
      <c r="J13" s="51">
        <v>0.72</v>
      </c>
      <c r="K13" s="51">
        <v>2.72</v>
      </c>
      <c r="L13" s="51">
        <f>SUM(J13:K13)</f>
        <v>3.4400000000000004</v>
      </c>
      <c r="M13" s="41">
        <f t="shared" ref="M13:M25" si="4">I13*L13</f>
        <v>0</v>
      </c>
    </row>
    <row r="14" spans="1:13" ht="15">
      <c r="A14" s="40">
        <v>2</v>
      </c>
      <c r="B14" s="37" t="s">
        <v>124</v>
      </c>
      <c r="C14" s="51">
        <v>0</v>
      </c>
      <c r="D14" s="51">
        <v>3.6</v>
      </c>
      <c r="E14" s="41">
        <f t="shared" si="3"/>
        <v>0</v>
      </c>
      <c r="G14" s="40">
        <v>2</v>
      </c>
      <c r="H14" s="37" t="s">
        <v>124</v>
      </c>
      <c r="I14" s="51">
        <v>0</v>
      </c>
      <c r="J14" s="51">
        <v>0.64</v>
      </c>
      <c r="K14" s="51">
        <v>2.96</v>
      </c>
      <c r="L14" s="51">
        <f t="shared" ref="L14:L25" si="5">SUM(J14:K14)</f>
        <v>3.6</v>
      </c>
      <c r="M14" s="41">
        <f t="shared" si="4"/>
        <v>0</v>
      </c>
    </row>
    <row r="15" spans="1:13" ht="15">
      <c r="A15" s="40">
        <v>3</v>
      </c>
      <c r="B15" s="37" t="s">
        <v>125</v>
      </c>
      <c r="C15" s="51">
        <v>0.62</v>
      </c>
      <c r="D15" s="51">
        <v>3.7800000000000002</v>
      </c>
      <c r="E15" s="41">
        <f t="shared" si="3"/>
        <v>2.3436000000000003</v>
      </c>
      <c r="G15" s="40">
        <v>3</v>
      </c>
      <c r="H15" s="37" t="s">
        <v>125</v>
      </c>
      <c r="I15" s="51">
        <v>1.19</v>
      </c>
      <c r="J15" s="51">
        <v>0.57999999999999996</v>
      </c>
      <c r="K15" s="51">
        <v>3.2</v>
      </c>
      <c r="L15" s="51">
        <f t="shared" si="5"/>
        <v>3.7800000000000002</v>
      </c>
      <c r="M15" s="41">
        <f t="shared" si="4"/>
        <v>4.4981999999999998</v>
      </c>
    </row>
    <row r="16" spans="1:13" ht="15">
      <c r="A16" s="40">
        <v>4</v>
      </c>
      <c r="B16" s="37" t="s">
        <v>126</v>
      </c>
      <c r="C16" s="51">
        <v>0.31</v>
      </c>
      <c r="D16" s="51">
        <v>4.5329999999999995</v>
      </c>
      <c r="E16" s="41">
        <f t="shared" si="3"/>
        <v>1.4052299999999998</v>
      </c>
      <c r="G16" s="40">
        <v>4</v>
      </c>
      <c r="H16" s="37" t="s">
        <v>126</v>
      </c>
      <c r="I16" s="51">
        <v>0</v>
      </c>
      <c r="J16" s="51">
        <v>1.48</v>
      </c>
      <c r="K16" s="51">
        <v>3.0529999999999999</v>
      </c>
      <c r="L16" s="51">
        <f t="shared" si="5"/>
        <v>4.5329999999999995</v>
      </c>
      <c r="M16" s="41">
        <f t="shared" si="4"/>
        <v>0</v>
      </c>
    </row>
    <row r="17" spans="1:13" ht="15">
      <c r="A17" s="40">
        <v>5</v>
      </c>
      <c r="B17" s="37" t="s">
        <v>152</v>
      </c>
      <c r="C17" s="51">
        <v>0</v>
      </c>
      <c r="D17" s="51">
        <v>4.5</v>
      </c>
      <c r="E17" s="41">
        <f t="shared" si="3"/>
        <v>0</v>
      </c>
      <c r="G17" s="40">
        <v>5</v>
      </c>
      <c r="H17" s="37" t="s">
        <v>152</v>
      </c>
      <c r="I17" s="51">
        <v>0</v>
      </c>
      <c r="J17" s="51">
        <v>1.71</v>
      </c>
      <c r="K17" s="51">
        <v>2.79</v>
      </c>
      <c r="L17" s="51">
        <f t="shared" si="5"/>
        <v>4.5</v>
      </c>
      <c r="M17" s="41">
        <f t="shared" si="4"/>
        <v>0</v>
      </c>
    </row>
    <row r="18" spans="1:13" ht="15.75" customHeight="1">
      <c r="A18" s="40">
        <v>6</v>
      </c>
      <c r="B18" s="38" t="s">
        <v>127</v>
      </c>
      <c r="C18" s="51">
        <v>0</v>
      </c>
      <c r="D18" s="51">
        <v>3.21</v>
      </c>
      <c r="E18" s="41">
        <f t="shared" si="3"/>
        <v>0</v>
      </c>
      <c r="G18" s="40">
        <v>6</v>
      </c>
      <c r="H18" s="38" t="s">
        <v>127</v>
      </c>
      <c r="I18" s="51">
        <v>0</v>
      </c>
      <c r="J18" s="51">
        <v>1.1200000000000001</v>
      </c>
      <c r="K18" s="51">
        <v>2.09</v>
      </c>
      <c r="L18" s="51">
        <f t="shared" si="5"/>
        <v>3.21</v>
      </c>
      <c r="M18" s="41">
        <f t="shared" si="4"/>
        <v>0</v>
      </c>
    </row>
    <row r="19" spans="1:13" ht="15">
      <c r="A19" s="40">
        <v>7</v>
      </c>
      <c r="B19" s="37" t="s">
        <v>128</v>
      </c>
      <c r="C19" s="51">
        <v>1.10032</v>
      </c>
      <c r="D19" s="51">
        <v>2.19</v>
      </c>
      <c r="E19" s="41">
        <f t="shared" si="3"/>
        <v>2.4097008</v>
      </c>
      <c r="G19" s="40">
        <v>7</v>
      </c>
      <c r="H19" s="37" t="s">
        <v>128</v>
      </c>
      <c r="I19" s="51">
        <v>4.4320490000000004E-2</v>
      </c>
      <c r="J19" s="51">
        <v>0.88</v>
      </c>
      <c r="K19" s="51">
        <v>1.31</v>
      </c>
      <c r="L19" s="51">
        <f t="shared" si="5"/>
        <v>2.19</v>
      </c>
      <c r="M19" s="41">
        <f t="shared" si="4"/>
        <v>9.7061873100000001E-2</v>
      </c>
    </row>
    <row r="20" spans="1:13" ht="15">
      <c r="A20" s="40">
        <v>8</v>
      </c>
      <c r="B20" s="37" t="s">
        <v>129</v>
      </c>
      <c r="C20" s="51">
        <v>1.6359375</v>
      </c>
      <c r="D20" s="51">
        <v>2.04</v>
      </c>
      <c r="E20" s="41">
        <f t="shared" si="3"/>
        <v>3.3373125000000003</v>
      </c>
      <c r="G20" s="40">
        <v>8</v>
      </c>
      <c r="H20" s="37" t="s">
        <v>129</v>
      </c>
      <c r="I20" s="51">
        <v>0</v>
      </c>
      <c r="J20" s="51">
        <v>0.73</v>
      </c>
      <c r="K20" s="51">
        <v>1.31</v>
      </c>
      <c r="L20" s="51">
        <f t="shared" si="5"/>
        <v>2.04</v>
      </c>
      <c r="M20" s="41">
        <f t="shared" si="4"/>
        <v>0</v>
      </c>
    </row>
    <row r="21" spans="1:13" ht="15">
      <c r="A21" s="40">
        <v>9</v>
      </c>
      <c r="B21" s="37" t="s">
        <v>130</v>
      </c>
      <c r="C21" s="51">
        <v>2.6857499999999992</v>
      </c>
      <c r="D21" s="51">
        <v>2.8200000000000003</v>
      </c>
      <c r="E21" s="41">
        <f t="shared" si="3"/>
        <v>7.5738149999999989</v>
      </c>
      <c r="G21" s="40">
        <v>9</v>
      </c>
      <c r="H21" s="37" t="s">
        <v>130</v>
      </c>
      <c r="I21" s="51">
        <v>0</v>
      </c>
      <c r="J21" s="51">
        <v>1.49</v>
      </c>
      <c r="K21" s="51">
        <v>1.33</v>
      </c>
      <c r="L21" s="51">
        <f t="shared" si="5"/>
        <v>2.8200000000000003</v>
      </c>
      <c r="M21" s="41">
        <f t="shared" si="4"/>
        <v>0</v>
      </c>
    </row>
    <row r="22" spans="1:13" ht="15">
      <c r="A22" s="40">
        <v>10</v>
      </c>
      <c r="B22" s="38" t="s">
        <v>131</v>
      </c>
      <c r="C22" s="51">
        <v>0.13310999999999998</v>
      </c>
      <c r="D22" s="51">
        <v>1.96</v>
      </c>
      <c r="E22" s="41">
        <f t="shared" si="3"/>
        <v>0.26089559999999995</v>
      </c>
      <c r="G22" s="40">
        <v>10</v>
      </c>
      <c r="H22" s="38" t="s">
        <v>131</v>
      </c>
      <c r="I22" s="51">
        <v>7.4509812499999994E-2</v>
      </c>
      <c r="J22" s="51">
        <v>0.67</v>
      </c>
      <c r="K22" s="51">
        <v>1.29</v>
      </c>
      <c r="L22" s="51">
        <f t="shared" si="5"/>
        <v>1.96</v>
      </c>
      <c r="M22" s="41">
        <f t="shared" si="4"/>
        <v>0.14603923249999998</v>
      </c>
    </row>
    <row r="23" spans="1:13" ht="15">
      <c r="A23" s="40">
        <v>11</v>
      </c>
      <c r="B23" s="38" t="s">
        <v>132</v>
      </c>
      <c r="C23" s="51">
        <v>0.63177660000000035</v>
      </c>
      <c r="D23" s="51">
        <v>3.83</v>
      </c>
      <c r="E23" s="41">
        <f t="shared" si="3"/>
        <v>2.4197043780000014</v>
      </c>
      <c r="G23" s="40">
        <v>11</v>
      </c>
      <c r="H23" s="38" t="s">
        <v>132</v>
      </c>
      <c r="I23" s="51">
        <v>0</v>
      </c>
      <c r="J23" s="51">
        <v>1.1200000000000001</v>
      </c>
      <c r="K23" s="51">
        <v>2.71</v>
      </c>
      <c r="L23" s="51">
        <f t="shared" si="5"/>
        <v>3.83</v>
      </c>
      <c r="M23" s="41">
        <f t="shared" si="4"/>
        <v>0</v>
      </c>
    </row>
    <row r="24" spans="1:13" ht="15">
      <c r="A24" s="40">
        <v>12</v>
      </c>
      <c r="B24" s="38" t="s">
        <v>133</v>
      </c>
      <c r="C24" s="51">
        <v>1.1146863000000002</v>
      </c>
      <c r="D24" s="51">
        <v>3.75</v>
      </c>
      <c r="E24" s="41">
        <f t="shared" si="3"/>
        <v>4.1800736250000012</v>
      </c>
      <c r="G24" s="40">
        <v>12</v>
      </c>
      <c r="H24" s="38" t="s">
        <v>133</v>
      </c>
      <c r="I24" s="51">
        <v>0.13185273750000001</v>
      </c>
      <c r="J24" s="51">
        <v>1.04</v>
      </c>
      <c r="K24" s="51">
        <v>2.71</v>
      </c>
      <c r="L24" s="51">
        <f t="shared" si="5"/>
        <v>3.75</v>
      </c>
      <c r="M24" s="41">
        <f t="shared" si="4"/>
        <v>0.49444776562500004</v>
      </c>
    </row>
    <row r="25" spans="1:13" ht="15">
      <c r="A25" s="40">
        <v>13</v>
      </c>
      <c r="B25" s="38" t="s">
        <v>134</v>
      </c>
      <c r="C25" s="51">
        <v>0.71060534999999969</v>
      </c>
      <c r="D25" s="51">
        <v>4.1099999999999994</v>
      </c>
      <c r="E25" s="41">
        <f t="shared" si="3"/>
        <v>2.9205879884999981</v>
      </c>
      <c r="G25" s="40">
        <v>13</v>
      </c>
      <c r="H25" s="38" t="s">
        <v>134</v>
      </c>
      <c r="I25" s="51">
        <v>0</v>
      </c>
      <c r="J25" s="51">
        <v>1.4</v>
      </c>
      <c r="K25" s="51">
        <v>2.71</v>
      </c>
      <c r="L25" s="51">
        <f t="shared" si="5"/>
        <v>4.1099999999999994</v>
      </c>
      <c r="M25" s="41">
        <f t="shared" si="4"/>
        <v>0</v>
      </c>
    </row>
    <row r="26" spans="1:13" ht="15">
      <c r="A26" s="40">
        <v>13</v>
      </c>
      <c r="B26" s="38" t="s">
        <v>171</v>
      </c>
      <c r="C26" s="51">
        <v>9.1540219999999936E-2</v>
      </c>
      <c r="D26" s="51">
        <v>4.1099999999999994</v>
      </c>
      <c r="E26" s="41">
        <f t="shared" si="3"/>
        <v>0.3762303041999997</v>
      </c>
      <c r="G26" s="40">
        <v>13</v>
      </c>
      <c r="H26" s="38" t="s">
        <v>171</v>
      </c>
      <c r="I26" s="51">
        <v>0</v>
      </c>
      <c r="J26" s="51">
        <v>1.4</v>
      </c>
      <c r="K26" s="51">
        <v>2.71</v>
      </c>
      <c r="L26" s="51">
        <f t="shared" ref="L26" si="6">SUM(J26:K26)</f>
        <v>4.1099999999999994</v>
      </c>
      <c r="M26" s="41">
        <f t="shared" ref="M26" si="7">I26*L26</f>
        <v>0</v>
      </c>
    </row>
    <row r="27" spans="1:13" ht="15.75">
      <c r="A27" s="46"/>
      <c r="B27" s="47" t="s">
        <v>142</v>
      </c>
      <c r="C27" s="52">
        <f>SUM(C13:C26)</f>
        <v>9.0337259700000008</v>
      </c>
      <c r="D27" s="52">
        <f>IF(C27&gt;0,E27/C27,0)</f>
        <v>3.0139446653704511</v>
      </c>
      <c r="E27" s="52">
        <f>SUM(E13:E26)</f>
        <v>27.227150195700005</v>
      </c>
      <c r="G27" s="46"/>
      <c r="H27" s="47" t="s">
        <v>142</v>
      </c>
      <c r="I27" s="52">
        <f>SUM(I13:I26)</f>
        <v>1.4406830400000001</v>
      </c>
      <c r="J27" s="52"/>
      <c r="K27" s="52">
        <f>AVERAGE(K13:K26)</f>
        <v>2.3494999999999999</v>
      </c>
      <c r="L27" s="52">
        <f>IF(I27&gt;0,M27/I27,0)</f>
        <v>3.6342128878153512</v>
      </c>
      <c r="M27" s="52">
        <f>SUM(M13:M26)</f>
        <v>5.2357488712249998</v>
      </c>
    </row>
    <row r="28" spans="1:13" ht="15.75">
      <c r="A28" s="49"/>
      <c r="B28" s="50" t="s">
        <v>143</v>
      </c>
      <c r="C28" s="54">
        <f>C11+C27</f>
        <v>21.56372597</v>
      </c>
      <c r="D28" s="54"/>
      <c r="E28" s="54">
        <f>E11+E27</f>
        <v>140.44735019569998</v>
      </c>
      <c r="G28" s="49"/>
      <c r="H28" s="50" t="s">
        <v>143</v>
      </c>
      <c r="I28" s="54">
        <f>I11+I27</f>
        <v>1.4406830400000001</v>
      </c>
      <c r="J28" s="54"/>
      <c r="K28" s="54"/>
      <c r="L28" s="54">
        <f>IF(I28&gt;0,M28/I28,0)</f>
        <v>3.6342128878153512</v>
      </c>
      <c r="M28" s="54">
        <f>M11+M27</f>
        <v>5.2357488712249998</v>
      </c>
    </row>
    <row r="29" spans="1:13">
      <c r="C29" s="69"/>
    </row>
    <row r="30" spans="1:13">
      <c r="H30" s="69"/>
      <c r="I30" s="69"/>
    </row>
    <row r="31" spans="1:13">
      <c r="E31" s="69"/>
      <c r="H31" s="69"/>
      <c r="I31" s="71"/>
    </row>
    <row r="32" spans="1:13" ht="11.25" customHeight="1">
      <c r="D32" s="69"/>
      <c r="H32" s="69"/>
      <c r="I32" s="70"/>
    </row>
    <row r="33" spans="5:8">
      <c r="E33" s="69"/>
      <c r="H33" s="69"/>
    </row>
    <row r="34" spans="5:8">
      <c r="E34" s="69"/>
    </row>
    <row r="35" spans="5:8">
      <c r="H35" s="69"/>
    </row>
    <row r="39" spans="5:8">
      <c r="F39" s="55"/>
    </row>
    <row r="106" spans="2:2">
      <c r="B106" t="s">
        <v>167</v>
      </c>
    </row>
    <row r="107" spans="2:2">
      <c r="B107" t="s">
        <v>168</v>
      </c>
    </row>
  </sheetData>
  <mergeCells count="16">
    <mergeCell ref="A1:E1"/>
    <mergeCell ref="B4:E4"/>
    <mergeCell ref="B12:E12"/>
    <mergeCell ref="G1:M1"/>
    <mergeCell ref="H4:M4"/>
    <mergeCell ref="H12:M12"/>
    <mergeCell ref="J2:L2"/>
    <mergeCell ref="M2:M3"/>
    <mergeCell ref="I2:I3"/>
    <mergeCell ref="H2:H3"/>
    <mergeCell ref="G2:G3"/>
    <mergeCell ref="A2:A3"/>
    <mergeCell ref="B2:B3"/>
    <mergeCell ref="C2:C3"/>
    <mergeCell ref="D2:D3"/>
    <mergeCell ref="E2:E3"/>
  </mergeCells>
  <pageMargins left="0.7" right="0.7" top="0.75" bottom="0.75" header="0.3" footer="0.3"/>
  <pageSetup scale="9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view="pageBreakPreview" zoomScale="90" zoomScaleSheetLayoutView="90" workbookViewId="0">
      <pane xSplit="1" ySplit="5" topLeftCell="B6" activePane="bottomRight" state="frozen"/>
      <selection activeCell="K26" sqref="K26"/>
      <selection pane="topRight" activeCell="K26" sqref="K26"/>
      <selection pane="bottomLeft" activeCell="K26" sqref="K26"/>
      <selection pane="bottomRight" activeCell="B16" sqref="B16:Z16"/>
    </sheetView>
  </sheetViews>
  <sheetFormatPr defaultRowHeight="12.75"/>
  <cols>
    <col min="1" max="1" width="6.140625" style="57" customWidth="1"/>
    <col min="2" max="2" width="9.85546875" style="57" customWidth="1"/>
    <col min="3" max="3" width="9.140625" style="57"/>
    <col min="4" max="4" width="12.28515625" style="57" customWidth="1"/>
    <col min="5" max="5" width="10.140625" style="57" customWidth="1"/>
    <col min="6" max="6" width="9.140625" style="57"/>
    <col min="7" max="7" width="11.85546875" style="57" customWidth="1"/>
    <col min="8" max="8" width="10.28515625" style="57" customWidth="1"/>
    <col min="9" max="9" width="9.140625" style="57"/>
    <col min="10" max="11" width="12" style="57" customWidth="1"/>
    <col min="12" max="12" width="10.85546875" style="57" customWidth="1"/>
    <col min="13" max="13" width="9.140625" style="57"/>
    <col min="14" max="15" width="10.85546875" style="57" customWidth="1"/>
    <col min="16" max="16" width="10.5703125" style="57" customWidth="1"/>
    <col min="17" max="17" width="9.140625" style="57"/>
    <col min="18" max="18" width="11" style="57" customWidth="1"/>
    <col min="19" max="19" width="13.28515625" style="57" customWidth="1"/>
    <col min="20" max="20" width="9.140625" style="57"/>
    <col min="21" max="21" width="10.5703125" style="57" customWidth="1"/>
    <col min="22" max="22" width="10" style="57" customWidth="1"/>
    <col min="23" max="23" width="10.28515625" style="57" customWidth="1"/>
    <col min="24" max="24" width="17.42578125" style="57" customWidth="1"/>
    <col min="25" max="25" width="19.85546875" style="57" customWidth="1"/>
    <col min="26" max="26" width="10.7109375" style="57" customWidth="1"/>
    <col min="27" max="16384" width="9.140625" style="57"/>
  </cols>
  <sheetData>
    <row r="1" spans="1:26" ht="18">
      <c r="J1" s="188" t="s">
        <v>172</v>
      </c>
      <c r="K1" s="188"/>
      <c r="L1" s="188"/>
      <c r="M1" s="188"/>
      <c r="N1" s="188"/>
      <c r="O1" s="188"/>
      <c r="P1" s="188"/>
      <c r="Q1" s="188"/>
      <c r="R1" s="188"/>
      <c r="S1" s="188"/>
    </row>
    <row r="2" spans="1:26" ht="18">
      <c r="X2" s="189" t="s">
        <v>150</v>
      </c>
      <c r="Y2" s="189"/>
      <c r="Z2" s="189"/>
    </row>
    <row r="3" spans="1:26" s="58" customFormat="1" ht="15" customHeight="1">
      <c r="A3" s="190" t="s">
        <v>151</v>
      </c>
      <c r="B3" s="193" t="s">
        <v>2</v>
      </c>
      <c r="C3" s="194"/>
      <c r="D3" s="194"/>
      <c r="E3" s="194"/>
      <c r="F3" s="194"/>
      <c r="G3" s="194"/>
      <c r="H3" s="194"/>
      <c r="I3" s="194"/>
      <c r="J3" s="194"/>
      <c r="K3" s="97"/>
      <c r="L3" s="185" t="s">
        <v>110</v>
      </c>
      <c r="M3" s="186"/>
      <c r="N3" s="186"/>
      <c r="O3" s="187"/>
      <c r="P3" s="195" t="s">
        <v>116</v>
      </c>
      <c r="Q3" s="195"/>
      <c r="R3" s="195"/>
      <c r="S3" s="196" t="s">
        <v>115</v>
      </c>
      <c r="T3" s="196"/>
      <c r="U3" s="196"/>
      <c r="V3" s="197" t="s">
        <v>111</v>
      </c>
      <c r="W3" s="197"/>
      <c r="X3" s="197"/>
      <c r="Y3" s="197"/>
      <c r="Z3" s="197"/>
    </row>
    <row r="4" spans="1:26" s="58" customFormat="1" ht="16.5" customHeight="1">
      <c r="A4" s="191"/>
      <c r="B4" s="198" t="s">
        <v>104</v>
      </c>
      <c r="C4" s="199"/>
      <c r="D4" s="200"/>
      <c r="E4" s="198" t="s">
        <v>105</v>
      </c>
      <c r="F4" s="199"/>
      <c r="G4" s="200"/>
      <c r="H4" s="198" t="s">
        <v>106</v>
      </c>
      <c r="I4" s="199"/>
      <c r="J4" s="199"/>
      <c r="K4" s="98"/>
      <c r="L4" s="201" t="s">
        <v>104</v>
      </c>
      <c r="M4" s="203" t="s">
        <v>1</v>
      </c>
      <c r="N4" s="201" t="s">
        <v>106</v>
      </c>
      <c r="O4" s="122" t="s">
        <v>165</v>
      </c>
      <c r="P4" s="177" t="s">
        <v>104</v>
      </c>
      <c r="Q4" s="174" t="s">
        <v>1</v>
      </c>
      <c r="R4" s="177" t="s">
        <v>106</v>
      </c>
      <c r="S4" s="179" t="s">
        <v>104</v>
      </c>
      <c r="T4" s="181" t="s">
        <v>1</v>
      </c>
      <c r="U4" s="179" t="s">
        <v>106</v>
      </c>
      <c r="V4" s="183" t="s">
        <v>104</v>
      </c>
      <c r="W4" s="176" t="s">
        <v>1</v>
      </c>
      <c r="X4" s="176"/>
      <c r="Y4" s="176"/>
      <c r="Z4" s="59" t="s">
        <v>106</v>
      </c>
    </row>
    <row r="5" spans="1:26" s="58" customFormat="1" ht="46.5" customHeight="1">
      <c r="A5" s="192"/>
      <c r="B5" s="60" t="s">
        <v>107</v>
      </c>
      <c r="C5" s="61" t="s">
        <v>108</v>
      </c>
      <c r="D5" s="60" t="s">
        <v>109</v>
      </c>
      <c r="E5" s="60" t="s">
        <v>107</v>
      </c>
      <c r="F5" s="61" t="s">
        <v>108</v>
      </c>
      <c r="G5" s="60" t="s">
        <v>109</v>
      </c>
      <c r="H5" s="60" t="s">
        <v>107</v>
      </c>
      <c r="I5" s="61" t="s">
        <v>108</v>
      </c>
      <c r="J5" s="62" t="s">
        <v>109</v>
      </c>
      <c r="K5" s="99" t="s">
        <v>164</v>
      </c>
      <c r="L5" s="202"/>
      <c r="M5" s="204"/>
      <c r="N5" s="202"/>
      <c r="O5" s="123"/>
      <c r="P5" s="178"/>
      <c r="Q5" s="175"/>
      <c r="R5" s="178"/>
      <c r="S5" s="180"/>
      <c r="T5" s="182"/>
      <c r="U5" s="180"/>
      <c r="V5" s="184"/>
      <c r="W5" s="63" t="s">
        <v>113</v>
      </c>
      <c r="X5" s="64" t="s">
        <v>112</v>
      </c>
      <c r="Y5" s="65" t="s">
        <v>114</v>
      </c>
      <c r="Z5" s="66"/>
    </row>
    <row r="6" spans="1:26" s="111" customFormat="1" ht="15" customHeight="1">
      <c r="A6" s="67">
        <v>1</v>
      </c>
      <c r="B6" s="68">
        <v>265</v>
      </c>
      <c r="C6" s="68">
        <v>0</v>
      </c>
      <c r="D6" s="68">
        <v>265</v>
      </c>
      <c r="E6" s="68">
        <v>270.96499999999997</v>
      </c>
      <c r="F6" s="68">
        <v>0</v>
      </c>
      <c r="G6" s="68">
        <v>270.96499999999997</v>
      </c>
      <c r="H6" s="68">
        <v>5.964999999999991</v>
      </c>
      <c r="I6" s="68">
        <v>0</v>
      </c>
      <c r="J6" s="68">
        <v>5.964999999999991</v>
      </c>
      <c r="K6" s="68">
        <v>0.55610591497899198</v>
      </c>
      <c r="L6" s="68">
        <v>260.02579642491474</v>
      </c>
      <c r="M6" s="68">
        <v>271.62003838250001</v>
      </c>
      <c r="N6" s="68">
        <v>11.594241957585295</v>
      </c>
      <c r="O6" s="68">
        <v>1.0690655350205871</v>
      </c>
      <c r="P6" s="68">
        <v>4.9742035750853093</v>
      </c>
      <c r="Q6" s="68">
        <v>-0.65503838250000002</v>
      </c>
      <c r="R6" s="68">
        <v>-5.629241957585311</v>
      </c>
      <c r="S6" s="68">
        <v>80.754419999999939</v>
      </c>
      <c r="T6" s="68">
        <v>80.57000000000005</v>
      </c>
      <c r="U6" s="68">
        <v>-0.18442000000000974</v>
      </c>
      <c r="V6" s="68">
        <v>171.77637642491467</v>
      </c>
      <c r="W6" s="68">
        <v>166.23</v>
      </c>
      <c r="X6" s="68">
        <v>-13.973816052500002</v>
      </c>
      <c r="Y6" s="68">
        <v>180.20381605250009</v>
      </c>
      <c r="Z6" s="68">
        <v>-5.5463764249147012</v>
      </c>
    </row>
    <row r="7" spans="1:26" ht="15" customHeight="1">
      <c r="A7" s="67">
        <v>2</v>
      </c>
      <c r="B7" s="68">
        <v>269.99999999999989</v>
      </c>
      <c r="C7" s="68">
        <v>0</v>
      </c>
      <c r="D7" s="68">
        <v>269.99999999999989</v>
      </c>
      <c r="E7" s="68">
        <v>267.57249999999999</v>
      </c>
      <c r="F7" s="68">
        <v>0</v>
      </c>
      <c r="G7" s="68">
        <v>267.57249999999999</v>
      </c>
      <c r="H7" s="68">
        <v>-2.4274999999999793</v>
      </c>
      <c r="I7" s="68">
        <v>0</v>
      </c>
      <c r="J7" s="68">
        <v>-2.4274999999999793</v>
      </c>
      <c r="K7" s="68">
        <v>-0.21595366287732265</v>
      </c>
      <c r="L7" s="68">
        <v>271.23352564396873</v>
      </c>
      <c r="M7" s="68">
        <v>272.15587927499996</v>
      </c>
      <c r="N7" s="68">
        <v>0.92235363103140233</v>
      </c>
      <c r="O7" s="68">
        <v>0.1108161986825813</v>
      </c>
      <c r="P7" s="68">
        <v>-1.2335256439686197</v>
      </c>
      <c r="Q7" s="68">
        <v>-4.5833792750000013</v>
      </c>
      <c r="R7" s="68">
        <v>-3.3498536310313818</v>
      </c>
      <c r="S7" s="68">
        <v>80.516799999999932</v>
      </c>
      <c r="T7" s="68">
        <v>79.390000000000015</v>
      </c>
      <c r="U7" s="68">
        <v>-1.1267999999999794</v>
      </c>
      <c r="V7" s="68">
        <v>183.03492564396853</v>
      </c>
      <c r="W7" s="68">
        <v>166.6925</v>
      </c>
      <c r="X7" s="68">
        <v>-18.747222597499999</v>
      </c>
      <c r="Y7" s="68">
        <v>185.43972259750004</v>
      </c>
      <c r="Z7" s="68">
        <v>-16.342425643968593</v>
      </c>
    </row>
    <row r="8" spans="1:26" ht="15" customHeight="1">
      <c r="A8" s="67">
        <v>3</v>
      </c>
      <c r="B8" s="68">
        <v>250.00000000000017</v>
      </c>
      <c r="C8" s="68">
        <v>0</v>
      </c>
      <c r="D8" s="68">
        <v>250.00000000000017</v>
      </c>
      <c r="E8" s="68">
        <v>248.88499999999999</v>
      </c>
      <c r="F8" s="68">
        <v>0</v>
      </c>
      <c r="G8" s="68">
        <v>248.88499999999999</v>
      </c>
      <c r="H8" s="68">
        <v>-1.1150000000000722</v>
      </c>
      <c r="I8" s="68">
        <v>0</v>
      </c>
      <c r="J8" s="68">
        <v>-1.1150000000000722</v>
      </c>
      <c r="K8" s="68">
        <v>-0.15072457076752532</v>
      </c>
      <c r="L8" s="68">
        <v>253.38649579533484</v>
      </c>
      <c r="M8" s="68">
        <v>254.35249999999999</v>
      </c>
      <c r="N8" s="68">
        <v>0.96600420466510972</v>
      </c>
      <c r="O8" s="68">
        <v>7.3109858593222346E-2</v>
      </c>
      <c r="P8" s="68">
        <v>-3.3864957953348163</v>
      </c>
      <c r="Q8" s="68">
        <v>-5.4675000000000002</v>
      </c>
      <c r="R8" s="68">
        <v>-2.0810042046651822</v>
      </c>
      <c r="S8" s="68">
        <v>78.770799999999895</v>
      </c>
      <c r="T8" s="68">
        <v>79.199999999999989</v>
      </c>
      <c r="U8" s="68">
        <v>0.4292000000000003</v>
      </c>
      <c r="V8" s="68">
        <v>167.48509579533493</v>
      </c>
      <c r="W8" s="68">
        <v>254.35249999999999</v>
      </c>
      <c r="X8" s="68">
        <v>-20.1385817325</v>
      </c>
      <c r="Y8" s="68">
        <v>274.49108173250005</v>
      </c>
      <c r="Z8" s="68">
        <v>86.867404204665092</v>
      </c>
    </row>
    <row r="9" spans="1:26" ht="15" customHeight="1">
      <c r="A9" s="67">
        <v>4</v>
      </c>
      <c r="B9" s="90">
        <v>262.00000000000006</v>
      </c>
      <c r="C9" s="90">
        <v>0</v>
      </c>
      <c r="D9" s="90">
        <v>262.00000000000006</v>
      </c>
      <c r="E9" s="90">
        <v>264.64749999999998</v>
      </c>
      <c r="F9" s="90">
        <v>0</v>
      </c>
      <c r="G9" s="90">
        <v>264.64749999999998</v>
      </c>
      <c r="H9" s="90">
        <v>2.6475000000000195</v>
      </c>
      <c r="I9" s="90">
        <v>0</v>
      </c>
      <c r="J9" s="90">
        <v>2.6475000000000195</v>
      </c>
      <c r="K9" s="90">
        <v>0.1213388759588854</v>
      </c>
      <c r="L9" s="90">
        <v>256.88103428244898</v>
      </c>
      <c r="M9" s="90">
        <v>265.0575</v>
      </c>
      <c r="N9" s="90">
        <v>8.1764657175510038</v>
      </c>
      <c r="O9" s="90">
        <v>0.65848197381215301</v>
      </c>
      <c r="P9" s="90">
        <v>5.1189657175509851</v>
      </c>
      <c r="Q9" s="90">
        <v>-0.41</v>
      </c>
      <c r="R9" s="90">
        <v>-5.5289657175509879</v>
      </c>
      <c r="S9" s="90">
        <v>76.954399999999936</v>
      </c>
      <c r="T9" s="90">
        <v>76.910000000000053</v>
      </c>
      <c r="U9" s="90">
        <v>-4.4399999999997136E-2</v>
      </c>
      <c r="V9" s="90">
        <v>172.98543428244895</v>
      </c>
      <c r="W9" s="90">
        <v>265.0575</v>
      </c>
      <c r="X9" s="90">
        <v>-14.958714340000006</v>
      </c>
      <c r="Y9" s="90">
        <v>280.01621433999986</v>
      </c>
      <c r="Z9" s="90">
        <v>92.072065717550998</v>
      </c>
    </row>
    <row r="10" spans="1:26" ht="15" customHeight="1">
      <c r="A10" s="67">
        <v>5</v>
      </c>
      <c r="B10" s="90">
        <v>268.00000000000006</v>
      </c>
      <c r="C10" s="90">
        <v>0</v>
      </c>
      <c r="D10" s="90">
        <v>268.00000000000006</v>
      </c>
      <c r="E10" s="90">
        <v>271.92</v>
      </c>
      <c r="F10" s="90">
        <v>2.5680000000000001</v>
      </c>
      <c r="G10" s="90">
        <v>274.488</v>
      </c>
      <c r="H10" s="90">
        <v>3.9199999999999933</v>
      </c>
      <c r="I10" s="90">
        <v>2.5680000000000001</v>
      </c>
      <c r="J10" s="90">
        <v>6.4879999999999942</v>
      </c>
      <c r="K10" s="90">
        <v>0.37111394300080841</v>
      </c>
      <c r="L10" s="90">
        <v>262.88291451442853</v>
      </c>
      <c r="M10" s="90">
        <v>271.12915213250011</v>
      </c>
      <c r="N10" s="90">
        <v>8.246237618071417</v>
      </c>
      <c r="O10" s="90">
        <v>0.7390253942354299</v>
      </c>
      <c r="P10" s="90">
        <v>5.1170854855714305</v>
      </c>
      <c r="Q10" s="90">
        <v>0.79084786750000291</v>
      </c>
      <c r="R10" s="90">
        <v>-4.3262376180714277</v>
      </c>
      <c r="S10" s="90">
        <v>76.048999999999936</v>
      </c>
      <c r="T10" s="90">
        <v>76.820000000000022</v>
      </c>
      <c r="U10" s="90">
        <v>0.77099999999998392</v>
      </c>
      <c r="V10" s="90">
        <v>179.81281451442845</v>
      </c>
      <c r="W10" s="90">
        <v>172.52</v>
      </c>
      <c r="X10" s="90">
        <v>-15.16469189749999</v>
      </c>
      <c r="Y10" s="90">
        <v>187.6846918975001</v>
      </c>
      <c r="Z10" s="90">
        <v>-7.2928145144285619</v>
      </c>
    </row>
    <row r="11" spans="1:26" ht="15" customHeight="1">
      <c r="A11" s="67">
        <v>6</v>
      </c>
      <c r="B11" s="68">
        <v>269.99999999999994</v>
      </c>
      <c r="C11" s="68">
        <v>0</v>
      </c>
      <c r="D11" s="68">
        <v>269.99999999999994</v>
      </c>
      <c r="E11" s="68">
        <v>279.15499999999997</v>
      </c>
      <c r="F11" s="68">
        <v>0</v>
      </c>
      <c r="G11" s="68">
        <v>279.15499999999997</v>
      </c>
      <c r="H11" s="68">
        <v>9.1550000000000118</v>
      </c>
      <c r="I11" s="68">
        <v>0</v>
      </c>
      <c r="J11" s="68">
        <v>9.1550000000000118</v>
      </c>
      <c r="K11" s="68">
        <v>0.76088680949690501</v>
      </c>
      <c r="L11" s="68">
        <v>248.14521032796935</v>
      </c>
      <c r="M11" s="68">
        <v>273.29250000000002</v>
      </c>
      <c r="N11" s="68">
        <v>25.147289672030578</v>
      </c>
      <c r="O11" s="68">
        <v>2.8192344735268779</v>
      </c>
      <c r="P11" s="68">
        <v>21.854789672030588</v>
      </c>
      <c r="Q11" s="68">
        <v>5.8624999999999998</v>
      </c>
      <c r="R11" s="68">
        <v>-15.992289672030587</v>
      </c>
      <c r="S11" s="68">
        <v>77.572199999999995</v>
      </c>
      <c r="T11" s="68">
        <v>79.120000000000076</v>
      </c>
      <c r="U11" s="68">
        <v>1.5477999999999907</v>
      </c>
      <c r="V11" s="68">
        <v>181.72977555041837</v>
      </c>
      <c r="W11" s="68">
        <v>184.905</v>
      </c>
      <c r="X11" s="68">
        <v>-8.278113784999988</v>
      </c>
      <c r="Y11" s="68">
        <v>193.18311378499985</v>
      </c>
      <c r="Z11" s="68">
        <v>3.1752244495816377</v>
      </c>
    </row>
    <row r="12" spans="1:26" ht="15" customHeight="1">
      <c r="A12" s="67">
        <v>7</v>
      </c>
      <c r="B12" s="68">
        <v>274.99999999999994</v>
      </c>
      <c r="C12" s="68">
        <v>0</v>
      </c>
      <c r="D12" s="68">
        <v>274.99999999999994</v>
      </c>
      <c r="E12" s="68">
        <v>265.04000000000002</v>
      </c>
      <c r="F12" s="68">
        <v>1.2266666666666666</v>
      </c>
      <c r="G12" s="68">
        <v>266.26666666666665</v>
      </c>
      <c r="H12" s="68">
        <v>-9.9599999999999689</v>
      </c>
      <c r="I12" s="68">
        <v>1.2266666666666666</v>
      </c>
      <c r="J12" s="68">
        <v>-8.7333333333333005</v>
      </c>
      <c r="K12" s="68">
        <v>-0.85610596445796971</v>
      </c>
      <c r="L12" s="68">
        <v>265.61341254495926</v>
      </c>
      <c r="M12" s="68">
        <v>266.91750000000002</v>
      </c>
      <c r="N12" s="68">
        <v>1.3040874550407968</v>
      </c>
      <c r="O12" s="68">
        <v>0.16886805326314802</v>
      </c>
      <c r="P12" s="68">
        <v>9.3865874550407664</v>
      </c>
      <c r="Q12" s="68">
        <v>-1.8774999999999999</v>
      </c>
      <c r="R12" s="68">
        <v>-11.264087455040762</v>
      </c>
      <c r="S12" s="68">
        <v>76.223400000000098</v>
      </c>
      <c r="T12" s="68">
        <v>80.019999999999939</v>
      </c>
      <c r="U12" s="68">
        <v>3.7965999999999953</v>
      </c>
      <c r="V12" s="68">
        <v>182.31841254495919</v>
      </c>
      <c r="W12" s="68">
        <v>171.215</v>
      </c>
      <c r="X12" s="68">
        <v>-15.509201517500001</v>
      </c>
      <c r="Y12" s="68">
        <v>186.72420151750003</v>
      </c>
      <c r="Z12" s="68">
        <v>-11.103412544959172</v>
      </c>
    </row>
    <row r="13" spans="1:26" ht="15" customHeight="1">
      <c r="A13" s="67">
        <v>8</v>
      </c>
      <c r="B13" s="68">
        <v>280.02999999999997</v>
      </c>
      <c r="C13" s="68">
        <v>0</v>
      </c>
      <c r="D13" s="68">
        <v>280.02999999999997</v>
      </c>
      <c r="E13" s="68">
        <v>272</v>
      </c>
      <c r="F13" s="68">
        <v>0</v>
      </c>
      <c r="G13" s="68">
        <v>272</v>
      </c>
      <c r="H13" s="68">
        <v>-8.0299999999999994</v>
      </c>
      <c r="I13" s="68">
        <v>0</v>
      </c>
      <c r="J13" s="68">
        <v>-8.0299999999999994</v>
      </c>
      <c r="K13" s="68">
        <v>-0.72783278494799519</v>
      </c>
      <c r="L13" s="68">
        <v>270.83749999999998</v>
      </c>
      <c r="M13" s="68">
        <v>280.11500000000001</v>
      </c>
      <c r="N13" s="68">
        <v>9.2774999999999999</v>
      </c>
      <c r="O13" s="68">
        <v>0.86045480270026087</v>
      </c>
      <c r="P13" s="68">
        <v>9.1925000000000008</v>
      </c>
      <c r="Q13" s="68">
        <v>-8.1150000000000002</v>
      </c>
      <c r="R13" s="68">
        <v>-17.307500000000001</v>
      </c>
      <c r="S13" s="68">
        <v>72.534999999999997</v>
      </c>
      <c r="T13" s="68">
        <v>85.020000000000024</v>
      </c>
      <c r="U13" s="68">
        <v>12.484999999999991</v>
      </c>
      <c r="V13" s="68">
        <v>191.44749999999999</v>
      </c>
      <c r="W13" s="68">
        <v>173.79249999999999</v>
      </c>
      <c r="X13" s="68">
        <v>-22.797066974999989</v>
      </c>
      <c r="Y13" s="68">
        <v>196.58956697500003</v>
      </c>
      <c r="Z13" s="68">
        <v>-17.655000000000001</v>
      </c>
    </row>
    <row r="14" spans="1:26" ht="15" customHeight="1">
      <c r="A14" s="67">
        <v>9</v>
      </c>
      <c r="B14" s="68">
        <v>269.99999999999989</v>
      </c>
      <c r="C14" s="68">
        <v>0</v>
      </c>
      <c r="D14" s="68">
        <v>269.99999999999989</v>
      </c>
      <c r="E14" s="68">
        <v>274.19499999999999</v>
      </c>
      <c r="F14" s="68">
        <v>0</v>
      </c>
      <c r="G14" s="68">
        <v>274.19499999999999</v>
      </c>
      <c r="H14" s="68">
        <v>4.1950000000000047</v>
      </c>
      <c r="I14" s="68">
        <v>0</v>
      </c>
      <c r="J14" s="68">
        <v>4.1950000000000047</v>
      </c>
      <c r="K14" s="68">
        <v>0.40034034940249813</v>
      </c>
      <c r="L14" s="68">
        <v>267.44098793208173</v>
      </c>
      <c r="M14" s="68">
        <v>280.32749999999999</v>
      </c>
      <c r="N14" s="68">
        <v>12.88651206791836</v>
      </c>
      <c r="O14" s="68">
        <v>1.1759296003440103</v>
      </c>
      <c r="P14" s="68">
        <v>2.5590120679183572</v>
      </c>
      <c r="Q14" s="68">
        <v>-6.1325000000000003</v>
      </c>
      <c r="R14" s="68">
        <v>-8.6915120679183584</v>
      </c>
      <c r="S14" s="68">
        <v>71.334600000000023</v>
      </c>
      <c r="T14" s="68">
        <v>80.27</v>
      </c>
      <c r="U14" s="68">
        <v>8.9353999999999978</v>
      </c>
      <c r="V14" s="68">
        <v>189.23498793208157</v>
      </c>
      <c r="W14" s="68">
        <v>280.32749999999999</v>
      </c>
      <c r="X14" s="68">
        <v>-22.511280692500005</v>
      </c>
      <c r="Y14" s="68">
        <v>302.83878069250005</v>
      </c>
      <c r="Z14" s="68">
        <v>91.092512067918392</v>
      </c>
    </row>
    <row r="15" spans="1:26" ht="15" customHeight="1">
      <c r="A15" s="67">
        <v>10</v>
      </c>
      <c r="B15" s="68">
        <v>252</v>
      </c>
      <c r="C15" s="68">
        <v>0</v>
      </c>
      <c r="D15" s="68">
        <v>252</v>
      </c>
      <c r="E15" s="68">
        <v>253.68</v>
      </c>
      <c r="F15" s="68">
        <v>0</v>
      </c>
      <c r="G15" s="68">
        <v>253.68</v>
      </c>
      <c r="H15" s="68">
        <v>1.6799999999999187</v>
      </c>
      <c r="I15" s="68">
        <v>0</v>
      </c>
      <c r="J15" s="68">
        <v>1.6799999999999187</v>
      </c>
      <c r="K15" s="68">
        <v>0.14010670971882783</v>
      </c>
      <c r="L15" s="68">
        <v>263.47884277023462</v>
      </c>
      <c r="M15" s="68">
        <v>261.70980253000005</v>
      </c>
      <c r="N15" s="68">
        <v>-1.7690402402346828</v>
      </c>
      <c r="O15" s="68">
        <v>-6.9536725205012626E-2</v>
      </c>
      <c r="P15" s="68">
        <v>-11.478842770234605</v>
      </c>
      <c r="Q15" s="68">
        <v>-8.0298025300000013</v>
      </c>
      <c r="R15" s="68">
        <v>3.4490402402346012</v>
      </c>
      <c r="S15" s="68">
        <v>74.031399999999934</v>
      </c>
      <c r="T15" s="68">
        <v>76.589999999999975</v>
      </c>
      <c r="U15" s="68">
        <v>2.5586000000000038</v>
      </c>
      <c r="V15" s="68">
        <v>187.32958659875504</v>
      </c>
      <c r="W15" s="68">
        <v>182.54004277023475</v>
      </c>
      <c r="X15" s="68">
        <v>-24.400914427500002</v>
      </c>
      <c r="Y15" s="68">
        <v>206.94095719773472</v>
      </c>
      <c r="Z15" s="68">
        <v>-4.7895438285203991</v>
      </c>
    </row>
    <row r="16" spans="1:26" ht="15" customHeight="1">
      <c r="A16" s="67">
        <v>11</v>
      </c>
      <c r="B16" s="68">
        <v>269.99999999999994</v>
      </c>
      <c r="C16" s="68">
        <v>0</v>
      </c>
      <c r="D16" s="68">
        <v>269.99999999999994</v>
      </c>
      <c r="E16" s="68">
        <v>272.42</v>
      </c>
      <c r="F16" s="68">
        <v>0</v>
      </c>
      <c r="G16" s="68">
        <v>272.42</v>
      </c>
      <c r="H16" s="68">
        <v>2.4199999999999906</v>
      </c>
      <c r="I16" s="68">
        <v>0</v>
      </c>
      <c r="J16" s="68">
        <v>2.4199999999999906</v>
      </c>
      <c r="K16" s="68">
        <v>0.30422211229132612</v>
      </c>
      <c r="L16" s="68">
        <v>267.82877383219306</v>
      </c>
      <c r="M16" s="68">
        <v>272.59555455249995</v>
      </c>
      <c r="N16" s="68">
        <v>4.7667807203070085</v>
      </c>
      <c r="O16" s="68">
        <v>0.34486225315208607</v>
      </c>
      <c r="P16" s="68">
        <v>2.1712261678070188</v>
      </c>
      <c r="Q16" s="68">
        <v>-0.17555455249999766</v>
      </c>
      <c r="R16" s="68">
        <v>-2.346780720307017</v>
      </c>
      <c r="S16" s="68">
        <v>73.34429999999989</v>
      </c>
      <c r="T16" s="68">
        <v>78.039999999999978</v>
      </c>
      <c r="U16" s="68">
        <v>4.6957000000000075</v>
      </c>
      <c r="V16" s="68">
        <v>187.42157383219299</v>
      </c>
      <c r="W16" s="68">
        <v>175.01249999999999</v>
      </c>
      <c r="X16" s="68">
        <v>-20.125262770000013</v>
      </c>
      <c r="Y16" s="68">
        <v>195.13776277000011</v>
      </c>
      <c r="Z16" s="68">
        <v>-12.409073832192995</v>
      </c>
    </row>
    <row r="17" spans="1:26" ht="15" customHeight="1">
      <c r="A17" s="67">
        <v>12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.75" customHeight="1">
      <c r="A18" s="67">
        <v>13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" customHeight="1">
      <c r="A19" s="67">
        <v>14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" customHeight="1">
      <c r="A20" s="67">
        <v>15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5" customHeight="1">
      <c r="A21" s="67">
        <v>16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5" customHeight="1">
      <c r="A22" s="67">
        <v>17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" customHeight="1">
      <c r="A23" s="67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5" customHeight="1">
      <c r="A24" s="67">
        <v>19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" customHeight="1">
      <c r="A25" s="67">
        <v>20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5" customHeight="1">
      <c r="A26" s="67">
        <v>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5" customHeight="1">
      <c r="A27" s="67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5" customHeight="1">
      <c r="A28" s="67">
        <v>23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5" customHeight="1">
      <c r="A29" s="67">
        <v>24</v>
      </c>
      <c r="B29" s="68"/>
      <c r="C29" s="68"/>
      <c r="D29" s="68"/>
      <c r="E29" s="68"/>
      <c r="F29" s="68"/>
      <c r="G29" s="68"/>
      <c r="H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5" customHeight="1">
      <c r="A30" s="67"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5" customHeight="1">
      <c r="A31" s="67">
        <v>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" customHeight="1">
      <c r="A32" s="67">
        <v>27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" customHeight="1">
      <c r="A33" s="67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" customHeight="1">
      <c r="A34" s="67">
        <v>29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" customHeight="1">
      <c r="A35" s="67">
        <v>30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>
      <c r="A36" s="67">
        <v>31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105" spans="2:31">
      <c r="B105" s="110" t="s">
        <v>167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2:31">
      <c r="B106" s="110" t="s">
        <v>168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</sheetData>
  <mergeCells count="23">
    <mergeCell ref="O4:O5"/>
    <mergeCell ref="L3:O3"/>
    <mergeCell ref="J1:S1"/>
    <mergeCell ref="X2:Z2"/>
    <mergeCell ref="A3:A5"/>
    <mergeCell ref="B3:J3"/>
    <mergeCell ref="P3:R3"/>
    <mergeCell ref="S3:U3"/>
    <mergeCell ref="V3:Z3"/>
    <mergeCell ref="B4:D4"/>
    <mergeCell ref="E4:G4"/>
    <mergeCell ref="H4:J4"/>
    <mergeCell ref="L4:L5"/>
    <mergeCell ref="M4:M5"/>
    <mergeCell ref="N4:N5"/>
    <mergeCell ref="P4:P5"/>
    <mergeCell ref="Q4:Q5"/>
    <mergeCell ref="W4:Y4"/>
    <mergeCell ref="R4:R5"/>
    <mergeCell ref="S4:S5"/>
    <mergeCell ref="T4:T5"/>
    <mergeCell ref="U4:U5"/>
    <mergeCell ref="V4:V5"/>
  </mergeCells>
  <pageMargins left="0.7" right="0.7" top="0.75" bottom="0.75" header="0.3" footer="0.3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view="pageBreakPreview" zoomScaleSheetLayoutView="100" workbookViewId="0">
      <pane xSplit="2" ySplit="4" topLeftCell="C32" activePane="bottomRight" state="frozen"/>
      <selection activeCell="K26" sqref="K26"/>
      <selection pane="topRight" activeCell="K26" sqref="K26"/>
      <selection pane="bottomLeft" activeCell="K26" sqref="K26"/>
      <selection pane="bottomRight" activeCell="K44" sqref="K44"/>
    </sheetView>
  </sheetViews>
  <sheetFormatPr defaultRowHeight="12.75"/>
  <cols>
    <col min="1" max="1" width="5.140625" style="57" customWidth="1"/>
    <col min="2" max="2" width="18.7109375" style="57" customWidth="1"/>
    <col min="3" max="3" width="8.85546875" style="57" customWidth="1"/>
    <col min="4" max="8" width="7.7109375" style="57" customWidth="1"/>
    <col min="9" max="9" width="8.28515625" style="57" customWidth="1"/>
    <col min="10" max="10" width="7.7109375" style="57" customWidth="1"/>
    <col min="11" max="11" width="8.42578125" style="57" customWidth="1"/>
    <col min="12" max="12" width="8.5703125" style="57" customWidth="1"/>
    <col min="13" max="16" width="7.7109375" style="57" customWidth="1"/>
    <col min="17" max="17" width="8" style="57" customWidth="1"/>
    <col min="18" max="18" width="8.140625" style="57" customWidth="1"/>
    <col min="19" max="19" width="7.7109375" style="57" customWidth="1"/>
    <col min="20" max="21" width="8.42578125" style="57" customWidth="1"/>
    <col min="22" max="23" width="7.7109375" style="57" customWidth="1"/>
    <col min="24" max="24" width="8.28515625" style="57" customWidth="1"/>
    <col min="25" max="32" width="7.7109375" style="57" customWidth="1"/>
    <col min="33" max="33" width="7.42578125" style="57" customWidth="1"/>
    <col min="34" max="34" width="9.42578125" style="57" customWidth="1"/>
    <col min="35" max="35" width="9.28515625" style="57" bestFit="1" customWidth="1"/>
    <col min="36" max="36" width="11.42578125" style="57" customWidth="1"/>
    <col min="37" max="16384" width="9.140625" style="57"/>
  </cols>
  <sheetData>
    <row r="1" spans="1:36" ht="20.25" customHeight="1">
      <c r="A1" s="205" t="s">
        <v>173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89"/>
      <c r="AF1" s="205" t="s">
        <v>150</v>
      </c>
      <c r="AG1" s="205"/>
      <c r="AH1" s="205"/>
      <c r="AI1" s="205"/>
      <c r="AJ1" s="205"/>
    </row>
    <row r="2" spans="1:36" ht="24.75" customHeight="1">
      <c r="A2" s="209" t="s">
        <v>135</v>
      </c>
      <c r="B2" s="210" t="s">
        <v>136</v>
      </c>
      <c r="C2" s="211" t="s">
        <v>151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07" t="s">
        <v>161</v>
      </c>
      <c r="AI2" s="207" t="s">
        <v>160</v>
      </c>
      <c r="AJ2" s="207" t="s">
        <v>162</v>
      </c>
    </row>
    <row r="3" spans="1:36" ht="17.25" customHeight="1">
      <c r="A3" s="209"/>
      <c r="B3" s="210"/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8">
        <v>7</v>
      </c>
      <c r="J3" s="88">
        <v>8</v>
      </c>
      <c r="K3" s="88">
        <v>9</v>
      </c>
      <c r="L3" s="88">
        <v>10</v>
      </c>
      <c r="M3" s="88">
        <v>11</v>
      </c>
      <c r="N3" s="88">
        <v>12</v>
      </c>
      <c r="O3" s="88">
        <v>13</v>
      </c>
      <c r="P3" s="88">
        <v>14</v>
      </c>
      <c r="Q3" s="88">
        <v>15</v>
      </c>
      <c r="R3" s="88">
        <v>16</v>
      </c>
      <c r="S3" s="88">
        <v>17</v>
      </c>
      <c r="T3" s="88">
        <v>18</v>
      </c>
      <c r="U3" s="88">
        <v>19</v>
      </c>
      <c r="V3" s="88">
        <v>20</v>
      </c>
      <c r="W3" s="88">
        <v>21</v>
      </c>
      <c r="X3" s="88">
        <v>22</v>
      </c>
      <c r="Y3" s="88">
        <v>23</v>
      </c>
      <c r="Z3" s="88">
        <v>24</v>
      </c>
      <c r="AA3" s="88">
        <v>25</v>
      </c>
      <c r="AB3" s="88">
        <v>26</v>
      </c>
      <c r="AC3" s="88">
        <v>27</v>
      </c>
      <c r="AD3" s="88">
        <v>28</v>
      </c>
      <c r="AE3" s="88">
        <v>29</v>
      </c>
      <c r="AF3" s="88">
        <v>30</v>
      </c>
      <c r="AG3" s="88">
        <v>31</v>
      </c>
      <c r="AH3" s="208"/>
      <c r="AI3" s="208"/>
      <c r="AJ3" s="208"/>
    </row>
    <row r="4" spans="1:36" ht="15.75">
      <c r="A4" s="206" t="s">
        <v>155</v>
      </c>
      <c r="B4" s="206"/>
      <c r="C4" s="206"/>
      <c r="D4" s="206"/>
      <c r="E4" s="206"/>
      <c r="F4" s="206"/>
      <c r="G4" s="206"/>
      <c r="H4" s="20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15.75" customHeight="1">
      <c r="A5" s="82" t="s">
        <v>156</v>
      </c>
      <c r="B5" s="83" t="s">
        <v>138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6" ht="14.25">
      <c r="A6" s="84">
        <v>1</v>
      </c>
      <c r="B6" s="84" t="s">
        <v>117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/>
      <c r="O6" s="100"/>
      <c r="P6" s="100"/>
      <c r="Q6" s="100"/>
      <c r="R6" s="100"/>
      <c r="S6" s="100"/>
      <c r="T6" s="100"/>
      <c r="U6" s="100"/>
      <c r="V6" s="100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>
        <f t="shared" ref="AH6:AH11" si="0">SUM(C6:AG6)</f>
        <v>0</v>
      </c>
      <c r="AI6" s="81">
        <v>10.19</v>
      </c>
      <c r="AJ6" s="85">
        <f t="shared" ref="AJ6:AJ11" si="1">AH6*AI6</f>
        <v>0</v>
      </c>
    </row>
    <row r="7" spans="1:36" ht="14.25">
      <c r="A7" s="84">
        <v>2</v>
      </c>
      <c r="B7" s="84" t="s">
        <v>118</v>
      </c>
      <c r="C7" s="85">
        <v>3.52</v>
      </c>
      <c r="D7" s="85">
        <v>3.52</v>
      </c>
      <c r="E7" s="85">
        <v>3.52</v>
      </c>
      <c r="F7" s="85">
        <v>3.52</v>
      </c>
      <c r="G7" s="85">
        <v>3.52</v>
      </c>
      <c r="H7" s="85">
        <v>2.81</v>
      </c>
      <c r="I7" s="85">
        <v>2.31</v>
      </c>
      <c r="J7" s="85">
        <v>3.09</v>
      </c>
      <c r="K7" s="85">
        <v>3.3</v>
      </c>
      <c r="L7" s="85">
        <v>3.52</v>
      </c>
      <c r="M7" s="85">
        <v>3.52</v>
      </c>
      <c r="N7" s="85"/>
      <c r="O7" s="85"/>
      <c r="P7" s="85"/>
      <c r="Q7" s="85"/>
      <c r="R7" s="85"/>
      <c r="S7" s="85"/>
      <c r="T7" s="100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>
        <f t="shared" si="0"/>
        <v>36.150000000000006</v>
      </c>
      <c r="AI7" s="81">
        <v>7.54</v>
      </c>
      <c r="AJ7" s="85">
        <f t="shared" si="1"/>
        <v>272.57100000000003</v>
      </c>
    </row>
    <row r="8" spans="1:36" ht="14.25">
      <c r="A8" s="84">
        <v>3</v>
      </c>
      <c r="B8" s="84" t="s">
        <v>119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/>
      <c r="O8" s="100"/>
      <c r="P8" s="100"/>
      <c r="Q8" s="100"/>
      <c r="R8" s="100"/>
      <c r="S8" s="100"/>
      <c r="T8" s="100"/>
      <c r="U8" s="100"/>
      <c r="V8" s="100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>
        <f t="shared" si="0"/>
        <v>0</v>
      </c>
      <c r="AI8" s="81">
        <v>10.27</v>
      </c>
      <c r="AJ8" s="85">
        <f t="shared" si="1"/>
        <v>0</v>
      </c>
    </row>
    <row r="9" spans="1:36" ht="14.25">
      <c r="A9" s="84">
        <v>4</v>
      </c>
      <c r="B9" s="84" t="s">
        <v>120</v>
      </c>
      <c r="C9" s="85">
        <v>5.0999999999999996</v>
      </c>
      <c r="D9" s="85">
        <v>5.09</v>
      </c>
      <c r="E9" s="85">
        <v>5.0999999999999996</v>
      </c>
      <c r="F9" s="85">
        <v>5.0999999999999996</v>
      </c>
      <c r="G9" s="85">
        <v>5.0999999999999996</v>
      </c>
      <c r="H9" s="85">
        <v>4.97</v>
      </c>
      <c r="I9" s="85">
        <v>4.95</v>
      </c>
      <c r="J9" s="85">
        <v>4.9400000000000004</v>
      </c>
      <c r="K9" s="85">
        <v>4.99</v>
      </c>
      <c r="L9" s="85">
        <v>5.14</v>
      </c>
      <c r="M9" s="85">
        <v>5.14</v>
      </c>
      <c r="N9" s="85"/>
      <c r="O9" s="85"/>
      <c r="P9" s="85"/>
      <c r="Q9" s="85"/>
      <c r="R9" s="85"/>
      <c r="S9" s="85"/>
      <c r="T9" s="100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>
        <f t="shared" si="0"/>
        <v>55.620000000000005</v>
      </c>
      <c r="AI9" s="81">
        <v>9.1199999999999992</v>
      </c>
      <c r="AJ9" s="85">
        <f t="shared" si="1"/>
        <v>507.25439999999998</v>
      </c>
    </row>
    <row r="10" spans="1:36" ht="14.25">
      <c r="A10" s="84">
        <v>5</v>
      </c>
      <c r="B10" s="84" t="s">
        <v>121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/>
      <c r="O10" s="100"/>
      <c r="P10" s="100"/>
      <c r="Q10" s="100"/>
      <c r="R10" s="100"/>
      <c r="S10" s="100"/>
      <c r="T10" s="100"/>
      <c r="U10" s="100"/>
      <c r="V10" s="100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>
        <f t="shared" si="0"/>
        <v>0</v>
      </c>
      <c r="AI10" s="81">
        <v>10.15</v>
      </c>
      <c r="AJ10" s="85">
        <f t="shared" si="1"/>
        <v>0</v>
      </c>
    </row>
    <row r="11" spans="1:36" ht="14.25">
      <c r="A11" s="84">
        <v>6</v>
      </c>
      <c r="B11" s="84" t="s">
        <v>122</v>
      </c>
      <c r="C11" s="85">
        <v>3.64</v>
      </c>
      <c r="D11" s="85">
        <v>3.29</v>
      </c>
      <c r="E11" s="85">
        <v>3.47</v>
      </c>
      <c r="F11" s="85">
        <v>3.34</v>
      </c>
      <c r="G11" s="85">
        <v>3.35</v>
      </c>
      <c r="H11" s="85">
        <v>3.31</v>
      </c>
      <c r="I11" s="85">
        <v>2.96</v>
      </c>
      <c r="J11" s="85">
        <v>3.04</v>
      </c>
      <c r="K11" s="85">
        <v>3.16</v>
      </c>
      <c r="L11" s="85">
        <v>3.69</v>
      </c>
      <c r="M11" s="85">
        <v>3.87</v>
      </c>
      <c r="N11" s="85"/>
      <c r="O11" s="85"/>
      <c r="P11" s="85"/>
      <c r="Q11" s="85"/>
      <c r="R11" s="85"/>
      <c r="S11" s="85"/>
      <c r="T11" s="100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>
        <f t="shared" si="0"/>
        <v>37.119999999999997</v>
      </c>
      <c r="AI11" s="85">
        <v>8.1999999999999993</v>
      </c>
      <c r="AJ11" s="85">
        <f t="shared" si="1"/>
        <v>304.38399999999996</v>
      </c>
    </row>
    <row r="12" spans="1:36" ht="15.75">
      <c r="A12" s="74"/>
      <c r="B12" s="75" t="s">
        <v>139</v>
      </c>
      <c r="C12" s="80">
        <f>SUM(C6:C11)</f>
        <v>12.26</v>
      </c>
      <c r="D12" s="80">
        <f>SUM(D6:D11)</f>
        <v>11.899999999999999</v>
      </c>
      <c r="E12" s="80">
        <f t="shared" ref="E12:AG12" si="2">SUM(E6:E11)</f>
        <v>12.09</v>
      </c>
      <c r="F12" s="80">
        <f t="shared" si="2"/>
        <v>11.959999999999999</v>
      </c>
      <c r="G12" s="80">
        <f t="shared" si="2"/>
        <v>11.969999999999999</v>
      </c>
      <c r="H12" s="80">
        <f t="shared" si="2"/>
        <v>11.09</v>
      </c>
      <c r="I12" s="80">
        <f t="shared" si="2"/>
        <v>10.219999999999999</v>
      </c>
      <c r="J12" s="80">
        <f t="shared" si="2"/>
        <v>11.07</v>
      </c>
      <c r="K12" s="80">
        <f t="shared" ref="K12:P12" si="3">SUM(K6:K11)</f>
        <v>11.45</v>
      </c>
      <c r="L12" s="80">
        <f t="shared" si="3"/>
        <v>12.35</v>
      </c>
      <c r="M12" s="80">
        <f t="shared" si="3"/>
        <v>12.530000000000001</v>
      </c>
      <c r="N12" s="80">
        <f t="shared" si="3"/>
        <v>0</v>
      </c>
      <c r="O12" s="80">
        <f t="shared" si="3"/>
        <v>0</v>
      </c>
      <c r="P12" s="80">
        <f t="shared" si="3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ref="T12" si="4">SUM(T6:T11)</f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80">
        <f t="shared" si="2"/>
        <v>0</v>
      </c>
      <c r="Y12" s="80">
        <f t="shared" si="2"/>
        <v>0</v>
      </c>
      <c r="Z12" s="80">
        <f t="shared" si="2"/>
        <v>0</v>
      </c>
      <c r="AA12" s="80">
        <f t="shared" si="2"/>
        <v>0</v>
      </c>
      <c r="AB12" s="80">
        <f t="shared" si="2"/>
        <v>0</v>
      </c>
      <c r="AC12" s="80">
        <f t="shared" si="2"/>
        <v>0</v>
      </c>
      <c r="AD12" s="80">
        <f t="shared" si="2"/>
        <v>0</v>
      </c>
      <c r="AE12" s="80">
        <f t="shared" si="2"/>
        <v>0</v>
      </c>
      <c r="AF12" s="80">
        <f t="shared" si="2"/>
        <v>0</v>
      </c>
      <c r="AG12" s="80">
        <f t="shared" si="2"/>
        <v>0</v>
      </c>
      <c r="AH12" s="79">
        <f t="shared" ref="AH12:AJ12" si="5">SUM(AH6:AH11)</f>
        <v>128.89000000000001</v>
      </c>
      <c r="AI12" s="79"/>
      <c r="AJ12" s="80">
        <f t="shared" si="5"/>
        <v>1084.2094</v>
      </c>
    </row>
    <row r="13" spans="1:36" ht="15.75">
      <c r="A13" s="76" t="s">
        <v>157</v>
      </c>
      <c r="B13" s="76" t="s">
        <v>141</v>
      </c>
      <c r="C13" s="101"/>
      <c r="D13" s="81"/>
      <c r="E13" s="81"/>
      <c r="F13" s="101"/>
      <c r="G13" s="8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5"/>
    </row>
    <row r="14" spans="1:36" ht="14.25">
      <c r="A14" s="84">
        <v>1</v>
      </c>
      <c r="B14" s="84" t="s">
        <v>123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100">
        <v>0.17</v>
      </c>
      <c r="I14" s="100">
        <v>0.25</v>
      </c>
      <c r="J14" s="100">
        <v>0.41</v>
      </c>
      <c r="K14" s="100">
        <v>0.22</v>
      </c>
      <c r="L14" s="100">
        <v>0</v>
      </c>
      <c r="M14" s="100">
        <v>0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85"/>
      <c r="AE14" s="85"/>
      <c r="AF14" s="85"/>
      <c r="AG14" s="85"/>
      <c r="AH14" s="85">
        <f t="shared" ref="AH14:AH26" si="6">SUM(C14:AG14)</f>
        <v>1.05</v>
      </c>
      <c r="AI14" s="81">
        <v>2.72</v>
      </c>
      <c r="AJ14" s="85">
        <f t="shared" ref="AJ14:AJ26" si="7">AH14*AI14</f>
        <v>2.8560000000000003</v>
      </c>
    </row>
    <row r="15" spans="1:36" ht="14.25">
      <c r="A15" s="84">
        <v>2</v>
      </c>
      <c r="B15" s="84" t="s">
        <v>124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100">
        <v>0.13</v>
      </c>
      <c r="I15" s="100">
        <v>0.14000000000000001</v>
      </c>
      <c r="J15" s="100">
        <v>0.18</v>
      </c>
      <c r="K15" s="100">
        <v>0.15</v>
      </c>
      <c r="L15" s="100">
        <v>0</v>
      </c>
      <c r="M15" s="100">
        <v>0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85"/>
      <c r="AE15" s="85"/>
      <c r="AF15" s="85"/>
      <c r="AG15" s="85"/>
      <c r="AH15" s="85">
        <f t="shared" si="6"/>
        <v>0.6</v>
      </c>
      <c r="AI15" s="81">
        <v>2.96</v>
      </c>
      <c r="AJ15" s="85">
        <f t="shared" si="7"/>
        <v>1.776</v>
      </c>
    </row>
    <row r="16" spans="1:36" ht="14.25">
      <c r="A16" s="84">
        <v>3</v>
      </c>
      <c r="B16" s="84" t="s">
        <v>125</v>
      </c>
      <c r="C16" s="85">
        <v>0.37</v>
      </c>
      <c r="D16" s="85">
        <v>0.89</v>
      </c>
      <c r="E16" s="85">
        <v>1.19</v>
      </c>
      <c r="F16" s="85">
        <v>0.46</v>
      </c>
      <c r="G16" s="85">
        <v>0.5</v>
      </c>
      <c r="H16" s="100">
        <v>0</v>
      </c>
      <c r="I16" s="100">
        <v>0.98</v>
      </c>
      <c r="J16" s="100">
        <v>1.5</v>
      </c>
      <c r="K16" s="100">
        <v>1.49</v>
      </c>
      <c r="L16" s="100">
        <v>1.1499999999999999</v>
      </c>
      <c r="M16" s="100">
        <v>0.62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85"/>
      <c r="AE16" s="85"/>
      <c r="AF16" s="85"/>
      <c r="AG16" s="85"/>
      <c r="AH16" s="85">
        <f t="shared" si="6"/>
        <v>9.15</v>
      </c>
      <c r="AI16" s="81">
        <v>3.2</v>
      </c>
      <c r="AJ16" s="85">
        <f t="shared" si="7"/>
        <v>29.28</v>
      </c>
    </row>
    <row r="17" spans="1:36" ht="14.25">
      <c r="A17" s="84">
        <v>4</v>
      </c>
      <c r="B17" s="84" t="s">
        <v>126</v>
      </c>
      <c r="C17" s="85">
        <v>0.08</v>
      </c>
      <c r="D17" s="85">
        <v>0.13</v>
      </c>
      <c r="E17" s="85">
        <v>0.13</v>
      </c>
      <c r="F17" s="85">
        <v>0.08</v>
      </c>
      <c r="G17" s="85">
        <v>0.32</v>
      </c>
      <c r="H17" s="100">
        <v>0.23</v>
      </c>
      <c r="I17" s="100">
        <v>0.27</v>
      </c>
      <c r="J17" s="100">
        <v>0.34</v>
      </c>
      <c r="K17" s="100">
        <v>0.35</v>
      </c>
      <c r="L17" s="100">
        <v>0.36</v>
      </c>
      <c r="M17" s="100">
        <v>0.31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85"/>
      <c r="AE17" s="85"/>
      <c r="AF17" s="85"/>
      <c r="AG17" s="85"/>
      <c r="AH17" s="85">
        <f t="shared" si="6"/>
        <v>2.6</v>
      </c>
      <c r="AI17" s="81">
        <v>3.0529999999999999</v>
      </c>
      <c r="AJ17" s="85">
        <f t="shared" si="7"/>
        <v>7.9378000000000002</v>
      </c>
    </row>
    <row r="18" spans="1:36" ht="14.25">
      <c r="A18" s="84">
        <v>5</v>
      </c>
      <c r="B18" s="84" t="s">
        <v>152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85"/>
      <c r="AE18" s="85"/>
      <c r="AF18" s="85"/>
      <c r="AG18" s="85"/>
      <c r="AH18" s="85">
        <f t="shared" si="6"/>
        <v>0</v>
      </c>
      <c r="AI18" s="85">
        <v>2.79</v>
      </c>
      <c r="AJ18" s="85">
        <f t="shared" si="7"/>
        <v>0</v>
      </c>
    </row>
    <row r="19" spans="1:36" ht="14.25">
      <c r="A19" s="84">
        <v>6</v>
      </c>
      <c r="B19" s="84" t="s">
        <v>127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85"/>
      <c r="AE19" s="85"/>
      <c r="AF19" s="85"/>
      <c r="AG19" s="85"/>
      <c r="AH19" s="85">
        <f t="shared" si="6"/>
        <v>0</v>
      </c>
      <c r="AI19" s="81">
        <v>2.09</v>
      </c>
      <c r="AJ19" s="85">
        <f t="shared" si="7"/>
        <v>0</v>
      </c>
    </row>
    <row r="20" spans="1:36" ht="14.25">
      <c r="A20" s="84">
        <v>7</v>
      </c>
      <c r="B20" s="84" t="s">
        <v>128</v>
      </c>
      <c r="C20" s="85">
        <v>0</v>
      </c>
      <c r="D20" s="85">
        <v>1.1914087500000003</v>
      </c>
      <c r="E20" s="85">
        <v>1.1063081250000004</v>
      </c>
      <c r="F20" s="85">
        <v>1.7871131250000005</v>
      </c>
      <c r="G20" s="85">
        <v>0.3152643750000001</v>
      </c>
      <c r="H20" s="100">
        <v>0</v>
      </c>
      <c r="I20" s="100">
        <v>0.88871999999999995</v>
      </c>
      <c r="J20" s="100">
        <v>0.97336</v>
      </c>
      <c r="K20" s="100">
        <v>1.0580000000000001</v>
      </c>
      <c r="L20" s="100">
        <v>0.67712000000000006</v>
      </c>
      <c r="M20" s="100">
        <v>1.10032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85"/>
      <c r="AE20" s="85"/>
      <c r="AF20" s="85"/>
      <c r="AG20" s="85"/>
      <c r="AH20" s="85">
        <f t="shared" si="6"/>
        <v>9.0976143750000009</v>
      </c>
      <c r="AI20" s="85">
        <v>1.31</v>
      </c>
      <c r="AJ20" s="85">
        <f t="shared" si="7"/>
        <v>11.917874831250002</v>
      </c>
    </row>
    <row r="21" spans="1:36" ht="14.25">
      <c r="A21" s="84">
        <v>8</v>
      </c>
      <c r="B21" s="84" t="s">
        <v>129</v>
      </c>
      <c r="C21" s="85">
        <v>8.2704374999999997E-2</v>
      </c>
      <c r="D21" s="85">
        <v>0.57893062500000003</v>
      </c>
      <c r="E21" s="85">
        <v>0.90974812500000002</v>
      </c>
      <c r="F21" s="85">
        <v>1.6540875000000006</v>
      </c>
      <c r="G21" s="85">
        <v>0.33081749999999999</v>
      </c>
      <c r="H21" s="100">
        <v>0</v>
      </c>
      <c r="I21" s="100">
        <v>1.5541406250000001</v>
      </c>
      <c r="J21" s="100">
        <v>1.79953125</v>
      </c>
      <c r="K21" s="100">
        <v>1.0633593750000001</v>
      </c>
      <c r="L21" s="100">
        <v>1.6359375</v>
      </c>
      <c r="M21" s="100">
        <v>1.6359375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85"/>
      <c r="AE21" s="85"/>
      <c r="AF21" s="85"/>
      <c r="AG21" s="85"/>
      <c r="AH21" s="85">
        <f t="shared" si="6"/>
        <v>11.245194375000002</v>
      </c>
      <c r="AI21" s="81">
        <v>1.31</v>
      </c>
      <c r="AJ21" s="85">
        <f t="shared" si="7"/>
        <v>14.731204631250003</v>
      </c>
    </row>
    <row r="22" spans="1:36" ht="14.25">
      <c r="A22" s="84">
        <v>9</v>
      </c>
      <c r="B22" s="84" t="s">
        <v>130</v>
      </c>
      <c r="C22" s="85">
        <v>1.2727284375000005</v>
      </c>
      <c r="D22" s="85">
        <v>0.59393993749999996</v>
      </c>
      <c r="E22" s="85">
        <v>0.76363706250000007</v>
      </c>
      <c r="F22" s="85">
        <v>1.0575770000000002</v>
      </c>
      <c r="G22" s="85">
        <v>0.42424281250000001</v>
      </c>
      <c r="H22" s="100">
        <v>0</v>
      </c>
      <c r="I22" s="100">
        <v>1.5107343749999995</v>
      </c>
      <c r="J22" s="100">
        <v>3.014328125</v>
      </c>
      <c r="K22" s="100">
        <v>3.2661171875000008</v>
      </c>
      <c r="L22" s="100">
        <v>4.112554687500003</v>
      </c>
      <c r="M22" s="100">
        <v>2.6857499999999992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85"/>
      <c r="AE22" s="85"/>
      <c r="AF22" s="85"/>
      <c r="AG22" s="85"/>
      <c r="AH22" s="85">
        <f t="shared" si="6"/>
        <v>18.701609625000003</v>
      </c>
      <c r="AI22" s="81">
        <v>1.33</v>
      </c>
      <c r="AJ22" s="85">
        <f t="shared" si="7"/>
        <v>24.873140801250006</v>
      </c>
    </row>
    <row r="23" spans="1:36" ht="14.25">
      <c r="A23" s="84">
        <v>10</v>
      </c>
      <c r="B23" s="84" t="s">
        <v>131</v>
      </c>
      <c r="C23" s="85">
        <v>0</v>
      </c>
      <c r="D23" s="85">
        <v>5.1489999999999994E-2</v>
      </c>
      <c r="E23" s="85">
        <v>7.3862499999999984E-2</v>
      </c>
      <c r="F23" s="85">
        <v>0.17256750000000001</v>
      </c>
      <c r="G23" s="85">
        <v>1.653E-2</v>
      </c>
      <c r="H23" s="100">
        <v>0</v>
      </c>
      <c r="I23" s="100">
        <v>0.12451499999999997</v>
      </c>
      <c r="J23" s="100">
        <v>0.14008499999999996</v>
      </c>
      <c r="K23" s="100">
        <v>0.13252499999999998</v>
      </c>
      <c r="L23" s="100">
        <v>0.10962</v>
      </c>
      <c r="M23" s="100">
        <v>0.13310999999999998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85"/>
      <c r="AE23" s="85"/>
      <c r="AF23" s="85"/>
      <c r="AG23" s="85"/>
      <c r="AH23" s="85">
        <f t="shared" si="6"/>
        <v>0.95430499999999985</v>
      </c>
      <c r="AI23" s="81">
        <v>1.29</v>
      </c>
      <c r="AJ23" s="85">
        <f t="shared" si="7"/>
        <v>1.2310534499999999</v>
      </c>
    </row>
    <row r="24" spans="1:36" ht="14.25">
      <c r="A24" s="84">
        <v>11</v>
      </c>
      <c r="B24" s="84" t="s">
        <v>132</v>
      </c>
      <c r="C24" s="85">
        <v>0.51539670000000015</v>
      </c>
      <c r="D24" s="85">
        <v>0.88116210000000061</v>
      </c>
      <c r="E24" s="85">
        <v>0.94766490000000081</v>
      </c>
      <c r="F24" s="85">
        <v>0.43226820000000005</v>
      </c>
      <c r="G24" s="85">
        <v>0.44889390000000007</v>
      </c>
      <c r="H24" s="100">
        <v>0</v>
      </c>
      <c r="I24" s="100">
        <v>0.34913969999999994</v>
      </c>
      <c r="J24" s="100">
        <v>0.83128500000000061</v>
      </c>
      <c r="K24" s="100">
        <v>0.91441350000000066</v>
      </c>
      <c r="L24" s="100">
        <v>0.99754200000000082</v>
      </c>
      <c r="M24" s="100">
        <v>0.63177660000000035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85"/>
      <c r="AE24" s="85"/>
      <c r="AF24" s="85"/>
      <c r="AG24" s="85"/>
      <c r="AH24" s="85">
        <f t="shared" si="6"/>
        <v>6.9495426000000045</v>
      </c>
      <c r="AI24" s="81">
        <v>2.71</v>
      </c>
      <c r="AJ24" s="85">
        <f t="shared" si="7"/>
        <v>18.833260446000011</v>
      </c>
    </row>
    <row r="25" spans="1:36" ht="14.25">
      <c r="A25" s="84">
        <v>12</v>
      </c>
      <c r="B25" s="84" t="s">
        <v>133</v>
      </c>
      <c r="C25" s="85">
        <v>0.91527344999999982</v>
      </c>
      <c r="D25" s="85">
        <v>1.5648223499999998</v>
      </c>
      <c r="E25" s="85">
        <v>1.6829221499999998</v>
      </c>
      <c r="F25" s="85">
        <v>0.76764869999999985</v>
      </c>
      <c r="G25" s="85">
        <v>0.91527344999999982</v>
      </c>
      <c r="H25" s="100">
        <v>0</v>
      </c>
      <c r="I25" s="100">
        <v>0.61601085000000022</v>
      </c>
      <c r="J25" s="100">
        <v>1.4666924999999995</v>
      </c>
      <c r="K25" s="100">
        <v>1.584027899999999</v>
      </c>
      <c r="L25" s="100">
        <v>1.7306971499999984</v>
      </c>
      <c r="M25" s="100">
        <v>1.1146863000000002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85"/>
      <c r="AE25" s="85"/>
      <c r="AF25" s="85"/>
      <c r="AG25" s="85"/>
      <c r="AH25" s="85">
        <f t="shared" si="6"/>
        <v>12.358054799999996</v>
      </c>
      <c r="AI25" s="81">
        <v>2.71</v>
      </c>
      <c r="AJ25" s="85">
        <f t="shared" si="7"/>
        <v>33.49032850799999</v>
      </c>
    </row>
    <row r="26" spans="1:36" ht="14.25">
      <c r="A26" s="84">
        <v>13</v>
      </c>
      <c r="B26" s="84" t="s">
        <v>134</v>
      </c>
      <c r="C26" s="85">
        <v>0.59833409999999976</v>
      </c>
      <c r="D26" s="85">
        <v>1.0229582999999998</v>
      </c>
      <c r="E26" s="85">
        <v>1.1001626999999996</v>
      </c>
      <c r="F26" s="85">
        <v>0.50182859999999985</v>
      </c>
      <c r="G26" s="85">
        <v>0.63693629999999979</v>
      </c>
      <c r="H26" s="100">
        <v>0</v>
      </c>
      <c r="I26" s="100">
        <v>0.40331655</v>
      </c>
      <c r="J26" s="100">
        <v>0.96027749999999878</v>
      </c>
      <c r="K26" s="100">
        <v>1.0370996999999986</v>
      </c>
      <c r="L26" s="100">
        <v>1.1331274499999981</v>
      </c>
      <c r="M26" s="100">
        <v>0.71060534999999969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85"/>
      <c r="AE26" s="85"/>
      <c r="AF26" s="85"/>
      <c r="AG26" s="85"/>
      <c r="AH26" s="85">
        <f t="shared" si="6"/>
        <v>8.1046465499999947</v>
      </c>
      <c r="AI26" s="81">
        <v>2.71</v>
      </c>
      <c r="AJ26" s="85">
        <f t="shared" si="7"/>
        <v>21.963592150499984</v>
      </c>
    </row>
    <row r="27" spans="1:36" ht="14.25">
      <c r="A27" s="84">
        <v>14</v>
      </c>
      <c r="B27" s="84" t="s">
        <v>171</v>
      </c>
      <c r="C27" s="85">
        <v>8.0348125000000048E-2</v>
      </c>
      <c r="D27" s="85">
        <v>0.13736937499999993</v>
      </c>
      <c r="E27" s="85">
        <v>0.14773687499999991</v>
      </c>
      <c r="F27" s="85">
        <v>6.7388750000000025E-2</v>
      </c>
      <c r="G27" s="85">
        <v>4.6653750000000001E-2</v>
      </c>
      <c r="H27" s="100">
        <v>0</v>
      </c>
      <c r="I27" s="100">
        <v>5.1955259999999975E-2</v>
      </c>
      <c r="J27" s="100">
        <v>0.12370299999999991</v>
      </c>
      <c r="K27" s="100">
        <v>0.1311251799999999</v>
      </c>
      <c r="L27" s="100">
        <v>0.1459695399999999</v>
      </c>
      <c r="M27" s="100">
        <v>9.1540219999999936E-2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85"/>
      <c r="AE27" s="85"/>
      <c r="AF27" s="85"/>
      <c r="AG27" s="85"/>
      <c r="AH27" s="85">
        <f t="shared" ref="AH27" si="8">SUM(C27:AG27)</f>
        <v>1.0237900749999995</v>
      </c>
      <c r="AI27" s="81">
        <v>3.71</v>
      </c>
      <c r="AJ27" s="85">
        <f t="shared" ref="AJ27" si="9">AH27*AI27</f>
        <v>3.798261178249998</v>
      </c>
    </row>
    <row r="28" spans="1:36" ht="15.75">
      <c r="A28" s="74"/>
      <c r="B28" s="75" t="s">
        <v>142</v>
      </c>
      <c r="C28" s="80">
        <f>SUM(C14:C27)</f>
        <v>3.9147851875000002</v>
      </c>
      <c r="D28" s="80">
        <f t="shared" ref="D28:AG28" si="10">SUM(D14:D27)</f>
        <v>7.0420814375000003</v>
      </c>
      <c r="E28" s="80">
        <f t="shared" si="10"/>
        <v>8.0520424375000008</v>
      </c>
      <c r="F28" s="80">
        <f t="shared" si="10"/>
        <v>6.9804793750000016</v>
      </c>
      <c r="G28" s="80">
        <f t="shared" si="10"/>
        <v>3.9546120874999997</v>
      </c>
      <c r="H28" s="80">
        <f t="shared" si="10"/>
        <v>0.53</v>
      </c>
      <c r="I28" s="80">
        <f t="shared" si="10"/>
        <v>7.1385323599999992</v>
      </c>
      <c r="J28" s="80">
        <f t="shared" si="10"/>
        <v>11.739262374999997</v>
      </c>
      <c r="K28" s="80">
        <f t="shared" si="10"/>
        <v>11.396667842499999</v>
      </c>
      <c r="L28" s="80">
        <f t="shared" si="10"/>
        <v>12.0525683275</v>
      </c>
      <c r="M28" s="80">
        <f t="shared" si="10"/>
        <v>9.0337259700000008</v>
      </c>
      <c r="N28" s="80">
        <f t="shared" si="10"/>
        <v>0</v>
      </c>
      <c r="O28" s="80">
        <f t="shared" si="10"/>
        <v>0</v>
      </c>
      <c r="P28" s="80">
        <f t="shared" si="10"/>
        <v>0</v>
      </c>
      <c r="Q28" s="80">
        <f t="shared" si="10"/>
        <v>0</v>
      </c>
      <c r="R28" s="80">
        <f t="shared" si="10"/>
        <v>0</v>
      </c>
      <c r="S28" s="80">
        <f t="shared" si="10"/>
        <v>0</v>
      </c>
      <c r="T28" s="80">
        <f t="shared" si="10"/>
        <v>0</v>
      </c>
      <c r="U28" s="80">
        <f t="shared" si="10"/>
        <v>0</v>
      </c>
      <c r="V28" s="80">
        <f t="shared" si="10"/>
        <v>0</v>
      </c>
      <c r="W28" s="80">
        <f t="shared" si="10"/>
        <v>0</v>
      </c>
      <c r="X28" s="80">
        <f t="shared" si="10"/>
        <v>0</v>
      </c>
      <c r="Y28" s="80">
        <f t="shared" si="10"/>
        <v>0</v>
      </c>
      <c r="Z28" s="80">
        <f t="shared" si="10"/>
        <v>0</v>
      </c>
      <c r="AA28" s="80">
        <f t="shared" si="10"/>
        <v>0</v>
      </c>
      <c r="AB28" s="80">
        <f t="shared" si="10"/>
        <v>0</v>
      </c>
      <c r="AC28" s="80">
        <f t="shared" si="10"/>
        <v>0</v>
      </c>
      <c r="AD28" s="80">
        <f t="shared" si="10"/>
        <v>0</v>
      </c>
      <c r="AE28" s="80">
        <f t="shared" si="10"/>
        <v>0</v>
      </c>
      <c r="AF28" s="80">
        <f t="shared" si="10"/>
        <v>0</v>
      </c>
      <c r="AG28" s="80">
        <f t="shared" si="10"/>
        <v>0</v>
      </c>
      <c r="AH28" s="80">
        <f>SUM(AH14:AH27)</f>
        <v>81.834757399999987</v>
      </c>
      <c r="AI28" s="79"/>
      <c r="AJ28" s="80">
        <f>SUM(AJ14:AJ27)</f>
        <v>172.68851599649997</v>
      </c>
    </row>
    <row r="29" spans="1:36" ht="17.25" customHeight="1">
      <c r="A29" s="77"/>
      <c r="B29" s="78" t="s">
        <v>143</v>
      </c>
      <c r="C29" s="80">
        <f t="shared" ref="C29:AH29" si="11">C12+C28</f>
        <v>16.174785187499999</v>
      </c>
      <c r="D29" s="80">
        <f t="shared" si="11"/>
        <v>18.942081437500001</v>
      </c>
      <c r="E29" s="80">
        <f t="shared" si="11"/>
        <v>20.142042437500002</v>
      </c>
      <c r="F29" s="80">
        <f t="shared" si="11"/>
        <v>18.940479375000002</v>
      </c>
      <c r="G29" s="80">
        <f t="shared" si="11"/>
        <v>15.924612087499998</v>
      </c>
      <c r="H29" s="80">
        <f t="shared" si="11"/>
        <v>11.62</v>
      </c>
      <c r="I29" s="80">
        <f t="shared" si="11"/>
        <v>17.358532359999998</v>
      </c>
      <c r="J29" s="80">
        <f t="shared" si="11"/>
        <v>22.809262374999996</v>
      </c>
      <c r="K29" s="80">
        <f t="shared" si="11"/>
        <v>22.846667842499997</v>
      </c>
      <c r="L29" s="80">
        <f t="shared" si="11"/>
        <v>24.402568327499999</v>
      </c>
      <c r="M29" s="80">
        <f t="shared" si="11"/>
        <v>21.56372597</v>
      </c>
      <c r="N29" s="80">
        <f t="shared" si="11"/>
        <v>0</v>
      </c>
      <c r="O29" s="80">
        <f t="shared" si="11"/>
        <v>0</v>
      </c>
      <c r="P29" s="80">
        <f t="shared" si="11"/>
        <v>0</v>
      </c>
      <c r="Q29" s="80">
        <f t="shared" si="11"/>
        <v>0</v>
      </c>
      <c r="R29" s="80">
        <f t="shared" si="11"/>
        <v>0</v>
      </c>
      <c r="S29" s="80">
        <f t="shared" si="11"/>
        <v>0</v>
      </c>
      <c r="T29" s="80">
        <f t="shared" si="11"/>
        <v>0</v>
      </c>
      <c r="U29" s="80">
        <f t="shared" si="11"/>
        <v>0</v>
      </c>
      <c r="V29" s="80">
        <f t="shared" si="11"/>
        <v>0</v>
      </c>
      <c r="W29" s="80">
        <f t="shared" si="11"/>
        <v>0</v>
      </c>
      <c r="X29" s="80">
        <f t="shared" si="11"/>
        <v>0</v>
      </c>
      <c r="Y29" s="80">
        <f t="shared" si="11"/>
        <v>0</v>
      </c>
      <c r="Z29" s="80">
        <f t="shared" si="11"/>
        <v>0</v>
      </c>
      <c r="AA29" s="80">
        <f t="shared" si="11"/>
        <v>0</v>
      </c>
      <c r="AB29" s="80">
        <f t="shared" si="11"/>
        <v>0</v>
      </c>
      <c r="AC29" s="80">
        <f t="shared" si="11"/>
        <v>0</v>
      </c>
      <c r="AD29" s="80">
        <f t="shared" si="11"/>
        <v>0</v>
      </c>
      <c r="AE29" s="80">
        <f t="shared" si="11"/>
        <v>0</v>
      </c>
      <c r="AF29" s="80">
        <f t="shared" si="11"/>
        <v>0</v>
      </c>
      <c r="AG29" s="80">
        <f t="shared" si="11"/>
        <v>0</v>
      </c>
      <c r="AH29" s="87">
        <f t="shared" si="11"/>
        <v>210.72475739999999</v>
      </c>
      <c r="AI29" s="87"/>
      <c r="AJ29" s="87">
        <f>AJ12+AJ28</f>
        <v>1256.8979159964999</v>
      </c>
    </row>
    <row r="30" spans="1:36" ht="15.75" customHeight="1">
      <c r="A30" s="206" t="s">
        <v>158</v>
      </c>
      <c r="B30" s="206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81"/>
      <c r="AI30" s="81"/>
      <c r="AJ30" s="85"/>
    </row>
    <row r="31" spans="1:36" ht="15.75">
      <c r="A31" s="82" t="s">
        <v>156</v>
      </c>
      <c r="B31" s="83" t="s">
        <v>138</v>
      </c>
      <c r="C31" s="81"/>
      <c r="D31" s="81"/>
      <c r="E31" s="81"/>
      <c r="F31" s="81"/>
      <c r="G31" s="81"/>
      <c r="H31" s="8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81"/>
      <c r="AE31" s="81"/>
      <c r="AF31" s="81"/>
      <c r="AG31" s="81"/>
      <c r="AH31" s="81"/>
      <c r="AI31" s="81"/>
      <c r="AJ31" s="85"/>
    </row>
    <row r="32" spans="1:36" ht="14.25">
      <c r="A32" s="84">
        <v>1</v>
      </c>
      <c r="B32" s="84" t="s">
        <v>117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>
        <f t="shared" ref="AH32:AH37" si="12">SUM(C32:AG32)</f>
        <v>0</v>
      </c>
      <c r="AI32" s="81">
        <v>10.19</v>
      </c>
      <c r="AJ32" s="85">
        <f t="shared" ref="AJ32:AJ37" si="13">AH32*AI32</f>
        <v>0</v>
      </c>
    </row>
    <row r="33" spans="1:36" ht="14.25">
      <c r="A33" s="84">
        <v>2</v>
      </c>
      <c r="B33" s="84" t="s">
        <v>118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>
        <f t="shared" si="12"/>
        <v>0</v>
      </c>
      <c r="AI33" s="81">
        <v>7.54</v>
      </c>
      <c r="AJ33" s="85">
        <f t="shared" si="13"/>
        <v>0</v>
      </c>
    </row>
    <row r="34" spans="1:36" ht="14.25">
      <c r="A34" s="84">
        <v>3</v>
      </c>
      <c r="B34" s="84" t="s">
        <v>119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>
        <f t="shared" si="12"/>
        <v>0</v>
      </c>
      <c r="AI34" s="81">
        <v>10.27</v>
      </c>
      <c r="AJ34" s="85">
        <f t="shared" si="13"/>
        <v>0</v>
      </c>
    </row>
    <row r="35" spans="1:36" ht="14.25">
      <c r="A35" s="84">
        <v>4</v>
      </c>
      <c r="B35" s="84" t="s">
        <v>120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>
        <f t="shared" si="12"/>
        <v>0</v>
      </c>
      <c r="AI35" s="81">
        <v>9.1199999999999992</v>
      </c>
      <c r="AJ35" s="85">
        <f t="shared" si="13"/>
        <v>0</v>
      </c>
    </row>
    <row r="36" spans="1:36" ht="14.25">
      <c r="A36" s="84">
        <v>5</v>
      </c>
      <c r="B36" s="84" t="s">
        <v>121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>
        <f t="shared" si="12"/>
        <v>0</v>
      </c>
      <c r="AI36" s="81">
        <v>10.15</v>
      </c>
      <c r="AJ36" s="85">
        <f t="shared" si="13"/>
        <v>0</v>
      </c>
    </row>
    <row r="37" spans="1:36" ht="14.25">
      <c r="A37" s="84">
        <v>6</v>
      </c>
      <c r="B37" s="84" t="s">
        <v>122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>
        <f t="shared" si="12"/>
        <v>0</v>
      </c>
      <c r="AI37" s="85">
        <v>8.1999999999999993</v>
      </c>
      <c r="AJ37" s="85">
        <f t="shared" si="13"/>
        <v>0</v>
      </c>
    </row>
    <row r="38" spans="1:36" ht="15.75">
      <c r="A38" s="74"/>
      <c r="B38" s="75" t="s">
        <v>139</v>
      </c>
      <c r="C38" s="80">
        <f t="shared" ref="C38" si="14">SUM(C32:C37)</f>
        <v>0</v>
      </c>
      <c r="D38" s="80">
        <f t="shared" ref="D38" si="15">SUM(D32:D37)</f>
        <v>0</v>
      </c>
      <c r="E38" s="80">
        <f t="shared" ref="E38" si="16">SUM(E32:E37)</f>
        <v>0</v>
      </c>
      <c r="F38" s="80">
        <f t="shared" ref="F38" si="17">SUM(F32:F37)</f>
        <v>0</v>
      </c>
      <c r="G38" s="80">
        <f>SUM(G32:G37)</f>
        <v>0</v>
      </c>
      <c r="H38" s="80">
        <f t="shared" ref="H38" si="18">SUM(H32:H37)</f>
        <v>0</v>
      </c>
      <c r="I38" s="80">
        <f>SUM(J32:J37)</f>
        <v>0</v>
      </c>
      <c r="J38" s="80">
        <f t="shared" ref="J38" si="19">SUM(J32:J37)</f>
        <v>0</v>
      </c>
      <c r="K38" s="80">
        <f t="shared" ref="K38:L38" si="20">SUM(K32:K37)</f>
        <v>0</v>
      </c>
      <c r="L38" s="80">
        <f t="shared" si="20"/>
        <v>0</v>
      </c>
      <c r="M38" s="80">
        <f t="shared" ref="M38" si="21">SUM(M32:M37)</f>
        <v>0</v>
      </c>
      <c r="N38" s="80">
        <f t="shared" ref="N38:O38" si="22">SUM(N32:N37)</f>
        <v>0</v>
      </c>
      <c r="O38" s="80">
        <f t="shared" si="22"/>
        <v>0</v>
      </c>
      <c r="P38" s="80">
        <f t="shared" ref="P38:Q38" si="23">SUM(P32:P37)</f>
        <v>0</v>
      </c>
      <c r="Q38" s="80">
        <f t="shared" si="23"/>
        <v>0</v>
      </c>
      <c r="R38" s="80">
        <f t="shared" ref="R38" si="24">SUM(R32:R37)</f>
        <v>0</v>
      </c>
      <c r="S38" s="80">
        <f t="shared" ref="S38" si="25">SUM(S32:S37)</f>
        <v>0</v>
      </c>
      <c r="T38" s="80">
        <f t="shared" ref="T38:U38" si="26">SUM(T32:T37)</f>
        <v>0</v>
      </c>
      <c r="U38" s="80">
        <f t="shared" si="26"/>
        <v>0</v>
      </c>
      <c r="V38" s="80">
        <f t="shared" ref="V38:W38" si="27">SUM(V32:V37)</f>
        <v>0</v>
      </c>
      <c r="W38" s="80">
        <f t="shared" si="27"/>
        <v>0</v>
      </c>
      <c r="X38" s="80">
        <f>SUM(X32:X37)</f>
        <v>0</v>
      </c>
      <c r="Y38" s="80">
        <f>SUM(Y32:Y37)</f>
        <v>0</v>
      </c>
      <c r="Z38" s="80">
        <f t="shared" ref="Z38" si="28">SUM(Z32:Z37)</f>
        <v>0</v>
      </c>
      <c r="AA38" s="80">
        <f t="shared" ref="AA38" si="29">SUM(AA32:AA37)</f>
        <v>0</v>
      </c>
      <c r="AB38" s="80">
        <f t="shared" ref="AB38" si="30">SUM(AB32:AB37)</f>
        <v>0</v>
      </c>
      <c r="AC38" s="80">
        <f t="shared" ref="AC38:AD38" si="31">SUM(AC32:AC37)</f>
        <v>0</v>
      </c>
      <c r="AD38" s="80">
        <f t="shared" si="31"/>
        <v>0</v>
      </c>
      <c r="AE38" s="80">
        <f t="shared" ref="AE38" si="32">SUM(AE32:AE37)</f>
        <v>0</v>
      </c>
      <c r="AF38" s="80">
        <f t="shared" ref="AF38" si="33">SUM(AF32:AF37)</f>
        <v>0</v>
      </c>
      <c r="AG38" s="80">
        <v>0</v>
      </c>
      <c r="AH38" s="80">
        <f t="shared" ref="AH38:AJ38" si="34">SUM(AH32:AH37)</f>
        <v>0</v>
      </c>
      <c r="AI38" s="79"/>
      <c r="AJ38" s="80">
        <f t="shared" si="34"/>
        <v>0</v>
      </c>
    </row>
    <row r="39" spans="1:36" ht="15.75">
      <c r="A39" s="76" t="s">
        <v>157</v>
      </c>
      <c r="B39" s="76" t="s">
        <v>141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101"/>
      <c r="N39" s="101"/>
      <c r="O39" s="101"/>
      <c r="P39" s="101"/>
      <c r="Q39" s="101"/>
      <c r="R39" s="10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5"/>
    </row>
    <row r="40" spans="1:36" ht="14.25">
      <c r="A40" s="84">
        <v>1</v>
      </c>
      <c r="B40" s="84" t="s">
        <v>123</v>
      </c>
      <c r="C40" s="85">
        <v>0</v>
      </c>
      <c r="D40" s="117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>
        <f t="shared" ref="AH40:AH53" si="35">SUM(C40:AG40)</f>
        <v>0</v>
      </c>
      <c r="AI40" s="81">
        <v>2.72</v>
      </c>
      <c r="AJ40" s="85">
        <f t="shared" ref="AJ40:AJ52" si="36">AH40*AI40</f>
        <v>0</v>
      </c>
    </row>
    <row r="41" spans="1:36" ht="14.25">
      <c r="A41" s="84">
        <v>2</v>
      </c>
      <c r="B41" s="84" t="s">
        <v>124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>
        <f t="shared" si="35"/>
        <v>0</v>
      </c>
      <c r="AI41" s="81">
        <v>2.96</v>
      </c>
      <c r="AJ41" s="85">
        <f t="shared" si="36"/>
        <v>0</v>
      </c>
    </row>
    <row r="42" spans="1:36" ht="14.25">
      <c r="A42" s="84">
        <v>3</v>
      </c>
      <c r="B42" s="84" t="s">
        <v>125</v>
      </c>
      <c r="C42" s="85">
        <v>1.6</v>
      </c>
      <c r="D42" s="85">
        <v>0.19</v>
      </c>
      <c r="E42" s="85">
        <v>0</v>
      </c>
      <c r="F42" s="85">
        <v>0</v>
      </c>
      <c r="G42" s="85">
        <v>0.76</v>
      </c>
      <c r="H42" s="85">
        <v>2.93</v>
      </c>
      <c r="I42" s="85">
        <v>0</v>
      </c>
      <c r="J42" s="85">
        <v>0</v>
      </c>
      <c r="K42" s="85">
        <v>0.34</v>
      </c>
      <c r="L42" s="85">
        <v>0</v>
      </c>
      <c r="M42" s="85">
        <v>1.19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>
        <f t="shared" si="35"/>
        <v>7.01</v>
      </c>
      <c r="AI42" s="81">
        <v>3.2</v>
      </c>
      <c r="AJ42" s="85">
        <f t="shared" si="36"/>
        <v>22.432000000000002</v>
      </c>
    </row>
    <row r="43" spans="1:36" ht="14.25">
      <c r="A43" s="84">
        <v>4</v>
      </c>
      <c r="B43" s="84" t="s">
        <v>126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>
        <f t="shared" si="35"/>
        <v>0</v>
      </c>
      <c r="AI43" s="81">
        <v>3.0529999999999999</v>
      </c>
      <c r="AJ43" s="85">
        <f t="shared" si="36"/>
        <v>0</v>
      </c>
    </row>
    <row r="44" spans="1:36" ht="14.25">
      <c r="A44" s="84">
        <v>5</v>
      </c>
      <c r="B44" s="84" t="s">
        <v>152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>
        <f t="shared" si="35"/>
        <v>0</v>
      </c>
      <c r="AI44" s="85">
        <v>2.79</v>
      </c>
      <c r="AJ44" s="85">
        <f t="shared" si="36"/>
        <v>0</v>
      </c>
    </row>
    <row r="45" spans="1:36" ht="14.25">
      <c r="A45" s="84">
        <v>6</v>
      </c>
      <c r="B45" s="84" t="s">
        <v>127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>
        <f t="shared" si="35"/>
        <v>0</v>
      </c>
      <c r="AI45" s="81">
        <v>2.09</v>
      </c>
      <c r="AJ45" s="85">
        <f t="shared" si="36"/>
        <v>0</v>
      </c>
    </row>
    <row r="46" spans="1:36" ht="14.25">
      <c r="A46" s="84">
        <v>7</v>
      </c>
      <c r="B46" s="84" t="s">
        <v>128</v>
      </c>
      <c r="C46" s="85">
        <v>0</v>
      </c>
      <c r="D46" s="85">
        <v>0</v>
      </c>
      <c r="E46" s="85">
        <v>0</v>
      </c>
      <c r="F46" s="85">
        <v>2.2862247774999993</v>
      </c>
      <c r="G46" s="85">
        <v>0</v>
      </c>
      <c r="H46" s="85">
        <v>4.3523025000000007E-2</v>
      </c>
      <c r="I46" s="85">
        <v>9.0045812500000016E-2</v>
      </c>
      <c r="J46" s="85">
        <v>0</v>
      </c>
      <c r="K46" s="85">
        <v>0</v>
      </c>
      <c r="L46" s="85">
        <v>0</v>
      </c>
      <c r="M46" s="85">
        <v>4.4320490000000004E-2</v>
      </c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>
        <f t="shared" si="35"/>
        <v>2.4641141049999993</v>
      </c>
      <c r="AI46" s="85">
        <v>1.31</v>
      </c>
      <c r="AJ46" s="85">
        <f t="shared" si="36"/>
        <v>3.2279894775499991</v>
      </c>
    </row>
    <row r="47" spans="1:36" ht="14.25">
      <c r="A47" s="84">
        <v>8</v>
      </c>
      <c r="B47" s="84" t="s">
        <v>129</v>
      </c>
      <c r="C47" s="85">
        <v>0</v>
      </c>
      <c r="D47" s="85">
        <v>0</v>
      </c>
      <c r="E47" s="85">
        <v>0</v>
      </c>
      <c r="F47" s="85">
        <v>0.43540534750000004</v>
      </c>
      <c r="G47" s="85">
        <v>0</v>
      </c>
      <c r="H47" s="85">
        <v>0</v>
      </c>
      <c r="I47" s="85">
        <v>1.36531395</v>
      </c>
      <c r="J47" s="85">
        <v>0</v>
      </c>
      <c r="K47" s="85">
        <v>0</v>
      </c>
      <c r="L47" s="85">
        <v>0</v>
      </c>
      <c r="M47" s="85">
        <v>0</v>
      </c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>
        <f t="shared" si="35"/>
        <v>1.8007192975000001</v>
      </c>
      <c r="AI47" s="81">
        <v>1.31</v>
      </c>
      <c r="AJ47" s="85">
        <f t="shared" si="36"/>
        <v>2.3589422797250004</v>
      </c>
    </row>
    <row r="48" spans="1:36" ht="14.25">
      <c r="A48" s="84">
        <v>9</v>
      </c>
      <c r="B48" s="84" t="s">
        <v>130</v>
      </c>
      <c r="C48" s="85">
        <v>0</v>
      </c>
      <c r="D48" s="85">
        <v>0</v>
      </c>
      <c r="E48" s="85">
        <v>0</v>
      </c>
      <c r="F48" s="85">
        <v>0.33291665249999997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>
        <f t="shared" si="35"/>
        <v>0.33291665249999997</v>
      </c>
      <c r="AI48" s="81">
        <v>1.33</v>
      </c>
      <c r="AJ48" s="85">
        <f t="shared" si="36"/>
        <v>0.442779147825</v>
      </c>
    </row>
    <row r="49" spans="1:36" ht="14.25">
      <c r="A49" s="84">
        <v>10</v>
      </c>
      <c r="B49" s="84" t="s">
        <v>131</v>
      </c>
      <c r="C49" s="85">
        <v>0</v>
      </c>
      <c r="D49" s="85">
        <v>0</v>
      </c>
      <c r="E49" s="85">
        <v>0</v>
      </c>
      <c r="F49" s="85">
        <v>0.69368124500000017</v>
      </c>
      <c r="G49" s="85">
        <v>0</v>
      </c>
      <c r="H49" s="85">
        <v>0.13138125</v>
      </c>
      <c r="I49" s="85">
        <v>0.4</v>
      </c>
      <c r="J49" s="85">
        <v>0</v>
      </c>
      <c r="K49" s="85">
        <v>0</v>
      </c>
      <c r="L49" s="85">
        <v>0</v>
      </c>
      <c r="M49" s="85">
        <v>7.4509812499999994E-2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>
        <f t="shared" si="35"/>
        <v>1.2995723075000001</v>
      </c>
      <c r="AI49" s="81">
        <v>1.29</v>
      </c>
      <c r="AJ49" s="85">
        <f t="shared" si="36"/>
        <v>1.6764482766750002</v>
      </c>
    </row>
    <row r="50" spans="1:36" ht="14.25">
      <c r="A50" s="84">
        <v>11</v>
      </c>
      <c r="B50" s="84" t="s">
        <v>132</v>
      </c>
      <c r="C50" s="85">
        <v>5.3779655000000003E-2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>
        <f t="shared" si="35"/>
        <v>5.3779655000000003E-2</v>
      </c>
      <c r="AI50" s="81">
        <v>2.71</v>
      </c>
      <c r="AJ50" s="85">
        <f t="shared" si="36"/>
        <v>0.14574286505</v>
      </c>
    </row>
    <row r="51" spans="1:36" ht="14.25">
      <c r="A51" s="84">
        <v>12</v>
      </c>
      <c r="B51" s="84" t="s">
        <v>133</v>
      </c>
      <c r="C51" s="85">
        <v>0.21633226749999998</v>
      </c>
      <c r="D51" s="85">
        <v>0</v>
      </c>
      <c r="E51" s="85">
        <v>0</v>
      </c>
      <c r="F51" s="85">
        <v>0.23138763500000001</v>
      </c>
      <c r="G51" s="85">
        <v>0</v>
      </c>
      <c r="H51" s="85">
        <v>0.2407125</v>
      </c>
      <c r="I51" s="85">
        <v>0</v>
      </c>
      <c r="J51" s="85">
        <v>0</v>
      </c>
      <c r="K51" s="85">
        <v>0</v>
      </c>
      <c r="L51" s="85">
        <v>0</v>
      </c>
      <c r="M51" s="85">
        <v>0.13185273750000001</v>
      </c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>
        <f t="shared" si="35"/>
        <v>0.82028513999999997</v>
      </c>
      <c r="AI51" s="81">
        <v>2.71</v>
      </c>
      <c r="AJ51" s="85">
        <f t="shared" si="36"/>
        <v>2.2229727293999999</v>
      </c>
    </row>
    <row r="52" spans="1:36" ht="14.25">
      <c r="A52" s="84">
        <v>13</v>
      </c>
      <c r="B52" s="84" t="s">
        <v>134</v>
      </c>
      <c r="C52" s="85">
        <v>0.31682495000000005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>
        <f t="shared" si="35"/>
        <v>0.31682495000000005</v>
      </c>
      <c r="AI52" s="81">
        <v>2.71</v>
      </c>
      <c r="AJ52" s="85">
        <f t="shared" si="36"/>
        <v>0.8585956145000001</v>
      </c>
    </row>
    <row r="53" spans="1:36" ht="14.25">
      <c r="A53" s="84">
        <v>13</v>
      </c>
      <c r="B53" s="84" t="s">
        <v>171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>
        <f t="shared" si="35"/>
        <v>0</v>
      </c>
      <c r="AI53" s="81">
        <v>3.71</v>
      </c>
      <c r="AJ53" s="85">
        <f t="shared" ref="AJ53" si="37">AH53*AI53</f>
        <v>0</v>
      </c>
    </row>
    <row r="54" spans="1:36" ht="15.75">
      <c r="A54" s="74"/>
      <c r="B54" s="75" t="s">
        <v>142</v>
      </c>
      <c r="C54" s="80">
        <f>SUM(C40:C53)</f>
        <v>2.1869368725</v>
      </c>
      <c r="D54" s="80">
        <f t="shared" ref="D54:AG54" si="38">SUM(D40:D53)</f>
        <v>0.19</v>
      </c>
      <c r="E54" s="80">
        <f>SUM(E40:E53)</f>
        <v>0</v>
      </c>
      <c r="F54" s="80">
        <f t="shared" si="38"/>
        <v>3.9796156574999992</v>
      </c>
      <c r="G54" s="80">
        <f t="shared" si="38"/>
        <v>0.76</v>
      </c>
      <c r="H54" s="80">
        <f t="shared" si="38"/>
        <v>3.3456167749999999</v>
      </c>
      <c r="I54" s="80">
        <f t="shared" si="38"/>
        <v>1.8553597625</v>
      </c>
      <c r="J54" s="80">
        <f t="shared" si="38"/>
        <v>0</v>
      </c>
      <c r="K54" s="80">
        <f t="shared" si="38"/>
        <v>0.34</v>
      </c>
      <c r="L54" s="80">
        <f t="shared" si="38"/>
        <v>0</v>
      </c>
      <c r="M54" s="80">
        <f t="shared" si="38"/>
        <v>1.4406830400000001</v>
      </c>
      <c r="N54" s="80">
        <f t="shared" si="38"/>
        <v>0</v>
      </c>
      <c r="O54" s="80">
        <f t="shared" si="38"/>
        <v>0</v>
      </c>
      <c r="P54" s="80">
        <f t="shared" si="38"/>
        <v>0</v>
      </c>
      <c r="Q54" s="80">
        <f t="shared" si="38"/>
        <v>0</v>
      </c>
      <c r="R54" s="80">
        <f t="shared" si="38"/>
        <v>0</v>
      </c>
      <c r="S54" s="80">
        <f t="shared" si="38"/>
        <v>0</v>
      </c>
      <c r="T54" s="80">
        <f t="shared" si="38"/>
        <v>0</v>
      </c>
      <c r="U54" s="80">
        <f t="shared" si="38"/>
        <v>0</v>
      </c>
      <c r="V54" s="80">
        <f t="shared" si="38"/>
        <v>0</v>
      </c>
      <c r="W54" s="80">
        <f t="shared" si="38"/>
        <v>0</v>
      </c>
      <c r="X54" s="80">
        <f t="shared" si="38"/>
        <v>0</v>
      </c>
      <c r="Y54" s="80">
        <f t="shared" si="38"/>
        <v>0</v>
      </c>
      <c r="Z54" s="80">
        <f t="shared" si="38"/>
        <v>0</v>
      </c>
      <c r="AA54" s="80">
        <f t="shared" si="38"/>
        <v>0</v>
      </c>
      <c r="AB54" s="80">
        <f t="shared" si="38"/>
        <v>0</v>
      </c>
      <c r="AC54" s="80">
        <f t="shared" si="38"/>
        <v>0</v>
      </c>
      <c r="AD54" s="80">
        <f t="shared" si="38"/>
        <v>0</v>
      </c>
      <c r="AE54" s="80">
        <f t="shared" si="38"/>
        <v>0</v>
      </c>
      <c r="AF54" s="80">
        <f t="shared" si="38"/>
        <v>0</v>
      </c>
      <c r="AG54" s="80">
        <f t="shared" si="38"/>
        <v>0</v>
      </c>
      <c r="AH54" s="80">
        <f>SUM(AH40:AH53)</f>
        <v>14.098212107499998</v>
      </c>
      <c r="AI54" s="80"/>
      <c r="AJ54" s="80">
        <f>SUM(AJ40:AJ53)</f>
        <v>33.365470390725001</v>
      </c>
    </row>
    <row r="55" spans="1:36" ht="18.75" customHeight="1">
      <c r="A55" s="77"/>
      <c r="B55" s="78" t="s">
        <v>143</v>
      </c>
      <c r="C55" s="87">
        <f t="shared" ref="C55:AH55" si="39">C38+C54</f>
        <v>2.1869368725</v>
      </c>
      <c r="D55" s="87">
        <f t="shared" si="39"/>
        <v>0.19</v>
      </c>
      <c r="E55" s="87">
        <f t="shared" si="39"/>
        <v>0</v>
      </c>
      <c r="F55" s="87">
        <f t="shared" si="39"/>
        <v>3.9796156574999992</v>
      </c>
      <c r="G55" s="87">
        <f t="shared" si="39"/>
        <v>0.76</v>
      </c>
      <c r="H55" s="87">
        <f t="shared" si="39"/>
        <v>3.3456167749999999</v>
      </c>
      <c r="I55" s="87">
        <f t="shared" si="39"/>
        <v>1.8553597625</v>
      </c>
      <c r="J55" s="87">
        <f t="shared" si="39"/>
        <v>0</v>
      </c>
      <c r="K55" s="87">
        <f t="shared" si="39"/>
        <v>0.34</v>
      </c>
      <c r="L55" s="87">
        <f t="shared" si="39"/>
        <v>0</v>
      </c>
      <c r="M55" s="87">
        <f t="shared" si="39"/>
        <v>1.4406830400000001</v>
      </c>
      <c r="N55" s="87">
        <f t="shared" si="39"/>
        <v>0</v>
      </c>
      <c r="O55" s="87">
        <f t="shared" si="39"/>
        <v>0</v>
      </c>
      <c r="P55" s="87">
        <f t="shared" si="39"/>
        <v>0</v>
      </c>
      <c r="Q55" s="87">
        <f t="shared" si="39"/>
        <v>0</v>
      </c>
      <c r="R55" s="87">
        <f t="shared" si="39"/>
        <v>0</v>
      </c>
      <c r="S55" s="87">
        <f t="shared" si="39"/>
        <v>0</v>
      </c>
      <c r="T55" s="87">
        <f t="shared" si="39"/>
        <v>0</v>
      </c>
      <c r="U55" s="87">
        <f t="shared" si="39"/>
        <v>0</v>
      </c>
      <c r="V55" s="87">
        <f t="shared" si="39"/>
        <v>0</v>
      </c>
      <c r="W55" s="87">
        <f t="shared" si="39"/>
        <v>0</v>
      </c>
      <c r="X55" s="87">
        <f t="shared" si="39"/>
        <v>0</v>
      </c>
      <c r="Y55" s="87">
        <f t="shared" si="39"/>
        <v>0</v>
      </c>
      <c r="Z55" s="87">
        <f t="shared" si="39"/>
        <v>0</v>
      </c>
      <c r="AA55" s="87">
        <f t="shared" si="39"/>
        <v>0</v>
      </c>
      <c r="AB55" s="87">
        <f t="shared" si="39"/>
        <v>0</v>
      </c>
      <c r="AC55" s="87">
        <f t="shared" si="39"/>
        <v>0</v>
      </c>
      <c r="AD55" s="87">
        <f t="shared" si="39"/>
        <v>0</v>
      </c>
      <c r="AE55" s="87">
        <f t="shared" si="39"/>
        <v>0</v>
      </c>
      <c r="AF55" s="87">
        <f t="shared" si="39"/>
        <v>0</v>
      </c>
      <c r="AG55" s="87">
        <f t="shared" si="39"/>
        <v>0</v>
      </c>
      <c r="AH55" s="87">
        <f t="shared" si="39"/>
        <v>14.098212107499998</v>
      </c>
      <c r="AI55" s="87"/>
      <c r="AJ55" s="87">
        <f>AJ38+AJ54</f>
        <v>33.365470390725001</v>
      </c>
    </row>
    <row r="56" spans="1:36" ht="34.5" customHeight="1">
      <c r="A56" s="206" t="s">
        <v>159</v>
      </c>
      <c r="B56" s="206"/>
      <c r="C56" s="86">
        <f t="shared" ref="C56:AH56" si="40">C55-C29</f>
        <v>-13.987848314999999</v>
      </c>
      <c r="D56" s="86">
        <f t="shared" si="40"/>
        <v>-18.752081437499999</v>
      </c>
      <c r="E56" s="86">
        <f t="shared" si="40"/>
        <v>-20.142042437500002</v>
      </c>
      <c r="F56" s="86">
        <f t="shared" si="40"/>
        <v>-14.960863717500004</v>
      </c>
      <c r="G56" s="86">
        <f t="shared" si="40"/>
        <v>-15.164612087499998</v>
      </c>
      <c r="H56" s="86">
        <f t="shared" si="40"/>
        <v>-8.2743832249999993</v>
      </c>
      <c r="I56" s="86">
        <f t="shared" si="40"/>
        <v>-15.503172597499997</v>
      </c>
      <c r="J56" s="86">
        <f t="shared" si="40"/>
        <v>-22.809262374999996</v>
      </c>
      <c r="K56" s="86">
        <f t="shared" si="40"/>
        <v>-22.506667842499997</v>
      </c>
      <c r="L56" s="86">
        <f t="shared" si="40"/>
        <v>-24.402568327499999</v>
      </c>
      <c r="M56" s="86">
        <f t="shared" si="40"/>
        <v>-20.12304293</v>
      </c>
      <c r="N56" s="86">
        <f t="shared" si="40"/>
        <v>0</v>
      </c>
      <c r="O56" s="86">
        <f t="shared" si="40"/>
        <v>0</v>
      </c>
      <c r="P56" s="86">
        <f t="shared" si="40"/>
        <v>0</v>
      </c>
      <c r="Q56" s="86">
        <f t="shared" si="40"/>
        <v>0</v>
      </c>
      <c r="R56" s="86">
        <f t="shared" si="40"/>
        <v>0</v>
      </c>
      <c r="S56" s="86">
        <f t="shared" si="40"/>
        <v>0</v>
      </c>
      <c r="T56" s="86">
        <f t="shared" si="40"/>
        <v>0</v>
      </c>
      <c r="U56" s="86">
        <f t="shared" si="40"/>
        <v>0</v>
      </c>
      <c r="V56" s="86">
        <f t="shared" si="40"/>
        <v>0</v>
      </c>
      <c r="W56" s="86">
        <f t="shared" si="40"/>
        <v>0</v>
      </c>
      <c r="X56" s="86">
        <f t="shared" si="40"/>
        <v>0</v>
      </c>
      <c r="Y56" s="86">
        <f t="shared" si="40"/>
        <v>0</v>
      </c>
      <c r="Z56" s="86">
        <f t="shared" si="40"/>
        <v>0</v>
      </c>
      <c r="AA56" s="86">
        <f t="shared" si="40"/>
        <v>0</v>
      </c>
      <c r="AB56" s="86">
        <f t="shared" si="40"/>
        <v>0</v>
      </c>
      <c r="AC56" s="86">
        <f t="shared" si="40"/>
        <v>0</v>
      </c>
      <c r="AD56" s="86">
        <f t="shared" si="40"/>
        <v>0</v>
      </c>
      <c r="AE56" s="86">
        <f t="shared" si="40"/>
        <v>0</v>
      </c>
      <c r="AF56" s="86">
        <f t="shared" si="40"/>
        <v>0</v>
      </c>
      <c r="AG56" s="86">
        <f t="shared" si="40"/>
        <v>0</v>
      </c>
      <c r="AH56" s="86">
        <f t="shared" si="40"/>
        <v>-196.6265452925</v>
      </c>
      <c r="AI56" s="86"/>
      <c r="AJ56" s="86">
        <f>AJ55-AJ29</f>
        <v>-1223.5324456057749</v>
      </c>
    </row>
    <row r="107" spans="2:31">
      <c r="B107" s="110" t="s">
        <v>167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2:31">
      <c r="B108" s="110" t="s">
        <v>168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</sheetData>
  <mergeCells count="11">
    <mergeCell ref="A1:AD1"/>
    <mergeCell ref="AF1:AJ1"/>
    <mergeCell ref="A4:H4"/>
    <mergeCell ref="A56:B56"/>
    <mergeCell ref="AI2:AI3"/>
    <mergeCell ref="AJ2:AJ3"/>
    <mergeCell ref="AH2:AH3"/>
    <mergeCell ref="A2:A3"/>
    <mergeCell ref="B2:B3"/>
    <mergeCell ref="C2:AG2"/>
    <mergeCell ref="A30:B30"/>
  </mergeCells>
  <pageMargins left="0.78" right="0.2" top="0.5" bottom="0.5" header="0" footer="0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PTA</vt:lpstr>
      <vt:lpstr>ES&amp;EB</vt:lpstr>
      <vt:lpstr>Abstract</vt:lpstr>
      <vt:lpstr>Abstract ES&amp;EB </vt:lpstr>
      <vt:lpstr>Abstract!Print_Area</vt:lpstr>
      <vt:lpstr>PTA!Print_Area</vt:lpstr>
      <vt:lpstr>PTA!Print_Titles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weqe</dc:creator>
  <cp:lastModifiedBy>hema</cp:lastModifiedBy>
  <cp:lastPrinted>2016-07-08T05:47:35Z</cp:lastPrinted>
  <dcterms:created xsi:type="dcterms:W3CDTF">2005-10-27T06:13:02Z</dcterms:created>
  <dcterms:modified xsi:type="dcterms:W3CDTF">2019-11-13T19:02:42Z</dcterms:modified>
</cp:coreProperties>
</file>