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245" yWindow="-75" windowWidth="9645" windowHeight="11625" tabRatio="698" activeTab="1"/>
  </bookViews>
  <sheets>
    <sheet name="PTA" sheetId="10" r:id="rId1"/>
    <sheet name="ES&amp;EB" sheetId="12" r:id="rId2"/>
    <sheet name="Abstract" sheetId="14" r:id="rId3"/>
    <sheet name="Abstract ES&amp;EB " sheetId="16" r:id="rId4"/>
  </sheets>
  <definedNames>
    <definedName name="_xlnm.Print_Area" localSheetId="2">Abstract!$A$1:$Z$106</definedName>
    <definedName name="_xlnm.Print_Area" localSheetId="0">PTA!$A$1:$AE$194</definedName>
    <definedName name="_xlnm.Print_Titles" localSheetId="0">PTA!$4:$6</definedName>
  </definedNames>
  <calcPr calcId="124519"/>
</workbook>
</file>

<file path=xl/calcChain.xml><?xml version="1.0" encoding="utf-8"?>
<calcChain xmlns="http://schemas.openxmlformats.org/spreadsheetml/2006/main">
  <c r="E19" i="12"/>
  <c r="AD38" i="16" l="1"/>
  <c r="E20" i="12" l="1"/>
  <c r="L21" l="1"/>
  <c r="AH40" i="16" l="1"/>
  <c r="E21" i="12" l="1"/>
  <c r="L16" l="1"/>
  <c r="M16"/>
  <c r="Z7" i="10"/>
  <c r="AD7"/>
  <c r="AE7"/>
  <c r="L19" i="12" l="1"/>
  <c r="M19" s="1"/>
  <c r="L20"/>
  <c r="M20"/>
  <c r="I11" l="1"/>
  <c r="AG28" i="16" l="1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C28"/>
  <c r="AH27"/>
  <c r="AJ27" s="1"/>
  <c r="AH53"/>
  <c r="AJ53" s="1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C54"/>
  <c r="K27" i="12"/>
  <c r="I27"/>
  <c r="C27"/>
  <c r="L26"/>
  <c r="M26" s="1"/>
  <c r="E26"/>
  <c r="I102" i="10" l="1"/>
  <c r="V9" l="1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8"/>
  <c r="V7"/>
  <c r="U7" l="1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G103" l="1"/>
  <c r="H103"/>
  <c r="X38" i="16" l="1"/>
  <c r="C103" i="10" l="1"/>
  <c r="M38" i="16" l="1"/>
  <c r="E7" i="10"/>
  <c r="AE102" l="1"/>
  <c r="AD102"/>
  <c r="Z102"/>
  <c r="W102"/>
  <c r="S102"/>
  <c r="T102" s="1"/>
  <c r="N102"/>
  <c r="M102"/>
  <c r="P102" s="1"/>
  <c r="L102"/>
  <c r="AE101"/>
  <c r="AD101"/>
  <c r="Z101"/>
  <c r="W101"/>
  <c r="S101"/>
  <c r="T101" s="1"/>
  <c r="N101"/>
  <c r="M101"/>
  <c r="P101" s="1"/>
  <c r="L101"/>
  <c r="I101"/>
  <c r="AE100"/>
  <c r="AD100"/>
  <c r="Z100"/>
  <c r="W100"/>
  <c r="S100"/>
  <c r="T100" s="1"/>
  <c r="N100"/>
  <c r="M100"/>
  <c r="P100" s="1"/>
  <c r="L100"/>
  <c r="I100"/>
  <c r="AE99"/>
  <c r="AD99"/>
  <c r="Z99"/>
  <c r="W99"/>
  <c r="S99"/>
  <c r="T99" s="1"/>
  <c r="N99"/>
  <c r="M99"/>
  <c r="P99" s="1"/>
  <c r="L99"/>
  <c r="I99"/>
  <c r="AE98"/>
  <c r="AD98"/>
  <c r="Z98"/>
  <c r="W98"/>
  <c r="S98"/>
  <c r="T98" s="1"/>
  <c r="N98"/>
  <c r="M98"/>
  <c r="P98" s="1"/>
  <c r="L98"/>
  <c r="I98"/>
  <c r="AE97"/>
  <c r="AD97"/>
  <c r="Z97"/>
  <c r="W97"/>
  <c r="S97"/>
  <c r="T97" s="1"/>
  <c r="N97"/>
  <c r="M97"/>
  <c r="P97" s="1"/>
  <c r="L97"/>
  <c r="I97"/>
  <c r="AE96"/>
  <c r="AD96"/>
  <c r="Z96"/>
  <c r="W96"/>
  <c r="S96"/>
  <c r="T96" s="1"/>
  <c r="N96"/>
  <c r="M96"/>
  <c r="P96" s="1"/>
  <c r="L96"/>
  <c r="I96"/>
  <c r="AE95"/>
  <c r="AD95"/>
  <c r="Z95"/>
  <c r="W95"/>
  <c r="S95"/>
  <c r="T95" s="1"/>
  <c r="N95"/>
  <c r="M95"/>
  <c r="P95" s="1"/>
  <c r="L95"/>
  <c r="I95"/>
  <c r="AE94"/>
  <c r="AD94"/>
  <c r="Z94"/>
  <c r="W94"/>
  <c r="S94"/>
  <c r="T94" s="1"/>
  <c r="N94"/>
  <c r="M94"/>
  <c r="P94" s="1"/>
  <c r="L94"/>
  <c r="I94"/>
  <c r="AE93"/>
  <c r="AD93"/>
  <c r="Z93"/>
  <c r="W93"/>
  <c r="S93"/>
  <c r="T93" s="1"/>
  <c r="N93"/>
  <c r="M93"/>
  <c r="P93" s="1"/>
  <c r="L93"/>
  <c r="I93"/>
  <c r="AE92"/>
  <c r="AD92"/>
  <c r="Z92"/>
  <c r="W92"/>
  <c r="S92"/>
  <c r="T92" s="1"/>
  <c r="N92"/>
  <c r="M92"/>
  <c r="P92" s="1"/>
  <c r="L92"/>
  <c r="I92"/>
  <c r="AE91"/>
  <c r="AD91"/>
  <c r="Z91"/>
  <c r="W91"/>
  <c r="S91"/>
  <c r="T91" s="1"/>
  <c r="N91"/>
  <c r="M91"/>
  <c r="P91" s="1"/>
  <c r="L91"/>
  <c r="I91"/>
  <c r="AE90"/>
  <c r="AD90"/>
  <c r="Z90"/>
  <c r="W90"/>
  <c r="S90"/>
  <c r="T90" s="1"/>
  <c r="N90"/>
  <c r="M90"/>
  <c r="P90" s="1"/>
  <c r="L90"/>
  <c r="I90"/>
  <c r="AE89"/>
  <c r="AD89"/>
  <c r="Z89"/>
  <c r="W89"/>
  <c r="S89"/>
  <c r="T89" s="1"/>
  <c r="N89"/>
  <c r="M89"/>
  <c r="P89" s="1"/>
  <c r="L89"/>
  <c r="I89"/>
  <c r="AE88"/>
  <c r="AD88"/>
  <c r="Z88"/>
  <c r="W88"/>
  <c r="S88"/>
  <c r="T88" s="1"/>
  <c r="N88"/>
  <c r="M88"/>
  <c r="P88" s="1"/>
  <c r="L88"/>
  <c r="I88"/>
  <c r="AE87"/>
  <c r="AD87"/>
  <c r="Z87"/>
  <c r="W87"/>
  <c r="S87"/>
  <c r="T87" s="1"/>
  <c r="N87"/>
  <c r="M87"/>
  <c r="P87" s="1"/>
  <c r="L87"/>
  <c r="I87"/>
  <c r="AE86"/>
  <c r="AD86"/>
  <c r="Z86"/>
  <c r="W86"/>
  <c r="S86"/>
  <c r="T86" s="1"/>
  <c r="N86"/>
  <c r="M86"/>
  <c r="P86" s="1"/>
  <c r="L86"/>
  <c r="I86"/>
  <c r="AE85"/>
  <c r="AD85"/>
  <c r="Z85"/>
  <c r="W85"/>
  <c r="S85"/>
  <c r="T85" s="1"/>
  <c r="N85"/>
  <c r="M85"/>
  <c r="P85" s="1"/>
  <c r="L85"/>
  <c r="I85"/>
  <c r="AE84"/>
  <c r="AD84"/>
  <c r="Z84"/>
  <c r="W84"/>
  <c r="S84"/>
  <c r="T84" s="1"/>
  <c r="N84"/>
  <c r="M84"/>
  <c r="P84" s="1"/>
  <c r="L84"/>
  <c r="I84"/>
  <c r="AE83"/>
  <c r="AD83"/>
  <c r="Z83"/>
  <c r="W83"/>
  <c r="S83"/>
  <c r="T83" s="1"/>
  <c r="N83"/>
  <c r="M83"/>
  <c r="P83" s="1"/>
  <c r="L83"/>
  <c r="I83"/>
  <c r="AE82"/>
  <c r="AD82"/>
  <c r="Z82"/>
  <c r="W82"/>
  <c r="S82"/>
  <c r="T82" s="1"/>
  <c r="N82"/>
  <c r="M82"/>
  <c r="P82" s="1"/>
  <c r="L82"/>
  <c r="I82"/>
  <c r="AE81"/>
  <c r="AD81"/>
  <c r="Z81"/>
  <c r="W81"/>
  <c r="S81"/>
  <c r="T81" s="1"/>
  <c r="N81"/>
  <c r="M81"/>
  <c r="P81" s="1"/>
  <c r="L81"/>
  <c r="I81"/>
  <c r="AE80"/>
  <c r="AD80"/>
  <c r="Z80"/>
  <c r="W80"/>
  <c r="S80"/>
  <c r="T80" s="1"/>
  <c r="N80"/>
  <c r="M80"/>
  <c r="P80" s="1"/>
  <c r="L80"/>
  <c r="I80"/>
  <c r="AE79"/>
  <c r="AD79"/>
  <c r="Z79"/>
  <c r="W79"/>
  <c r="S79"/>
  <c r="T79" s="1"/>
  <c r="N79"/>
  <c r="M79"/>
  <c r="P79" s="1"/>
  <c r="L79"/>
  <c r="I79"/>
  <c r="AE78"/>
  <c r="AD78"/>
  <c r="Z78"/>
  <c r="W78"/>
  <c r="S78"/>
  <c r="T78" s="1"/>
  <c r="N78"/>
  <c r="M78"/>
  <c r="P78" s="1"/>
  <c r="L78"/>
  <c r="I78"/>
  <c r="AE77"/>
  <c r="AD77"/>
  <c r="Z77"/>
  <c r="W77"/>
  <c r="S77"/>
  <c r="T77" s="1"/>
  <c r="N77"/>
  <c r="M77"/>
  <c r="P77" s="1"/>
  <c r="L77"/>
  <c r="I77"/>
  <c r="AE76"/>
  <c r="AD76"/>
  <c r="Z76"/>
  <c r="W76"/>
  <c r="S76"/>
  <c r="T76" s="1"/>
  <c r="N76"/>
  <c r="M76"/>
  <c r="P76" s="1"/>
  <c r="L76"/>
  <c r="I76"/>
  <c r="AE75"/>
  <c r="AD75"/>
  <c r="Z75"/>
  <c r="W75"/>
  <c r="S75"/>
  <c r="T75" s="1"/>
  <c r="N75"/>
  <c r="M75"/>
  <c r="P75" s="1"/>
  <c r="L75"/>
  <c r="I75"/>
  <c r="AE74"/>
  <c r="AD74"/>
  <c r="Z74"/>
  <c r="W74"/>
  <c r="S74"/>
  <c r="T74" s="1"/>
  <c r="N74"/>
  <c r="M74"/>
  <c r="P74" s="1"/>
  <c r="L74"/>
  <c r="I74"/>
  <c r="AE73"/>
  <c r="AD73"/>
  <c r="Z73"/>
  <c r="W73"/>
  <c r="S73"/>
  <c r="T73" s="1"/>
  <c r="N73"/>
  <c r="M73"/>
  <c r="P73" s="1"/>
  <c r="L73"/>
  <c r="I73"/>
  <c r="AE72"/>
  <c r="AD72"/>
  <c r="Z72"/>
  <c r="W72"/>
  <c r="S72"/>
  <c r="T72" s="1"/>
  <c r="N72"/>
  <c r="M72"/>
  <c r="P72" s="1"/>
  <c r="L72"/>
  <c r="I72"/>
  <c r="AE71"/>
  <c r="AD71"/>
  <c r="Z71"/>
  <c r="W71"/>
  <c r="S71"/>
  <c r="T71" s="1"/>
  <c r="N71"/>
  <c r="M71"/>
  <c r="P71" s="1"/>
  <c r="L71"/>
  <c r="I71"/>
  <c r="AE70"/>
  <c r="AD70"/>
  <c r="Z70"/>
  <c r="W70"/>
  <c r="S70"/>
  <c r="T70" s="1"/>
  <c r="N70"/>
  <c r="M70"/>
  <c r="P70" s="1"/>
  <c r="L70"/>
  <c r="I70"/>
  <c r="AE69"/>
  <c r="AD69"/>
  <c r="Z69"/>
  <c r="W69"/>
  <c r="S69"/>
  <c r="T69" s="1"/>
  <c r="N69"/>
  <c r="M69"/>
  <c r="P69" s="1"/>
  <c r="L69"/>
  <c r="I69"/>
  <c r="AE68"/>
  <c r="AD68"/>
  <c r="Z68"/>
  <c r="W68"/>
  <c r="S68"/>
  <c r="T68" s="1"/>
  <c r="N68"/>
  <c r="M68"/>
  <c r="P68" s="1"/>
  <c r="L68"/>
  <c r="I68"/>
  <c r="AE67"/>
  <c r="AD67"/>
  <c r="Z67"/>
  <c r="W67"/>
  <c r="S67"/>
  <c r="T67" s="1"/>
  <c r="N67"/>
  <c r="M67"/>
  <c r="P67" s="1"/>
  <c r="L67"/>
  <c r="I67"/>
  <c r="AE66"/>
  <c r="AD66"/>
  <c r="Z66"/>
  <c r="W66"/>
  <c r="S66"/>
  <c r="T66" s="1"/>
  <c r="N66"/>
  <c r="M66"/>
  <c r="P66" s="1"/>
  <c r="L66"/>
  <c r="I66"/>
  <c r="AE65"/>
  <c r="AD65"/>
  <c r="Z65"/>
  <c r="W65"/>
  <c r="S65"/>
  <c r="T65" s="1"/>
  <c r="N65"/>
  <c r="M65"/>
  <c r="P65" s="1"/>
  <c r="L65"/>
  <c r="I65"/>
  <c r="AE64"/>
  <c r="AD64"/>
  <c r="Z64"/>
  <c r="W64"/>
  <c r="S64"/>
  <c r="T64" s="1"/>
  <c r="N64"/>
  <c r="M64"/>
  <c r="P64" s="1"/>
  <c r="L64"/>
  <c r="I64"/>
  <c r="AE63"/>
  <c r="AD63"/>
  <c r="Z63"/>
  <c r="W63"/>
  <c r="S63"/>
  <c r="T63" s="1"/>
  <c r="N63"/>
  <c r="M63"/>
  <c r="P63" s="1"/>
  <c r="L63"/>
  <c r="I63"/>
  <c r="AE62"/>
  <c r="AD62"/>
  <c r="Z62"/>
  <c r="W62"/>
  <c r="S62"/>
  <c r="T62" s="1"/>
  <c r="N62"/>
  <c r="M62"/>
  <c r="P62" s="1"/>
  <c r="L62"/>
  <c r="I62"/>
  <c r="AE61"/>
  <c r="AD61"/>
  <c r="Z61"/>
  <c r="W61"/>
  <c r="S61"/>
  <c r="T61" s="1"/>
  <c r="N61"/>
  <c r="M61"/>
  <c r="P61" s="1"/>
  <c r="L61"/>
  <c r="I61"/>
  <c r="AE60"/>
  <c r="AD60"/>
  <c r="Z60"/>
  <c r="W60"/>
  <c r="S60"/>
  <c r="T60" s="1"/>
  <c r="N60"/>
  <c r="M60"/>
  <c r="P60" s="1"/>
  <c r="L60"/>
  <c r="I60"/>
  <c r="AE59"/>
  <c r="AD59"/>
  <c r="Z59"/>
  <c r="W59"/>
  <c r="S59"/>
  <c r="T59" s="1"/>
  <c r="N59"/>
  <c r="M59"/>
  <c r="P59" s="1"/>
  <c r="L59"/>
  <c r="I59"/>
  <c r="AE58"/>
  <c r="AD58"/>
  <c r="Z58"/>
  <c r="W58"/>
  <c r="S58"/>
  <c r="T58" s="1"/>
  <c r="N58"/>
  <c r="M58"/>
  <c r="P58" s="1"/>
  <c r="L58"/>
  <c r="I58"/>
  <c r="AE57"/>
  <c r="AD57"/>
  <c r="Z57"/>
  <c r="W57"/>
  <c r="S57"/>
  <c r="T57" s="1"/>
  <c r="N57"/>
  <c r="M57"/>
  <c r="P57" s="1"/>
  <c r="L57"/>
  <c r="I57"/>
  <c r="AE56"/>
  <c r="AD56"/>
  <c r="Z56"/>
  <c r="W56"/>
  <c r="S56"/>
  <c r="T56" s="1"/>
  <c r="N56"/>
  <c r="M56"/>
  <c r="P56" s="1"/>
  <c r="L56"/>
  <c r="I56"/>
  <c r="AE55"/>
  <c r="AD55"/>
  <c r="Z55"/>
  <c r="W55"/>
  <c r="S55"/>
  <c r="T55" s="1"/>
  <c r="N55"/>
  <c r="M55"/>
  <c r="P55" s="1"/>
  <c r="L55"/>
  <c r="I55"/>
  <c r="AE54"/>
  <c r="AD54"/>
  <c r="Z54"/>
  <c r="W54"/>
  <c r="S54"/>
  <c r="T54" s="1"/>
  <c r="N54"/>
  <c r="M54"/>
  <c r="P54" s="1"/>
  <c r="L54"/>
  <c r="I54"/>
  <c r="AE53"/>
  <c r="AD53"/>
  <c r="Z53"/>
  <c r="W53"/>
  <c r="S53"/>
  <c r="T53" s="1"/>
  <c r="N53"/>
  <c r="M53"/>
  <c r="P53" s="1"/>
  <c r="L53"/>
  <c r="I53"/>
  <c r="AE52"/>
  <c r="AD52"/>
  <c r="Z52"/>
  <c r="W52"/>
  <c r="S52"/>
  <c r="T52" s="1"/>
  <c r="N52"/>
  <c r="M52"/>
  <c r="P52" s="1"/>
  <c r="L52"/>
  <c r="I52"/>
  <c r="AE51"/>
  <c r="AD51"/>
  <c r="Z51"/>
  <c r="W51"/>
  <c r="S51"/>
  <c r="T51" s="1"/>
  <c r="N51"/>
  <c r="M51"/>
  <c r="P51" s="1"/>
  <c r="L51"/>
  <c r="I51"/>
  <c r="AE50"/>
  <c r="AD50"/>
  <c r="Z50"/>
  <c r="W50"/>
  <c r="S50"/>
  <c r="T50" s="1"/>
  <c r="N50"/>
  <c r="M50"/>
  <c r="P50" s="1"/>
  <c r="L50"/>
  <c r="I50"/>
  <c r="AE49"/>
  <c r="AD49"/>
  <c r="Z49"/>
  <c r="W49"/>
  <c r="S49"/>
  <c r="T49" s="1"/>
  <c r="N49"/>
  <c r="M49"/>
  <c r="P49" s="1"/>
  <c r="L49"/>
  <c r="I49"/>
  <c r="AE48"/>
  <c r="AD48"/>
  <c r="Z48"/>
  <c r="W48"/>
  <c r="S48"/>
  <c r="T48" s="1"/>
  <c r="N48"/>
  <c r="M48"/>
  <c r="P48" s="1"/>
  <c r="L48"/>
  <c r="I48"/>
  <c r="AE47"/>
  <c r="AD47"/>
  <c r="Z47"/>
  <c r="W47"/>
  <c r="S47"/>
  <c r="T47" s="1"/>
  <c r="N47"/>
  <c r="M47"/>
  <c r="P47" s="1"/>
  <c r="L47"/>
  <c r="I47"/>
  <c r="AE46"/>
  <c r="AD46"/>
  <c r="Z46"/>
  <c r="W46"/>
  <c r="S46"/>
  <c r="T46" s="1"/>
  <c r="N46"/>
  <c r="M46"/>
  <c r="P46" s="1"/>
  <c r="L46"/>
  <c r="I46"/>
  <c r="AE45"/>
  <c r="AD45"/>
  <c r="Z45"/>
  <c r="W45"/>
  <c r="S45"/>
  <c r="T45" s="1"/>
  <c r="N45"/>
  <c r="M45"/>
  <c r="P45" s="1"/>
  <c r="L45"/>
  <c r="I45"/>
  <c r="AE44"/>
  <c r="AD44"/>
  <c r="Z44"/>
  <c r="W44"/>
  <c r="S44"/>
  <c r="T44" s="1"/>
  <c r="N44"/>
  <c r="M44"/>
  <c r="P44" s="1"/>
  <c r="L44"/>
  <c r="I44"/>
  <c r="AE43"/>
  <c r="AD43"/>
  <c r="Z43"/>
  <c r="W43"/>
  <c r="S43"/>
  <c r="T43" s="1"/>
  <c r="N43"/>
  <c r="M43"/>
  <c r="P43" s="1"/>
  <c r="L43"/>
  <c r="I43"/>
  <c r="AE42"/>
  <c r="AD42"/>
  <c r="Z42"/>
  <c r="W42"/>
  <c r="S42"/>
  <c r="T42" s="1"/>
  <c r="N42"/>
  <c r="M42"/>
  <c r="P42" s="1"/>
  <c r="L42"/>
  <c r="I42"/>
  <c r="AE41"/>
  <c r="AD41"/>
  <c r="Z41"/>
  <c r="W41"/>
  <c r="S41"/>
  <c r="T41" s="1"/>
  <c r="N41"/>
  <c r="M41"/>
  <c r="P41" s="1"/>
  <c r="L41"/>
  <c r="I41"/>
  <c r="AE40"/>
  <c r="AD40"/>
  <c r="Z40"/>
  <c r="W40"/>
  <c r="S40"/>
  <c r="T40" s="1"/>
  <c r="N40"/>
  <c r="M40"/>
  <c r="P40" s="1"/>
  <c r="L40"/>
  <c r="I40"/>
  <c r="AE39"/>
  <c r="AD39"/>
  <c r="Z39"/>
  <c r="W39"/>
  <c r="S39"/>
  <c r="T39" s="1"/>
  <c r="N39"/>
  <c r="M39"/>
  <c r="P39" s="1"/>
  <c r="L39"/>
  <c r="I39"/>
  <c r="AE38"/>
  <c r="AD38"/>
  <c r="Z38"/>
  <c r="W38"/>
  <c r="S38"/>
  <c r="T38" s="1"/>
  <c r="N38"/>
  <c r="M38"/>
  <c r="P38" s="1"/>
  <c r="L38"/>
  <c r="I38"/>
  <c r="AE37"/>
  <c r="AD37"/>
  <c r="Z37"/>
  <c r="W37"/>
  <c r="S37"/>
  <c r="T37" s="1"/>
  <c r="N37"/>
  <c r="M37"/>
  <c r="P37" s="1"/>
  <c r="L37"/>
  <c r="I37"/>
  <c r="AE36"/>
  <c r="AD36"/>
  <c r="Z36"/>
  <c r="W36"/>
  <c r="S36"/>
  <c r="T36" s="1"/>
  <c r="N36"/>
  <c r="M36"/>
  <c r="P36" s="1"/>
  <c r="L36"/>
  <c r="I36"/>
  <c r="AE35"/>
  <c r="AD35"/>
  <c r="Z35"/>
  <c r="W35"/>
  <c r="S35"/>
  <c r="T35" s="1"/>
  <c r="N35"/>
  <c r="M35"/>
  <c r="P35" s="1"/>
  <c r="L35"/>
  <c r="I35"/>
  <c r="AE34"/>
  <c r="AD34"/>
  <c r="Z34"/>
  <c r="W34"/>
  <c r="S34"/>
  <c r="T34" s="1"/>
  <c r="N34"/>
  <c r="M34"/>
  <c r="P34" s="1"/>
  <c r="L34"/>
  <c r="I34"/>
  <c r="AE33"/>
  <c r="AD33"/>
  <c r="Z33"/>
  <c r="W33"/>
  <c r="S33"/>
  <c r="T33" s="1"/>
  <c r="N33"/>
  <c r="M33"/>
  <c r="P33" s="1"/>
  <c r="L33"/>
  <c r="I33"/>
  <c r="AE32"/>
  <c r="AD32"/>
  <c r="Z32"/>
  <c r="W32"/>
  <c r="S32"/>
  <c r="T32" s="1"/>
  <c r="N32"/>
  <c r="M32"/>
  <c r="P32" s="1"/>
  <c r="L32"/>
  <c r="I32"/>
  <c r="AE31"/>
  <c r="AD31"/>
  <c r="Z31"/>
  <c r="W31"/>
  <c r="S31"/>
  <c r="T31" s="1"/>
  <c r="N31"/>
  <c r="M31"/>
  <c r="P31" s="1"/>
  <c r="L31"/>
  <c r="I31"/>
  <c r="AE30"/>
  <c r="AD30"/>
  <c r="Z30"/>
  <c r="W30"/>
  <c r="S30"/>
  <c r="T30" s="1"/>
  <c r="N30"/>
  <c r="M30"/>
  <c r="P30" s="1"/>
  <c r="L30"/>
  <c r="I30"/>
  <c r="AE29"/>
  <c r="AD29"/>
  <c r="Z29"/>
  <c r="W29"/>
  <c r="S29"/>
  <c r="T29" s="1"/>
  <c r="N29"/>
  <c r="M29"/>
  <c r="P29" s="1"/>
  <c r="L29"/>
  <c r="I29"/>
  <c r="AE28"/>
  <c r="AD28"/>
  <c r="Z28"/>
  <c r="W28"/>
  <c r="S28"/>
  <c r="T28" s="1"/>
  <c r="N28"/>
  <c r="M28"/>
  <c r="P28" s="1"/>
  <c r="L28"/>
  <c r="I28"/>
  <c r="AE27"/>
  <c r="AD27"/>
  <c r="Z27"/>
  <c r="W27"/>
  <c r="S27"/>
  <c r="T27" s="1"/>
  <c r="N27"/>
  <c r="M27"/>
  <c r="P27" s="1"/>
  <c r="L27"/>
  <c r="I27"/>
  <c r="AE26"/>
  <c r="AD26"/>
  <c r="Z26"/>
  <c r="W26"/>
  <c r="S26"/>
  <c r="T26" s="1"/>
  <c r="N26"/>
  <c r="M26"/>
  <c r="P26" s="1"/>
  <c r="L26"/>
  <c r="I26"/>
  <c r="AE25"/>
  <c r="AD25"/>
  <c r="Z25"/>
  <c r="W25"/>
  <c r="S25"/>
  <c r="T25" s="1"/>
  <c r="N25"/>
  <c r="M25"/>
  <c r="P25" s="1"/>
  <c r="L25"/>
  <c r="I25"/>
  <c r="AE24"/>
  <c r="AD24"/>
  <c r="Z24"/>
  <c r="W24"/>
  <c r="S24"/>
  <c r="T24" s="1"/>
  <c r="N24"/>
  <c r="M24"/>
  <c r="P24" s="1"/>
  <c r="L24"/>
  <c r="I24"/>
  <c r="AE23"/>
  <c r="AD23"/>
  <c r="Z23"/>
  <c r="W23"/>
  <c r="S23"/>
  <c r="T23" s="1"/>
  <c r="N23"/>
  <c r="M23"/>
  <c r="P23" s="1"/>
  <c r="L23"/>
  <c r="I23"/>
  <c r="AE22"/>
  <c r="AD22"/>
  <c r="Z22"/>
  <c r="W22"/>
  <c r="S22"/>
  <c r="T22" s="1"/>
  <c r="N22"/>
  <c r="M22"/>
  <c r="P22" s="1"/>
  <c r="L22"/>
  <c r="I22"/>
  <c r="AE21"/>
  <c r="AD21"/>
  <c r="Z21"/>
  <c r="W21"/>
  <c r="S21"/>
  <c r="T21" s="1"/>
  <c r="N21"/>
  <c r="M21"/>
  <c r="P21" s="1"/>
  <c r="L21"/>
  <c r="I21"/>
  <c r="AE20"/>
  <c r="AD20"/>
  <c r="Z20"/>
  <c r="W20"/>
  <c r="S20"/>
  <c r="T20" s="1"/>
  <c r="N20"/>
  <c r="M20"/>
  <c r="P20" s="1"/>
  <c r="L20"/>
  <c r="I20"/>
  <c r="AE19"/>
  <c r="AD19"/>
  <c r="Z19"/>
  <c r="W19"/>
  <c r="S19"/>
  <c r="T19" s="1"/>
  <c r="N19"/>
  <c r="M19"/>
  <c r="P19" s="1"/>
  <c r="L19"/>
  <c r="I19"/>
  <c r="AE18"/>
  <c r="AD18"/>
  <c r="Z18"/>
  <c r="W18"/>
  <c r="S18"/>
  <c r="T18" s="1"/>
  <c r="N18"/>
  <c r="M18"/>
  <c r="P18" s="1"/>
  <c r="L18"/>
  <c r="I18"/>
  <c r="AE17"/>
  <c r="AD17"/>
  <c r="Z17"/>
  <c r="W17"/>
  <c r="S17"/>
  <c r="T17" s="1"/>
  <c r="N17"/>
  <c r="M17"/>
  <c r="P17" s="1"/>
  <c r="L17"/>
  <c r="I17"/>
  <c r="AE16"/>
  <c r="AD16"/>
  <c r="Z16"/>
  <c r="W16"/>
  <c r="S16"/>
  <c r="T16" s="1"/>
  <c r="N16"/>
  <c r="M16"/>
  <c r="P16" s="1"/>
  <c r="L16"/>
  <c r="I16"/>
  <c r="AE15"/>
  <c r="AD15"/>
  <c r="Z15"/>
  <c r="W15"/>
  <c r="S15"/>
  <c r="T15" s="1"/>
  <c r="N15"/>
  <c r="M15"/>
  <c r="P15" s="1"/>
  <c r="L15"/>
  <c r="I15"/>
  <c r="AE14"/>
  <c r="AD14"/>
  <c r="Z14"/>
  <c r="W14"/>
  <c r="S14"/>
  <c r="T14" s="1"/>
  <c r="N14"/>
  <c r="M14"/>
  <c r="P14" s="1"/>
  <c r="L14"/>
  <c r="I14"/>
  <c r="AE13"/>
  <c r="AD13"/>
  <c r="Z13"/>
  <c r="W13"/>
  <c r="S13"/>
  <c r="T13" s="1"/>
  <c r="N13"/>
  <c r="M13"/>
  <c r="P13" s="1"/>
  <c r="L13"/>
  <c r="I13"/>
  <c r="AE12"/>
  <c r="AD12"/>
  <c r="Z12"/>
  <c r="W12"/>
  <c r="S12"/>
  <c r="T12" s="1"/>
  <c r="N12"/>
  <c r="M12"/>
  <c r="P12" s="1"/>
  <c r="L12"/>
  <c r="I12"/>
  <c r="AE11"/>
  <c r="AD11"/>
  <c r="Z11"/>
  <c r="W11"/>
  <c r="S11"/>
  <c r="T11" s="1"/>
  <c r="N11"/>
  <c r="M11"/>
  <c r="P11" s="1"/>
  <c r="L11"/>
  <c r="I11"/>
  <c r="AE10"/>
  <c r="AD10"/>
  <c r="Z10"/>
  <c r="W10"/>
  <c r="S10"/>
  <c r="T10" s="1"/>
  <c r="N10"/>
  <c r="M10"/>
  <c r="P10" s="1"/>
  <c r="L10"/>
  <c r="I10"/>
  <c r="AE9"/>
  <c r="AD9"/>
  <c r="Z9"/>
  <c r="W9"/>
  <c r="S9"/>
  <c r="T9" s="1"/>
  <c r="N9"/>
  <c r="M9"/>
  <c r="P9" s="1"/>
  <c r="L9"/>
  <c r="I9"/>
  <c r="AE8"/>
  <c r="AD8"/>
  <c r="Z8"/>
  <c r="W8"/>
  <c r="S8"/>
  <c r="T8" s="1"/>
  <c r="N8"/>
  <c r="M8"/>
  <c r="P8" s="1"/>
  <c r="L8"/>
  <c r="I8"/>
  <c r="U103"/>
  <c r="N7"/>
  <c r="M7"/>
  <c r="P7" s="1"/>
  <c r="L7"/>
  <c r="I7"/>
  <c r="H38" i="16"/>
  <c r="O56" i="10" l="1"/>
  <c r="O58"/>
  <c r="O60"/>
  <c r="O62"/>
  <c r="O64"/>
  <c r="O66"/>
  <c r="O68"/>
  <c r="O70"/>
  <c r="O72"/>
  <c r="O74"/>
  <c r="O98"/>
  <c r="O102"/>
  <c r="O73"/>
  <c r="O75"/>
  <c r="O55"/>
  <c r="O57"/>
  <c r="O59"/>
  <c r="O61"/>
  <c r="O63"/>
  <c r="O65"/>
  <c r="O67"/>
  <c r="O69"/>
  <c r="O71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9"/>
  <c r="O96"/>
  <c r="O97"/>
  <c r="O7"/>
  <c r="O8"/>
  <c r="O9"/>
  <c r="O10"/>
  <c r="O11"/>
  <c r="O12"/>
  <c r="O13"/>
  <c r="O14"/>
  <c r="O101"/>
  <c r="O15"/>
  <c r="O16"/>
  <c r="O17"/>
  <c r="O18"/>
  <c r="O19"/>
  <c r="O20"/>
  <c r="O21"/>
  <c r="O22"/>
  <c r="O100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J103" l="1"/>
  <c r="K103"/>
  <c r="C38" i="16" l="1"/>
  <c r="C55" s="1"/>
  <c r="C12"/>
  <c r="Q103" i="10"/>
  <c r="X103"/>
  <c r="Y103"/>
  <c r="AA103"/>
  <c r="AB103"/>
  <c r="AC103"/>
  <c r="C29" i="16" l="1"/>
  <c r="C56" s="1"/>
  <c r="E23" i="12" l="1"/>
  <c r="I38" i="16" l="1"/>
  <c r="E38" l="1"/>
  <c r="L14" i="12" l="1"/>
  <c r="L15"/>
  <c r="L17"/>
  <c r="L18"/>
  <c r="L22"/>
  <c r="L23"/>
  <c r="L24"/>
  <c r="L25"/>
  <c r="M25" s="1"/>
  <c r="L13"/>
  <c r="L6"/>
  <c r="L7"/>
  <c r="L8"/>
  <c r="L9"/>
  <c r="L10"/>
  <c r="L5"/>
  <c r="AH14" i="16"/>
  <c r="AH15"/>
  <c r="AH16"/>
  <c r="AH17"/>
  <c r="AH18"/>
  <c r="AH19"/>
  <c r="AH20"/>
  <c r="AH21"/>
  <c r="AH22"/>
  <c r="AH23"/>
  <c r="AH24"/>
  <c r="AH25"/>
  <c r="AH26"/>
  <c r="AH41"/>
  <c r="AH42"/>
  <c r="AH43"/>
  <c r="AH44"/>
  <c r="AH45"/>
  <c r="AH46"/>
  <c r="AH47"/>
  <c r="AH48"/>
  <c r="AH49"/>
  <c r="AH50"/>
  <c r="AH51"/>
  <c r="AH52"/>
  <c r="E13" i="12"/>
  <c r="AH28" i="16" l="1"/>
  <c r="AH54"/>
  <c r="U38" l="1"/>
  <c r="R38" l="1"/>
  <c r="Q38" l="1"/>
  <c r="P38" l="1"/>
  <c r="D103" i="10" l="1"/>
  <c r="D12" i="16" l="1"/>
  <c r="AJ14" l="1"/>
  <c r="L38" l="1"/>
  <c r="K38" l="1"/>
  <c r="AE38"/>
  <c r="I12" l="1"/>
  <c r="AF38"/>
  <c r="S38" l="1"/>
  <c r="S12"/>
  <c r="AJ40" l="1"/>
  <c r="AB38"/>
  <c r="T38" l="1"/>
  <c r="T12"/>
  <c r="T29" l="1"/>
  <c r="K11" i="12" l="1"/>
  <c r="Z38" i="16" l="1"/>
  <c r="Y38"/>
  <c r="J38"/>
  <c r="O38"/>
  <c r="N38"/>
  <c r="P12"/>
  <c r="P29" s="1"/>
  <c r="O12"/>
  <c r="N12"/>
  <c r="M12"/>
  <c r="L12"/>
  <c r="K12"/>
  <c r="O29" l="1"/>
  <c r="N29"/>
  <c r="M29"/>
  <c r="L29"/>
  <c r="K29"/>
  <c r="AG12"/>
  <c r="AF12"/>
  <c r="AC38"/>
  <c r="AA38"/>
  <c r="I103" i="10" l="1"/>
  <c r="D38" i="16"/>
  <c r="AE12"/>
  <c r="AD12"/>
  <c r="AC12"/>
  <c r="AC29" s="1"/>
  <c r="AB12"/>
  <c r="AB29" s="1"/>
  <c r="AA12"/>
  <c r="Z12"/>
  <c r="Y12"/>
  <c r="X12"/>
  <c r="W38" l="1"/>
  <c r="W12"/>
  <c r="V38"/>
  <c r="V12"/>
  <c r="U12" l="1"/>
  <c r="R12" l="1"/>
  <c r="Q12"/>
  <c r="J12" l="1"/>
  <c r="H12" l="1"/>
  <c r="G12"/>
  <c r="G38"/>
  <c r="F38"/>
  <c r="F12"/>
  <c r="E12"/>
  <c r="AH37" l="1"/>
  <c r="AH36"/>
  <c r="AH35"/>
  <c r="AH34"/>
  <c r="AH33"/>
  <c r="AH32"/>
  <c r="M13" i="12" l="1"/>
  <c r="Z103" i="10" l="1"/>
  <c r="N55" i="16"/>
  <c r="N56" l="1"/>
  <c r="AG29"/>
  <c r="AD103" i="10" l="1"/>
  <c r="H55" i="16" l="1"/>
  <c r="I55"/>
  <c r="AF29" l="1"/>
  <c r="Q29" l="1"/>
  <c r="S29"/>
  <c r="R29"/>
  <c r="U29"/>
  <c r="V29"/>
  <c r="W29"/>
  <c r="X29"/>
  <c r="Y29"/>
  <c r="Z29"/>
  <c r="AA29"/>
  <c r="AD29"/>
  <c r="AE29"/>
  <c r="K55" l="1"/>
  <c r="J55"/>
  <c r="H29" l="1"/>
  <c r="H56" s="1"/>
  <c r="I29"/>
  <c r="I56" s="1"/>
  <c r="K56"/>
  <c r="J29"/>
  <c r="J56" s="1"/>
  <c r="G29" l="1"/>
  <c r="F29" l="1"/>
  <c r="D29" l="1"/>
  <c r="E29"/>
  <c r="AG55"/>
  <c r="AG56" s="1"/>
  <c r="AF55"/>
  <c r="AF56" s="1"/>
  <c r="AE55" l="1"/>
  <c r="AE56" l="1"/>
  <c r="AD55" l="1"/>
  <c r="AD56" s="1"/>
  <c r="AC55"/>
  <c r="AC56" s="1"/>
  <c r="AB55" l="1"/>
  <c r="AB56" s="1"/>
  <c r="AA55"/>
  <c r="AA56" s="1"/>
  <c r="Z55" l="1"/>
  <c r="Z56" s="1"/>
  <c r="Y55" l="1"/>
  <c r="Y56" s="1"/>
  <c r="X55"/>
  <c r="X56" s="1"/>
  <c r="W55"/>
  <c r="W56" s="1"/>
  <c r="V55"/>
  <c r="V56" s="1"/>
  <c r="U55" l="1"/>
  <c r="U56" s="1"/>
  <c r="T55"/>
  <c r="T56" s="1"/>
  <c r="S55"/>
  <c r="S56" s="1"/>
  <c r="R55" l="1"/>
  <c r="R56" s="1"/>
  <c r="Q55" l="1"/>
  <c r="Q56" s="1"/>
  <c r="P55" l="1"/>
  <c r="P56" s="1"/>
  <c r="O55" l="1"/>
  <c r="O56" s="1"/>
  <c r="M55" l="1"/>
  <c r="L55"/>
  <c r="L56" s="1"/>
  <c r="M56" l="1"/>
  <c r="F55" l="1"/>
  <c r="F56" s="1"/>
  <c r="E55"/>
  <c r="E56" s="1"/>
  <c r="E5" i="12"/>
  <c r="D55" i="16"/>
  <c r="D56" s="1"/>
  <c r="G55" l="1"/>
  <c r="G56" s="1"/>
  <c r="E103" i="10" l="1"/>
  <c r="C11" i="12"/>
  <c r="F103" i="10" l="1"/>
  <c r="AH6" i="16" l="1"/>
  <c r="AJ6" s="1"/>
  <c r="M5" i="12" l="1"/>
  <c r="AJ52" i="16" l="1"/>
  <c r="AJ51"/>
  <c r="AJ50"/>
  <c r="AJ49"/>
  <c r="AJ48"/>
  <c r="AJ47"/>
  <c r="AJ46"/>
  <c r="AJ45"/>
  <c r="AJ44"/>
  <c r="AJ43"/>
  <c r="AJ42"/>
  <c r="AJ41"/>
  <c r="AJ37"/>
  <c r="AJ36"/>
  <c r="AJ35"/>
  <c r="AJ34"/>
  <c r="AJ33"/>
  <c r="AJ32"/>
  <c r="AJ26"/>
  <c r="AJ25"/>
  <c r="AJ24"/>
  <c r="AJ23"/>
  <c r="AJ22"/>
  <c r="AJ21"/>
  <c r="AJ20"/>
  <c r="AJ19"/>
  <c r="AJ18"/>
  <c r="AJ17"/>
  <c r="AJ16"/>
  <c r="AJ15"/>
  <c r="AH7"/>
  <c r="AJ7" s="1"/>
  <c r="AH8"/>
  <c r="AJ8" s="1"/>
  <c r="AH9"/>
  <c r="AJ9" s="1"/>
  <c r="AH10"/>
  <c r="AJ10" s="1"/>
  <c r="AH11"/>
  <c r="AJ11" s="1"/>
  <c r="M17" i="12"/>
  <c r="E17"/>
  <c r="M24"/>
  <c r="M23"/>
  <c r="M22"/>
  <c r="M21"/>
  <c r="M18"/>
  <c r="M15"/>
  <c r="M14"/>
  <c r="M10"/>
  <c r="M9"/>
  <c r="M8"/>
  <c r="M7"/>
  <c r="M6"/>
  <c r="I28"/>
  <c r="E25"/>
  <c r="E24"/>
  <c r="E22"/>
  <c r="E18"/>
  <c r="E16"/>
  <c r="E15"/>
  <c r="E14"/>
  <c r="E10"/>
  <c r="E9"/>
  <c r="E8"/>
  <c r="E7"/>
  <c r="E6"/>
  <c r="N103" i="10"/>
  <c r="AJ28" i="16" l="1"/>
  <c r="AJ54"/>
  <c r="M27" i="12"/>
  <c r="E27"/>
  <c r="D27" s="1"/>
  <c r="AE103" i="10"/>
  <c r="L103"/>
  <c r="P103"/>
  <c r="M103"/>
  <c r="C28" i="12"/>
  <c r="M11"/>
  <c r="L11" s="1"/>
  <c r="AJ38" i="16"/>
  <c r="AH38"/>
  <c r="AJ12"/>
  <c r="E11" i="12"/>
  <c r="D11" s="1"/>
  <c r="AH12" i="16"/>
  <c r="O103" i="10" l="1"/>
  <c r="AJ55" i="16"/>
  <c r="AH29"/>
  <c r="M28" i="12"/>
  <c r="L28" s="1"/>
  <c r="AJ29" i="16"/>
  <c r="AH55"/>
  <c r="E28" i="12"/>
  <c r="L27"/>
  <c r="AJ56" i="16" l="1"/>
  <c r="AH56"/>
  <c r="R103" i="10" l="1"/>
  <c r="V103"/>
  <c r="W7"/>
  <c r="W103" s="1"/>
  <c r="S7"/>
  <c r="S103" s="1"/>
  <c r="T7" l="1"/>
  <c r="T103" s="1"/>
</calcChain>
</file>

<file path=xl/sharedStrings.xml><?xml version="1.0" encoding="utf-8"?>
<sst xmlns="http://schemas.openxmlformats.org/spreadsheetml/2006/main" count="315" uniqueCount="176">
  <si>
    <t>Time</t>
  </si>
  <si>
    <t>Actual</t>
  </si>
  <si>
    <t>Demand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</si>
  <si>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</si>
  <si>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</si>
  <si>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</si>
  <si>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</si>
  <si>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</si>
  <si>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</si>
  <si>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</si>
  <si>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01.45-02:00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</si>
  <si>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</si>
  <si>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</si>
  <si>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</si>
  <si>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</si>
  <si>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</si>
  <si>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</si>
  <si>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</si>
  <si>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</si>
  <si>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</si>
  <si>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</si>
  <si>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</si>
  <si>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</si>
  <si>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</si>
  <si>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</si>
  <si>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</si>
  <si>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</si>
  <si>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</si>
  <si>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</si>
  <si>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</si>
  <si>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</si>
  <si>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</si>
  <si>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</si>
  <si>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</si>
  <si>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</si>
  <si>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</si>
  <si>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</si>
  <si>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</si>
  <si>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</si>
  <si>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</si>
  <si>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</si>
  <si>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</si>
  <si>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</si>
  <si>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</si>
  <si>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</si>
  <si>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</si>
  <si>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</si>
  <si>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</si>
  <si>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</si>
  <si>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</si>
  <si>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</si>
  <si>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</si>
  <si>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</si>
  <si>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12.30-12.45</t>
  </si>
  <si>
    <t>12.45-13.00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</si>
  <si>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</si>
  <si>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</si>
  <si>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</si>
  <si>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</si>
  <si>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</si>
  <si>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</si>
  <si>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</si>
  <si>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</si>
  <si>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</si>
  <si>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</si>
  <si>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</si>
  <si>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</si>
  <si>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</si>
  <si>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</si>
  <si>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</si>
  <si>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</si>
  <si>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</si>
  <si>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</si>
  <si>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</si>
  <si>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</si>
  <si>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</si>
  <si>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</si>
  <si>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</si>
  <si>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</si>
  <si>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</si>
  <si>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</si>
  <si>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</si>
  <si>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</si>
  <si>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</si>
  <si>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</si>
  <si>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</si>
  <si>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</si>
  <si>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</si>
  <si>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</si>
  <si>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</si>
  <si>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</si>
  <si>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</si>
  <si>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</si>
  <si>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</si>
  <si>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</si>
  <si>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</si>
  <si>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</si>
  <si>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</si>
  <si>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</si>
  <si>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Freq</t>
  </si>
  <si>
    <t>S No</t>
  </si>
  <si>
    <t>Actual
UI Rate</t>
  </si>
  <si>
    <r>
      <t>FILE NAME</t>
    </r>
    <r>
      <rPr>
        <b/>
        <sz val="11"/>
        <rFont val="Courier New"/>
        <family val="3"/>
      </rPr>
      <t>:</t>
    </r>
    <r>
      <rPr>
        <b/>
        <sz val="11"/>
        <color indexed="30"/>
        <rFont val="Courier New"/>
        <family val="3"/>
      </rPr>
      <t>PTA-</t>
    </r>
  </si>
  <si>
    <t>THE REPORT CONTAINS DAILY OPERATIONAL FIGURES AND ARE SUBJECT TO CHANGE</t>
  </si>
  <si>
    <t>As per DA</t>
  </si>
  <si>
    <t>As per Actual</t>
  </si>
  <si>
    <t>Deviation</t>
  </si>
  <si>
    <t>Restricted</t>
  </si>
  <si>
    <t>Load shedding</t>
  </si>
  <si>
    <t>Unrestricted</t>
  </si>
  <si>
    <t>Availability</t>
  </si>
  <si>
    <t>Net Schedule of HPSEBL</t>
  </si>
  <si>
    <t>Surrender (-) / URS booked (+)</t>
  </si>
  <si>
    <t>Availed</t>
  </si>
  <si>
    <t>Total i/c surrender &amp; e/c URS booked</t>
  </si>
  <si>
    <t>Own generation i/c IPPs &amp; Baspa</t>
  </si>
  <si>
    <t>Surplus (+)/Deficit(-)</t>
  </si>
  <si>
    <t>ANTA _LF</t>
  </si>
  <si>
    <t>ANTA _RF</t>
  </si>
  <si>
    <t>AURY _LF</t>
  </si>
  <si>
    <t>AURY_RF</t>
  </si>
  <si>
    <t>DADRI _LF</t>
  </si>
  <si>
    <t>DADRI _RF</t>
  </si>
  <si>
    <t>ANTA _GF</t>
  </si>
  <si>
    <t>AURY_GF</t>
  </si>
  <si>
    <t>DADRI _GF</t>
  </si>
  <si>
    <t>DADRT2</t>
  </si>
  <si>
    <t>KAHALGAON2</t>
  </si>
  <si>
    <t>RIHAND1</t>
  </si>
  <si>
    <t>RIHAND2</t>
  </si>
  <si>
    <t>RIHAND3</t>
  </si>
  <si>
    <t>SINGRAULI</t>
  </si>
  <si>
    <t>UNCHAHAR1</t>
  </si>
  <si>
    <t>UNCHAHAR2</t>
  </si>
  <si>
    <t>UNCHAHAR3</t>
  </si>
  <si>
    <t>Sr. No.</t>
  </si>
  <si>
    <t>Source</t>
  </si>
  <si>
    <t>A</t>
  </si>
  <si>
    <t>LF RF Statoins</t>
  </si>
  <si>
    <t>Total (A)</t>
  </si>
  <si>
    <t>B</t>
  </si>
  <si>
    <t>Gas Stations</t>
  </si>
  <si>
    <t>Total (B)</t>
  </si>
  <si>
    <t>G.Total (A+B)</t>
  </si>
  <si>
    <t>Energy surrendered (LUs)</t>
  </si>
  <si>
    <t>Rate for energy charges (Rs./kWh</t>
  </si>
  <si>
    <t>Amount (Rs. In Lac)</t>
  </si>
  <si>
    <t>Rate</t>
  </si>
  <si>
    <t>Capacity Charges (Rs./kWh)</t>
  </si>
  <si>
    <t>Total</t>
  </si>
  <si>
    <t>Energy in LUs</t>
  </si>
  <si>
    <t>Date</t>
  </si>
  <si>
    <t>JAJJAR</t>
  </si>
  <si>
    <t>Energy Booked (LUs)</t>
  </si>
  <si>
    <t>Availability i/c Central Sector</t>
  </si>
  <si>
    <t>ENERGY SURRENDERED</t>
  </si>
  <si>
    <t>I)</t>
  </si>
  <si>
    <t>II)</t>
  </si>
  <si>
    <t>ENERGY BOOKED</t>
  </si>
  <si>
    <t>Net Surrendered(-)/ Booked (+)</t>
  </si>
  <si>
    <t>Rate (Rs. / Unit</t>
  </si>
  <si>
    <t>Total Energy</t>
  </si>
  <si>
    <t>Total Amount (Rs. In Lacs)</t>
  </si>
  <si>
    <t xml:space="preserve">Anticipated V/S Actual Power Supply Data </t>
  </si>
  <si>
    <t xml:space="preserve">%age </t>
  </si>
  <si>
    <t>%age Deviation</t>
  </si>
  <si>
    <t>.</t>
  </si>
  <si>
    <t xml:space="preserve">Due  to light rains in some part of the State, the demand remained less than anticipations. </t>
  </si>
  <si>
    <t>Due to flood, Bhaba, Andhra&amp; Binwa P/H remained under forced outage  resulting into less generation than anticipations.</t>
  </si>
  <si>
    <t>Energy Charges (Rs./kWh)</t>
  </si>
  <si>
    <t>OD(+) / UD(-)</t>
  </si>
  <si>
    <t>UNCHAHAR4</t>
  </si>
  <si>
    <t>ABSTRACT FOR THE MONTH OF NOVEMBER,19</t>
  </si>
  <si>
    <t>ABSTRACT OF ENERGY SURRENDERED/BOOKED DURING NOVEMBER, 2019</t>
  </si>
  <si>
    <t>ENERGY SURRENDERED IN CENTRAL SECTOR PROJECTS ON DATED 12.11.2019</t>
  </si>
  <si>
    <t>ENERGY BOOKED IN CENTRAL SECTOR PROJECTS ON DATED 12.11.2019</t>
  </si>
</sst>
</file>

<file path=xl/styles.xml><?xml version="1.0" encoding="utf-8"?>
<styleSheet xmlns="http://schemas.openxmlformats.org/spreadsheetml/2006/main">
  <numFmts count="6">
    <numFmt numFmtId="164" formatCode="_(&quot;$&quot;* #,##0.00_);_(&quot;$&quot;* \(#,##0.00\);_(&quot;$&quot;* &quot;-&quot;??_);_(@_)"/>
    <numFmt numFmtId="165" formatCode="0.000"/>
    <numFmt numFmtId="166" formatCode="0.00000"/>
    <numFmt numFmtId="167" formatCode="0.000000"/>
    <numFmt numFmtId="168" formatCode="dd\.mm\.yy;@"/>
    <numFmt numFmtId="169" formatCode="0.0000"/>
  </numFmts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5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30"/>
      <name val="Courier New"/>
      <family val="3"/>
    </font>
    <font>
      <b/>
      <sz val="11"/>
      <color indexed="10"/>
      <name val="Courier New"/>
      <family val="3"/>
    </font>
    <font>
      <b/>
      <sz val="11"/>
      <name val="Courier New"/>
      <family val="3"/>
    </font>
    <font>
      <sz val="11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color indexed="58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rgb="FF00339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0" fillId="0" borderId="0" xfId="0" applyNumberFormat="1" applyFill="1"/>
    <xf numFmtId="2" fontId="13" fillId="0" borderId="1" xfId="0" applyNumberFormat="1" applyFont="1" applyFill="1" applyBorder="1" applyAlignment="1">
      <alignment horizontal="center"/>
    </xf>
    <xf numFmtId="2" fontId="15" fillId="2" borderId="0" xfId="9" applyNumberFormat="1" applyFont="1" applyFill="1" applyBorder="1" applyAlignment="1">
      <alignment horizontal="center"/>
    </xf>
    <xf numFmtId="168" fontId="10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18" fillId="4" borderId="1" xfId="0" applyFont="1" applyFill="1" applyBorder="1" applyAlignment="1">
      <alignment vertical="top"/>
    </xf>
    <xf numFmtId="0" fontId="18" fillId="4" borderId="1" xfId="0" applyFont="1" applyFill="1" applyBorder="1" applyAlignment="1">
      <alignment vertical="top" wrapText="1"/>
    </xf>
    <xf numFmtId="1" fontId="16" fillId="4" borderId="3" xfId="0" applyNumberFormat="1" applyFont="1" applyFill="1" applyBorder="1" applyAlignment="1">
      <alignment vertical="top"/>
    </xf>
    <xf numFmtId="0" fontId="9" fillId="4" borderId="8" xfId="0" applyFont="1" applyFill="1" applyBorder="1" applyAlignment="1">
      <alignment vertical="top"/>
    </xf>
    <xf numFmtId="0" fontId="9" fillId="4" borderId="3" xfId="0" applyFont="1" applyFill="1" applyBorder="1" applyAlignment="1">
      <alignment vertical="top"/>
    </xf>
    <xf numFmtId="1" fontId="16" fillId="4" borderId="3" xfId="0" applyNumberFormat="1" applyFont="1" applyFill="1" applyBorder="1" applyAlignment="1">
      <alignment vertical="top" wrapText="1"/>
    </xf>
    <xf numFmtId="1" fontId="19" fillId="5" borderId="3" xfId="0" applyNumberFormat="1" applyFont="1" applyFill="1" applyBorder="1" applyAlignment="1">
      <alignment horizontal="center"/>
    </xf>
    <xf numFmtId="1" fontId="19" fillId="5" borderId="9" xfId="0" applyNumberFormat="1" applyFont="1" applyFill="1" applyBorder="1" applyAlignment="1">
      <alignment horizontal="center"/>
    </xf>
    <xf numFmtId="1" fontId="19" fillId="6" borderId="3" xfId="0" applyNumberFormat="1" applyFont="1" applyFill="1" applyBorder="1" applyAlignment="1">
      <alignment horizontal="center"/>
    </xf>
    <xf numFmtId="1" fontId="19" fillId="6" borderId="9" xfId="0" applyNumberFormat="1" applyFont="1" applyFill="1" applyBorder="1" applyAlignment="1">
      <alignment horizontal="center"/>
    </xf>
    <xf numFmtId="1" fontId="19" fillId="7" borderId="9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1" fontId="19" fillId="4" borderId="1" xfId="0" applyNumberFormat="1" applyFont="1" applyFill="1" applyBorder="1" applyAlignment="1">
      <alignment horizontal="center"/>
    </xf>
    <xf numFmtId="0" fontId="0" fillId="8" borderId="0" xfId="0" applyFill="1"/>
    <xf numFmtId="2" fontId="0" fillId="8" borderId="0" xfId="0" applyNumberFormat="1" applyFill="1"/>
    <xf numFmtId="1" fontId="20" fillId="4" borderId="1" xfId="0" applyNumberFormat="1" applyFont="1" applyFill="1" applyBorder="1"/>
    <xf numFmtId="1" fontId="20" fillId="4" borderId="7" xfId="0" applyNumberFormat="1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8" fillId="9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left" vertical="center" wrapText="1"/>
    </xf>
    <xf numFmtId="165" fontId="8" fillId="9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/>
    <xf numFmtId="0" fontId="8" fillId="10" borderId="1" xfId="0" applyFont="1" applyFill="1" applyBorder="1" applyAlignment="1">
      <alignment horizontal="left" wrapText="1"/>
    </xf>
    <xf numFmtId="0" fontId="8" fillId="10" borderId="1" xfId="0" applyFont="1" applyFill="1" applyBorder="1" applyAlignment="1">
      <alignment vertical="center" wrapText="1"/>
    </xf>
    <xf numFmtId="0" fontId="0" fillId="11" borderId="1" xfId="0" applyFill="1" applyBorder="1"/>
    <xf numFmtId="0" fontId="8" fillId="11" borderId="1" xfId="0" applyFont="1" applyFill="1" applyBorder="1" applyAlignment="1">
      <alignment horizontal="left" wrapText="1"/>
    </xf>
    <xf numFmtId="2" fontId="5" fillId="0" borderId="1" xfId="0" applyNumberFormat="1" applyFont="1" applyBorder="1" applyAlignment="1">
      <alignment horizontal="center" vertical="center" wrapText="1"/>
    </xf>
    <xf numFmtId="2" fontId="8" fillId="10" borderId="1" xfId="0" applyNumberFormat="1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 wrapText="1"/>
    </xf>
    <xf numFmtId="2" fontId="8" fillId="11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6" fontId="0" fillId="0" borderId="0" xfId="0" applyNumberFormat="1" applyFill="1"/>
    <xf numFmtId="0" fontId="6" fillId="0" borderId="0" xfId="9"/>
    <xf numFmtId="0" fontId="6" fillId="0" borderId="0" xfId="9" applyFill="1"/>
    <xf numFmtId="0" fontId="9" fillId="4" borderId="8" xfId="9" applyFont="1" applyFill="1" applyBorder="1" applyAlignment="1">
      <alignment vertical="top"/>
    </xf>
    <xf numFmtId="0" fontId="18" fillId="4" borderId="8" xfId="9" applyFont="1" applyFill="1" applyBorder="1" applyAlignment="1">
      <alignment vertical="top"/>
    </xf>
    <xf numFmtId="0" fontId="18" fillId="4" borderId="8" xfId="9" applyFont="1" applyFill="1" applyBorder="1" applyAlignment="1">
      <alignment vertical="top" wrapText="1"/>
    </xf>
    <xf numFmtId="0" fontId="18" fillId="4" borderId="11" xfId="9" applyFont="1" applyFill="1" applyBorder="1" applyAlignment="1">
      <alignment vertical="top"/>
    </xf>
    <xf numFmtId="1" fontId="16" fillId="4" borderId="12" xfId="9" applyNumberFormat="1" applyFont="1" applyFill="1" applyBorder="1" applyAlignment="1">
      <alignment vertical="top"/>
    </xf>
    <xf numFmtId="0" fontId="9" fillId="4" borderId="8" xfId="9" applyFont="1" applyFill="1" applyBorder="1" applyAlignment="1">
      <alignment vertical="top" wrapText="1"/>
    </xf>
    <xf numFmtId="1" fontId="16" fillId="4" borderId="12" xfId="9" applyNumberFormat="1" applyFont="1" applyFill="1" applyBorder="1" applyAlignment="1">
      <alignment vertical="top" wrapText="1"/>
    </xf>
    <xf numFmtId="0" fontId="9" fillId="4" borderId="12" xfId="9" applyFont="1" applyFill="1" applyBorder="1" applyAlignment="1">
      <alignment vertical="top"/>
    </xf>
    <xf numFmtId="0" fontId="6" fillId="0" borderId="1" xfId="9" applyBorder="1" applyAlignment="1">
      <alignment horizontal="center"/>
    </xf>
    <xf numFmtId="2" fontId="6" fillId="0" borderId="1" xfId="9" applyNumberFormat="1" applyBorder="1" applyAlignment="1">
      <alignment horizontal="center"/>
    </xf>
    <xf numFmtId="165" fontId="0" fillId="0" borderId="0" xfId="0" applyNumberFormat="1"/>
    <xf numFmtId="167" fontId="0" fillId="0" borderId="0" xfId="0" applyNumberFormat="1"/>
    <xf numFmtId="166" fontId="0" fillId="0" borderId="0" xfId="0" applyNumberFormat="1"/>
    <xf numFmtId="0" fontId="6" fillId="0" borderId="0" xfId="0" applyFont="1" applyFill="1"/>
    <xf numFmtId="1" fontId="5" fillId="6" borderId="3" xfId="0" applyNumberFormat="1" applyFont="1" applyFill="1" applyBorder="1" applyAlignment="1">
      <alignment horizontal="center"/>
    </xf>
    <xf numFmtId="0" fontId="5" fillId="9" borderId="1" xfId="9" applyFont="1" applyFill="1" applyBorder="1" applyAlignment="1">
      <alignment horizontal="center"/>
    </xf>
    <xf numFmtId="0" fontId="8" fillId="9" borderId="1" xfId="9" applyFont="1" applyFill="1" applyBorder="1" applyAlignment="1">
      <alignment horizontal="left" vertical="center" wrapText="1"/>
    </xf>
    <xf numFmtId="0" fontId="8" fillId="10" borderId="1" xfId="9" applyFont="1" applyFill="1" applyBorder="1" applyAlignment="1">
      <alignment vertical="center" wrapText="1"/>
    </xf>
    <xf numFmtId="0" fontId="6" fillId="11" borderId="1" xfId="9" applyFill="1" applyBorder="1"/>
    <xf numFmtId="0" fontId="8" fillId="11" borderId="1" xfId="9" applyFont="1" applyFill="1" applyBorder="1" applyAlignment="1">
      <alignment horizontal="left" wrapText="1"/>
    </xf>
    <xf numFmtId="0" fontId="8" fillId="9" borderId="1" xfId="9" applyFont="1" applyFill="1" applyBorder="1" applyAlignment="1">
      <alignment horizontal="right" vertical="center" wrapText="1"/>
    </xf>
    <xf numFmtId="2" fontId="8" fillId="9" borderId="1" xfId="9" applyNumberFormat="1" applyFont="1" applyFill="1" applyBorder="1" applyAlignment="1">
      <alignment horizontal="right" vertical="center" wrapText="1"/>
    </xf>
    <xf numFmtId="0" fontId="6" fillId="0" borderId="1" xfId="9" applyBorder="1"/>
    <xf numFmtId="0" fontId="8" fillId="12" borderId="1" xfId="9" applyFont="1" applyFill="1" applyBorder="1"/>
    <xf numFmtId="0" fontId="8" fillId="12" borderId="1" xfId="9" applyFont="1" applyFill="1" applyBorder="1" applyAlignment="1">
      <alignment vertical="center" wrapText="1"/>
    </xf>
    <xf numFmtId="0" fontId="13" fillId="0" borderId="1" xfId="9" applyFont="1" applyBorder="1"/>
    <xf numFmtId="2" fontId="6" fillId="0" borderId="1" xfId="9" applyNumberFormat="1" applyBorder="1"/>
    <xf numFmtId="2" fontId="8" fillId="13" borderId="1" xfId="9" applyNumberFormat="1" applyFont="1" applyFill="1" applyBorder="1" applyAlignment="1">
      <alignment vertical="center" wrapText="1"/>
    </xf>
    <xf numFmtId="2" fontId="8" fillId="11" borderId="1" xfId="9" applyNumberFormat="1" applyFont="1" applyFill="1" applyBorder="1" applyAlignment="1">
      <alignment horizontal="right" wrapText="1"/>
    </xf>
    <xf numFmtId="0" fontId="2" fillId="0" borderId="1" xfId="9" applyFont="1" applyBorder="1" applyAlignment="1">
      <alignment horizontal="center"/>
    </xf>
    <xf numFmtId="0" fontId="4" fillId="0" borderId="20" xfId="9" applyFont="1" applyBorder="1" applyAlignment="1">
      <alignment wrapText="1"/>
    </xf>
    <xf numFmtId="2" fontId="1" fillId="0" borderId="1" xfId="9" applyNumberFormat="1" applyFont="1" applyBorder="1" applyAlignment="1">
      <alignment horizontal="center"/>
    </xf>
    <xf numFmtId="0" fontId="8" fillId="13" borderId="1" xfId="9" applyFont="1" applyFill="1" applyBorder="1" applyAlignment="1">
      <alignment vertical="center" wrapText="1"/>
    </xf>
    <xf numFmtId="168" fontId="10" fillId="0" borderId="0" xfId="0" applyNumberFormat="1" applyFont="1" applyAlignment="1">
      <alignment horizontal="left"/>
    </xf>
    <xf numFmtId="0" fontId="18" fillId="4" borderId="14" xfId="0" applyFont="1" applyFill="1" applyBorder="1" applyAlignment="1">
      <alignment horizontal="center"/>
    </xf>
    <xf numFmtId="1" fontId="20" fillId="4" borderId="10" xfId="0" applyNumberFormat="1" applyFont="1" applyFill="1" applyBorder="1"/>
    <xf numFmtId="0" fontId="18" fillId="4" borderId="7" xfId="0" applyFont="1" applyFill="1" applyBorder="1" applyAlignment="1">
      <alignment vertical="top" wrapText="1"/>
    </xf>
    <xf numFmtId="1" fontId="19" fillId="5" borderId="10" xfId="0" applyNumberFormat="1" applyFont="1" applyFill="1" applyBorder="1" applyAlignment="1">
      <alignment horizontal="center"/>
    </xf>
    <xf numFmtId="0" fontId="18" fillId="4" borderId="14" xfId="9" applyFont="1" applyFill="1" applyBorder="1" applyAlignment="1">
      <alignment horizontal="center"/>
    </xf>
    <xf numFmtId="0" fontId="18" fillId="4" borderId="14" xfId="9" applyFont="1" applyFill="1" applyBorder="1" applyAlignment="1">
      <alignment horizontal="center" vertical="top" wrapText="1"/>
    </xf>
    <xf numFmtId="0" fontId="18" fillId="4" borderId="8" xfId="0" applyFont="1" applyFill="1" applyBorder="1" applyAlignment="1">
      <alignment vertical="top" wrapText="1"/>
    </xf>
    <xf numFmtId="2" fontId="1" fillId="0" borderId="1" xfId="9" applyNumberFormat="1" applyFont="1" applyBorder="1"/>
    <xf numFmtId="0" fontId="1" fillId="0" borderId="1" xfId="9" applyFont="1" applyBorder="1"/>
    <xf numFmtId="0" fontId="1" fillId="0" borderId="0" xfId="0" applyFont="1" applyFill="1"/>
    <xf numFmtId="0" fontId="9" fillId="4" borderId="8" xfId="0" applyFont="1" applyFill="1" applyBorder="1" applyAlignment="1">
      <alignment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1" fontId="5" fillId="4" borderId="10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/>
    </xf>
    <xf numFmtId="169" fontId="5" fillId="0" borderId="1" xfId="10" quotePrefix="1" applyNumberFormat="1" applyFont="1" applyFill="1" applyBorder="1" applyAlignment="1">
      <alignment horizontal="center"/>
    </xf>
    <xf numFmtId="1" fontId="5" fillId="7" borderId="3" xfId="0" applyNumberFormat="1" applyFont="1" applyFill="1" applyBorder="1" applyAlignment="1">
      <alignment horizontal="center"/>
    </xf>
    <xf numFmtId="2" fontId="23" fillId="0" borderId="2" xfId="0" applyNumberFormat="1" applyFont="1" applyFill="1" applyBorder="1" applyAlignment="1">
      <alignment horizontal="center"/>
    </xf>
    <xf numFmtId="0" fontId="1" fillId="0" borderId="0" xfId="9" applyFont="1"/>
    <xf numFmtId="0" fontId="6" fillId="0" borderId="0" xfId="9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left"/>
    </xf>
    <xf numFmtId="2" fontId="24" fillId="4" borderId="1" xfId="0" applyNumberFormat="1" applyFont="1" applyFill="1" applyBorder="1" applyAlignment="1">
      <alignment horizontal="center"/>
    </xf>
    <xf numFmtId="2" fontId="6" fillId="0" borderId="0" xfId="9" applyNumberFormat="1"/>
    <xf numFmtId="2" fontId="25" fillId="0" borderId="1" xfId="9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9" fillId="4" borderId="3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top"/>
    </xf>
    <xf numFmtId="1" fontId="8" fillId="6" borderId="1" xfId="0" applyNumberFormat="1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0" fontId="18" fillId="4" borderId="7" xfId="0" applyFont="1" applyFill="1" applyBorder="1" applyAlignment="1">
      <alignment horizontal="center" vertical="top" wrapText="1"/>
    </xf>
    <xf numFmtId="0" fontId="18" fillId="4" borderId="14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center" vertical="top" wrapText="1"/>
    </xf>
    <xf numFmtId="1" fontId="16" fillId="5" borderId="1" xfId="0" applyNumberFormat="1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" fontId="16" fillId="7" borderId="1" xfId="0" applyNumberFormat="1" applyFont="1" applyFill="1" applyBorder="1" applyAlignment="1">
      <alignment horizontal="center" vertical="top"/>
    </xf>
    <xf numFmtId="1" fontId="16" fillId="4" borderId="1" xfId="0" applyNumberFormat="1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 vertical="top" wrapText="1"/>
    </xf>
    <xf numFmtId="168" fontId="10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left" vertical="center" wrapText="1"/>
    </xf>
    <xf numFmtId="0" fontId="8" fillId="9" borderId="14" xfId="0" applyFont="1" applyFill="1" applyBorder="1" applyAlignment="1">
      <alignment horizontal="left" vertical="center" wrapText="1"/>
    </xf>
    <xf numFmtId="0" fontId="8" fillId="9" borderId="5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left" vertical="center" wrapText="1"/>
    </xf>
    <xf numFmtId="0" fontId="8" fillId="10" borderId="14" xfId="0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5" borderId="7" xfId="9" applyFont="1" applyFill="1" applyBorder="1" applyAlignment="1">
      <alignment horizontal="center"/>
    </xf>
    <xf numFmtId="0" fontId="9" fillId="5" borderId="14" xfId="9" applyFont="1" applyFill="1" applyBorder="1" applyAlignment="1">
      <alignment horizontal="center"/>
    </xf>
    <xf numFmtId="0" fontId="9" fillId="5" borderId="5" xfId="9" applyFont="1" applyFill="1" applyBorder="1" applyAlignment="1">
      <alignment horizontal="center"/>
    </xf>
    <xf numFmtId="0" fontId="17" fillId="0" borderId="0" xfId="9" applyFont="1" applyAlignment="1">
      <alignment horizontal="center"/>
    </xf>
    <xf numFmtId="0" fontId="17" fillId="0" borderId="20" xfId="9" applyFont="1" applyBorder="1" applyAlignment="1">
      <alignment horizontal="center"/>
    </xf>
    <xf numFmtId="0" fontId="2" fillId="0" borderId="8" xfId="9" applyFont="1" applyFill="1" applyBorder="1" applyAlignment="1">
      <alignment horizontal="center" vertical="center"/>
    </xf>
    <xf numFmtId="0" fontId="2" fillId="0" borderId="12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18" fillId="4" borderId="7" xfId="9" applyFont="1" applyFill="1" applyBorder="1" applyAlignment="1">
      <alignment horizontal="center"/>
    </xf>
    <xf numFmtId="0" fontId="18" fillId="4" borderId="14" xfId="9" applyFont="1" applyFill="1" applyBorder="1" applyAlignment="1">
      <alignment horizontal="center"/>
    </xf>
    <xf numFmtId="0" fontId="9" fillId="6" borderId="1" xfId="9" applyFont="1" applyFill="1" applyBorder="1" applyAlignment="1">
      <alignment horizontal="center"/>
    </xf>
    <xf numFmtId="0" fontId="9" fillId="7" borderId="1" xfId="9" applyFont="1" applyFill="1" applyBorder="1" applyAlignment="1">
      <alignment horizontal="center"/>
    </xf>
    <xf numFmtId="0" fontId="9" fillId="4" borderId="1" xfId="9" applyFont="1" applyFill="1" applyBorder="1" applyAlignment="1">
      <alignment horizontal="center"/>
    </xf>
    <xf numFmtId="0" fontId="18" fillId="4" borderId="7" xfId="9" applyFont="1" applyFill="1" applyBorder="1" applyAlignment="1">
      <alignment horizontal="center" vertical="top" wrapText="1"/>
    </xf>
    <xf numFmtId="0" fontId="18" fillId="4" borderId="14" xfId="9" applyFont="1" applyFill="1" applyBorder="1" applyAlignment="1">
      <alignment horizontal="center" vertical="top" wrapText="1"/>
    </xf>
    <xf numFmtId="0" fontId="18" fillId="4" borderId="5" xfId="9" applyFont="1" applyFill="1" applyBorder="1" applyAlignment="1">
      <alignment horizontal="center" vertical="top" wrapText="1"/>
    </xf>
    <xf numFmtId="0" fontId="9" fillId="5" borderId="1" xfId="9" applyFont="1" applyFill="1" applyBorder="1" applyAlignment="1">
      <alignment horizontal="center" vertical="top"/>
    </xf>
    <xf numFmtId="0" fontId="9" fillId="5" borderId="8" xfId="9" applyFont="1" applyFill="1" applyBorder="1" applyAlignment="1">
      <alignment horizontal="center" vertical="top"/>
    </xf>
    <xf numFmtId="1" fontId="16" fillId="5" borderId="1" xfId="9" applyNumberFormat="1" applyFont="1" applyFill="1" applyBorder="1" applyAlignment="1">
      <alignment horizontal="center" vertical="top"/>
    </xf>
    <xf numFmtId="1" fontId="16" fillId="5" borderId="8" xfId="9" applyNumberFormat="1" applyFont="1" applyFill="1" applyBorder="1" applyAlignment="1">
      <alignment horizontal="center" vertical="top"/>
    </xf>
    <xf numFmtId="0" fontId="9" fillId="6" borderId="1" xfId="9" applyFont="1" applyFill="1" applyBorder="1" applyAlignment="1">
      <alignment horizontal="center" vertical="top"/>
    </xf>
    <xf numFmtId="0" fontId="9" fillId="6" borderId="8" xfId="9" applyFont="1" applyFill="1" applyBorder="1" applyAlignment="1">
      <alignment horizontal="center" vertical="top"/>
    </xf>
    <xf numFmtId="1" fontId="16" fillId="6" borderId="1" xfId="9" applyNumberFormat="1" applyFont="1" applyFill="1" applyBorder="1" applyAlignment="1">
      <alignment horizontal="center" vertical="top"/>
    </xf>
    <xf numFmtId="1" fontId="16" fillId="6" borderId="8" xfId="9" applyNumberFormat="1" applyFont="1" applyFill="1" applyBorder="1" applyAlignment="1">
      <alignment horizontal="center" vertical="top"/>
    </xf>
    <xf numFmtId="1" fontId="16" fillId="4" borderId="1" xfId="9" applyNumberFormat="1" applyFont="1" applyFill="1" applyBorder="1" applyAlignment="1">
      <alignment horizontal="center" vertical="top"/>
    </xf>
    <xf numFmtId="0" fontId="9" fillId="7" borderId="1" xfId="9" applyFont="1" applyFill="1" applyBorder="1" applyAlignment="1">
      <alignment horizontal="center" vertical="top"/>
    </xf>
    <xf numFmtId="0" fontId="9" fillId="7" borderId="8" xfId="9" applyFont="1" applyFill="1" applyBorder="1" applyAlignment="1">
      <alignment horizontal="center" vertical="top"/>
    </xf>
    <xf numFmtId="1" fontId="16" fillId="7" borderId="1" xfId="9" applyNumberFormat="1" applyFont="1" applyFill="1" applyBorder="1" applyAlignment="1">
      <alignment horizontal="center" vertical="top"/>
    </xf>
    <xf numFmtId="1" fontId="16" fillId="7" borderId="8" xfId="9" applyNumberFormat="1" applyFont="1" applyFill="1" applyBorder="1" applyAlignment="1">
      <alignment horizontal="center" vertical="top"/>
    </xf>
    <xf numFmtId="0" fontId="9" fillId="4" borderId="3" xfId="9" applyFont="1" applyFill="1" applyBorder="1" applyAlignment="1">
      <alignment horizontal="center" vertical="top"/>
    </xf>
    <xf numFmtId="0" fontId="9" fillId="4" borderId="8" xfId="9" applyFont="1" applyFill="1" applyBorder="1" applyAlignment="1">
      <alignment horizontal="center" vertical="top"/>
    </xf>
    <xf numFmtId="0" fontId="4" fillId="0" borderId="20" xfId="9" applyFont="1" applyBorder="1" applyAlignment="1">
      <alignment horizontal="center" wrapText="1"/>
    </xf>
    <xf numFmtId="0" fontId="8" fillId="13" borderId="1" xfId="9" applyFont="1" applyFill="1" applyBorder="1" applyAlignment="1">
      <alignment horizontal="left" vertical="center" wrapText="1"/>
    </xf>
    <xf numFmtId="0" fontId="2" fillId="0" borderId="8" xfId="9" applyFont="1" applyBorder="1" applyAlignment="1">
      <alignment horizontal="center" wrapText="1"/>
    </xf>
    <xf numFmtId="0" fontId="2" fillId="0" borderId="3" xfId="9" applyFont="1" applyBorder="1" applyAlignment="1">
      <alignment horizontal="center" wrapText="1"/>
    </xf>
    <xf numFmtId="0" fontId="8" fillId="0" borderId="1" xfId="9" applyFont="1" applyBorder="1" applyAlignment="1">
      <alignment horizontal="center" wrapText="1"/>
    </xf>
    <xf numFmtId="0" fontId="8" fillId="0" borderId="1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/>
    </xf>
  </cellXfs>
  <cellStyles count="17">
    <cellStyle name="Currency 2 2" xfId="1"/>
    <cellStyle name="Currency 2 3" xfId="2"/>
    <cellStyle name="Currency 2 4" xfId="3"/>
    <cellStyle name="Currency 2 5" xfId="4"/>
    <cellStyle name="Currency 3 2" xfId="5"/>
    <cellStyle name="Currency 3 3" xfId="6"/>
    <cellStyle name="Currency 3 4" xfId="7"/>
    <cellStyle name="Currency 3 5" xfId="8"/>
    <cellStyle name="Normal" xfId="0" builtinId="0"/>
    <cellStyle name="Normal 2" xfId="9"/>
    <cellStyle name="Normal 2 2 3" xfId="10"/>
    <cellStyle name="Normal 2 3" xfId="11"/>
    <cellStyle name="Normal 3" xfId="16"/>
    <cellStyle name="Percent 2 2" xfId="12"/>
    <cellStyle name="Percent 2 3" xfId="13"/>
    <cellStyle name="Percent 2 4" xfId="14"/>
    <cellStyle name="Percent 2 5" xfId="15"/>
  </cellStyles>
  <dxfs count="12">
    <dxf>
      <font>
        <b val="0"/>
        <i val="0"/>
        <color theme="1"/>
      </font>
    </dxf>
    <dxf>
      <font>
        <color rgb="FF00B050"/>
      </font>
    </dxf>
    <dxf>
      <font>
        <color rgb="FF332ADE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b val="0"/>
        <i val="0"/>
        <color theme="1"/>
      </font>
    </dxf>
    <dxf>
      <font>
        <color rgb="FF00B050"/>
      </font>
    </dxf>
    <dxf>
      <font>
        <color rgb="FF332ADE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9FDFB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US"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Availability Graphs for HPSEBL On 11-November-2019 </a:t>
            </a:r>
          </a:p>
        </c:rich>
      </c:tx>
      <c:layout>
        <c:manualLayout>
          <c:xMode val="edge"/>
          <c:yMode val="edge"/>
          <c:x val="0.32665039764437381"/>
          <c:y val="8.39404828176719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15262169176555"/>
          <c:y val="0.17547727752363379"/>
          <c:w val="0.74570815450661065"/>
          <c:h val="0.41123640628996438"/>
        </c:manualLayout>
      </c:layout>
      <c:lineChart>
        <c:grouping val="standard"/>
        <c:ser>
          <c:idx val="2"/>
          <c:order val="0"/>
          <c:tx>
            <c:v>Availability as per DA</c:v>
          </c:tx>
          <c:spPr>
            <a:ln w="53975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PTA!$B$7:$B$102</c:f>
              <c:strCache>
                <c:ptCount val="96"/>
                <c:pt idx="0">
                  <c:v>00.00-00.15</c:v>
                </c:pt>
                <c:pt idx="1">
                  <c:v>00.15-00.30</c:v>
                </c:pt>
                <c:pt idx="2">
                  <c:v>00.30-00.45</c:v>
                </c:pt>
                <c:pt idx="3">
                  <c:v>00.45-01.00</c:v>
                </c:pt>
                <c:pt idx="4">
                  <c:v>01.00-01.15</c:v>
                </c:pt>
                <c:pt idx="5">
                  <c:v>01.15-01.30</c:v>
                </c:pt>
                <c:pt idx="6">
                  <c:v>01.30-01.45</c:v>
                </c:pt>
                <c:pt idx="7">
                  <c:v>01.45-02:00</c:v>
                </c:pt>
                <c:pt idx="8">
                  <c:v>02.00-02.15</c:v>
                </c:pt>
                <c:pt idx="9">
                  <c:v>02.15-02.30</c:v>
                </c:pt>
                <c:pt idx="10">
                  <c:v>02.30-02.45</c:v>
                </c:pt>
                <c:pt idx="11">
                  <c:v>02.45-03:00</c:v>
                </c:pt>
                <c:pt idx="12">
                  <c:v>03.00-03.15</c:v>
                </c:pt>
                <c:pt idx="13">
                  <c:v>03.15-03.30</c:v>
                </c:pt>
                <c:pt idx="14">
                  <c:v>03.30-03.45</c:v>
                </c:pt>
                <c:pt idx="15">
                  <c:v>03.45-04.00</c:v>
                </c:pt>
                <c:pt idx="16">
                  <c:v>04.00-04.15</c:v>
                </c:pt>
                <c:pt idx="17">
                  <c:v>04.15-04.30</c:v>
                </c:pt>
                <c:pt idx="18">
                  <c:v>04.30-04.45</c:v>
                </c:pt>
                <c:pt idx="19">
                  <c:v>04.45-05.00</c:v>
                </c:pt>
                <c:pt idx="20">
                  <c:v>05.00-05.15</c:v>
                </c:pt>
                <c:pt idx="21">
                  <c:v>05.15-05.30</c:v>
                </c:pt>
                <c:pt idx="22">
                  <c:v>05.30-05.45</c:v>
                </c:pt>
                <c:pt idx="23">
                  <c:v>05.45-06.00</c:v>
                </c:pt>
                <c:pt idx="24">
                  <c:v>06.00-06.15</c:v>
                </c:pt>
                <c:pt idx="25">
                  <c:v>06.15-06.30</c:v>
                </c:pt>
                <c:pt idx="26">
                  <c:v>06.30-06.45</c:v>
                </c:pt>
                <c:pt idx="27">
                  <c:v>06.45-07.00</c:v>
                </c:pt>
                <c:pt idx="28">
                  <c:v>07.00-07.15</c:v>
                </c:pt>
                <c:pt idx="29">
                  <c:v>07.15-07.30</c:v>
                </c:pt>
                <c:pt idx="30">
                  <c:v>07.30-07.45</c:v>
                </c:pt>
                <c:pt idx="31">
                  <c:v>07.45-08.00</c:v>
                </c:pt>
                <c:pt idx="32">
                  <c:v>08.00-08.15</c:v>
                </c:pt>
                <c:pt idx="33">
                  <c:v>08.15-08.30</c:v>
                </c:pt>
                <c:pt idx="34">
                  <c:v>08.30-08.45</c:v>
                </c:pt>
                <c:pt idx="35">
                  <c:v>08.45-09.00</c:v>
                </c:pt>
                <c:pt idx="36">
                  <c:v>09.00-09.15</c:v>
                </c:pt>
                <c:pt idx="37">
                  <c:v>09.15-09.30</c:v>
                </c:pt>
                <c:pt idx="38">
                  <c:v>09.30-09.45</c:v>
                </c:pt>
                <c:pt idx="39">
                  <c:v>09.45-10.00</c:v>
                </c:pt>
                <c:pt idx="40">
                  <c:v>10.00-10.15</c:v>
                </c:pt>
                <c:pt idx="41">
                  <c:v>10.15-10.30</c:v>
                </c:pt>
                <c:pt idx="42">
                  <c:v>10.30-10.45</c:v>
                </c:pt>
                <c:pt idx="43">
                  <c:v>10.45-11.00</c:v>
                </c:pt>
                <c:pt idx="44">
                  <c:v>11.00-11.15</c:v>
                </c:pt>
                <c:pt idx="45">
                  <c:v>11.15-11.30</c:v>
                </c:pt>
                <c:pt idx="46">
                  <c:v>11.30-11.45</c:v>
                </c:pt>
                <c:pt idx="47">
                  <c:v>11.45-12.00</c:v>
                </c:pt>
                <c:pt idx="48">
                  <c:v>12.00-12.15</c:v>
                </c:pt>
                <c:pt idx="49">
                  <c:v>12.15-12.30</c:v>
                </c:pt>
                <c:pt idx="50">
                  <c:v>12.30-12.45</c:v>
                </c:pt>
                <c:pt idx="51">
                  <c:v>12.45-13.00</c:v>
                </c:pt>
                <c:pt idx="52">
                  <c:v>13.00-13.15</c:v>
                </c:pt>
                <c:pt idx="53">
                  <c:v>13.15-13.30</c:v>
                </c:pt>
                <c:pt idx="54">
                  <c:v>13.30-13.45</c:v>
                </c:pt>
                <c:pt idx="55">
                  <c:v>13.45-14.00</c:v>
                </c:pt>
                <c:pt idx="56">
                  <c:v>14.00-14.15</c:v>
                </c:pt>
                <c:pt idx="57">
                  <c:v>14.15-14.30</c:v>
                </c:pt>
                <c:pt idx="58">
                  <c:v>14.30-14.45</c:v>
                </c:pt>
                <c:pt idx="59">
                  <c:v>14.45-15.00</c:v>
                </c:pt>
                <c:pt idx="60">
                  <c:v>15.00-15.15</c:v>
                </c:pt>
                <c:pt idx="61">
                  <c:v>15.15-15.30</c:v>
                </c:pt>
                <c:pt idx="62">
                  <c:v>15.30-15.45</c:v>
                </c:pt>
                <c:pt idx="63">
                  <c:v>15.45-16.00</c:v>
                </c:pt>
                <c:pt idx="64">
                  <c:v>16.00-16.15</c:v>
                </c:pt>
                <c:pt idx="65">
                  <c:v>16.15-16.30</c:v>
                </c:pt>
                <c:pt idx="66">
                  <c:v>16.30-16.45</c:v>
                </c:pt>
                <c:pt idx="67">
                  <c:v>16.45-17.00</c:v>
                </c:pt>
                <c:pt idx="68">
                  <c:v>17.00-17.15</c:v>
                </c:pt>
                <c:pt idx="69">
                  <c:v>17.15-17.30</c:v>
                </c:pt>
                <c:pt idx="70">
                  <c:v>17.30-17.45</c:v>
                </c:pt>
                <c:pt idx="71">
                  <c:v>17.45-18.00</c:v>
                </c:pt>
                <c:pt idx="72">
                  <c:v>18.00-18.15</c:v>
                </c:pt>
                <c:pt idx="73">
                  <c:v>18.15-18.30</c:v>
                </c:pt>
                <c:pt idx="74">
                  <c:v>18.30-18.45</c:v>
                </c:pt>
                <c:pt idx="75">
                  <c:v>18.45-19.00</c:v>
                </c:pt>
                <c:pt idx="76">
                  <c:v>19.00-19.15</c:v>
                </c:pt>
                <c:pt idx="77">
                  <c:v>19.15-19.30</c:v>
                </c:pt>
                <c:pt idx="78">
                  <c:v>19.30-19.45</c:v>
                </c:pt>
                <c:pt idx="79">
                  <c:v>19.45-20.00</c:v>
                </c:pt>
                <c:pt idx="80">
                  <c:v>20.00-20.15</c:v>
                </c:pt>
                <c:pt idx="81">
                  <c:v>20.15-20.30</c:v>
                </c:pt>
                <c:pt idx="82">
                  <c:v>20.30-20.45</c:v>
                </c:pt>
                <c:pt idx="83">
                  <c:v>20.45-21.00</c:v>
                </c:pt>
                <c:pt idx="84">
                  <c:v>21.00-21.15</c:v>
                </c:pt>
                <c:pt idx="85">
                  <c:v>21.15-21.30</c:v>
                </c:pt>
                <c:pt idx="86">
                  <c:v>21.30-21.45</c:v>
                </c:pt>
                <c:pt idx="87">
                  <c:v>21.45-22.00</c:v>
                </c:pt>
                <c:pt idx="88">
                  <c:v>22.00-22.15</c:v>
                </c:pt>
                <c:pt idx="89">
                  <c:v>22.15-22.30</c:v>
                </c:pt>
                <c:pt idx="90">
                  <c:v>22.30-22.45</c:v>
                </c:pt>
                <c:pt idx="91">
                  <c:v>22.45-23.00</c:v>
                </c:pt>
                <c:pt idx="92">
                  <c:v>23.00-23.15</c:v>
                </c:pt>
                <c:pt idx="93">
                  <c:v>23.15-23.30</c:v>
                </c:pt>
                <c:pt idx="94">
                  <c:v>23.30-23.45</c:v>
                </c:pt>
                <c:pt idx="95">
                  <c:v>23.45-24.00</c:v>
                </c:pt>
              </c:strCache>
            </c:strRef>
          </c:cat>
          <c:val>
            <c:numRef>
              <c:f>PTA!$Q$7:$Q$102</c:f>
              <c:numCache>
                <c:formatCode>0</c:formatCode>
                <c:ptCount val="96"/>
                <c:pt idx="0">
                  <c:v>922.612345</c:v>
                </c:pt>
                <c:pt idx="1">
                  <c:v>863.38562500000012</c:v>
                </c:pt>
                <c:pt idx="2">
                  <c:v>863.38562500000012</c:v>
                </c:pt>
                <c:pt idx="3">
                  <c:v>863.38562500000012</c:v>
                </c:pt>
                <c:pt idx="4">
                  <c:v>860.1405400000001</c:v>
                </c:pt>
                <c:pt idx="5">
                  <c:v>860.1405400000001</c:v>
                </c:pt>
                <c:pt idx="6">
                  <c:v>860.1405400000001</c:v>
                </c:pt>
                <c:pt idx="7">
                  <c:v>859.36725999999999</c:v>
                </c:pt>
                <c:pt idx="8">
                  <c:v>859.26726000000008</c:v>
                </c:pt>
                <c:pt idx="9">
                  <c:v>859.26726000000008</c:v>
                </c:pt>
                <c:pt idx="10">
                  <c:v>859.26726000000008</c:v>
                </c:pt>
                <c:pt idx="11">
                  <c:v>859.26726000000008</c:v>
                </c:pt>
                <c:pt idx="12">
                  <c:v>859.63571500000012</c:v>
                </c:pt>
                <c:pt idx="13">
                  <c:v>919.25501099999997</c:v>
                </c:pt>
                <c:pt idx="14">
                  <c:v>839.25501099999997</c:v>
                </c:pt>
                <c:pt idx="15">
                  <c:v>859.25501099999997</c:v>
                </c:pt>
                <c:pt idx="16">
                  <c:v>859.15501100000006</c:v>
                </c:pt>
                <c:pt idx="17">
                  <c:v>859.15501100000006</c:v>
                </c:pt>
                <c:pt idx="18">
                  <c:v>882.93698700000004</c:v>
                </c:pt>
                <c:pt idx="19">
                  <c:v>870.99630212474437</c:v>
                </c:pt>
                <c:pt idx="20">
                  <c:v>901.11186512474444</c:v>
                </c:pt>
                <c:pt idx="21">
                  <c:v>1063.8752571247442</c:v>
                </c:pt>
                <c:pt idx="22">
                  <c:v>1098.5307654519424</c:v>
                </c:pt>
                <c:pt idx="23">
                  <c:v>1117.3348391226989</c:v>
                </c:pt>
                <c:pt idx="24">
                  <c:v>1192.5059235562369</c:v>
                </c:pt>
                <c:pt idx="25">
                  <c:v>1225.087802182004</c:v>
                </c:pt>
                <c:pt idx="26">
                  <c:v>1342.8898742474435</c:v>
                </c:pt>
                <c:pt idx="27">
                  <c:v>1310.0665920593046</c:v>
                </c:pt>
                <c:pt idx="28">
                  <c:v>1411.2420599999998</c:v>
                </c:pt>
                <c:pt idx="29">
                  <c:v>1418.4602679999996</c:v>
                </c:pt>
                <c:pt idx="30">
                  <c:v>1437.0880449999997</c:v>
                </c:pt>
                <c:pt idx="31">
                  <c:v>1428.0859349999998</c:v>
                </c:pt>
                <c:pt idx="32">
                  <c:v>1378.1818419999997</c:v>
                </c:pt>
                <c:pt idx="33">
                  <c:v>1368.9268750000001</c:v>
                </c:pt>
                <c:pt idx="34">
                  <c:v>1351.5400303575</c:v>
                </c:pt>
                <c:pt idx="35">
                  <c:v>1254.2708943574999</c:v>
                </c:pt>
                <c:pt idx="36">
                  <c:v>1249.1824583574999</c:v>
                </c:pt>
                <c:pt idx="37">
                  <c:v>1235.1705583574997</c:v>
                </c:pt>
                <c:pt idx="38">
                  <c:v>1299.8732879999998</c:v>
                </c:pt>
                <c:pt idx="39">
                  <c:v>1389.4901249999998</c:v>
                </c:pt>
                <c:pt idx="40">
                  <c:v>1274.1959329999995</c:v>
                </c:pt>
                <c:pt idx="41">
                  <c:v>1264.2228249999996</c:v>
                </c:pt>
                <c:pt idx="42">
                  <c:v>1255.2909449999997</c:v>
                </c:pt>
                <c:pt idx="43">
                  <c:v>1240.9699449999998</c:v>
                </c:pt>
                <c:pt idx="44">
                  <c:v>1230.2214649999996</c:v>
                </c:pt>
                <c:pt idx="45">
                  <c:v>1212.0750849999997</c:v>
                </c:pt>
                <c:pt idx="46">
                  <c:v>1198.0269649999996</c:v>
                </c:pt>
                <c:pt idx="47">
                  <c:v>1193.7228849999997</c:v>
                </c:pt>
                <c:pt idx="48">
                  <c:v>1161.2461739999999</c:v>
                </c:pt>
                <c:pt idx="49">
                  <c:v>1174.733234</c:v>
                </c:pt>
                <c:pt idx="50">
                  <c:v>1159.4566969999998</c:v>
                </c:pt>
                <c:pt idx="51">
                  <c:v>1146.546777</c:v>
                </c:pt>
                <c:pt idx="52">
                  <c:v>1225.4808429999998</c:v>
                </c:pt>
                <c:pt idx="53">
                  <c:v>1105.2294479999996</c:v>
                </c:pt>
                <c:pt idx="54">
                  <c:v>1115.5697679999996</c:v>
                </c:pt>
                <c:pt idx="55">
                  <c:v>1110.7238279999997</c:v>
                </c:pt>
                <c:pt idx="56">
                  <c:v>1121.9595099999997</c:v>
                </c:pt>
                <c:pt idx="57">
                  <c:v>1119.7824699999996</c:v>
                </c:pt>
                <c:pt idx="58">
                  <c:v>1116.0656499999998</c:v>
                </c:pt>
                <c:pt idx="59">
                  <c:v>1124.4566499999996</c:v>
                </c:pt>
                <c:pt idx="60">
                  <c:v>1111.3270999999997</c:v>
                </c:pt>
                <c:pt idx="61">
                  <c:v>1106.3592799999997</c:v>
                </c:pt>
                <c:pt idx="62">
                  <c:v>1132.4060069999996</c:v>
                </c:pt>
                <c:pt idx="63">
                  <c:v>1119.5277839999997</c:v>
                </c:pt>
                <c:pt idx="64">
                  <c:v>1171.5002183575</c:v>
                </c:pt>
                <c:pt idx="65">
                  <c:v>1197.7623483575001</c:v>
                </c:pt>
                <c:pt idx="66">
                  <c:v>1225.6895913575001</c:v>
                </c:pt>
                <c:pt idx="67">
                  <c:v>1191.9230962941051</c:v>
                </c:pt>
                <c:pt idx="68">
                  <c:v>1168.0407525395037</c:v>
                </c:pt>
                <c:pt idx="69">
                  <c:v>1185.202074099831</c:v>
                </c:pt>
                <c:pt idx="70">
                  <c:v>1203.6983753472748</c:v>
                </c:pt>
                <c:pt idx="71">
                  <c:v>1241.1081048274741</c:v>
                </c:pt>
                <c:pt idx="72">
                  <c:v>1287.0417514593757</c:v>
                </c:pt>
                <c:pt idx="73">
                  <c:v>1307.4916492098869</c:v>
                </c:pt>
                <c:pt idx="74">
                  <c:v>1322.8290725227705</c:v>
                </c:pt>
                <c:pt idx="75">
                  <c:v>1287.0417514593757</c:v>
                </c:pt>
                <c:pt idx="76">
                  <c:v>1285.1496151464924</c:v>
                </c:pt>
                <c:pt idx="77">
                  <c:v>1266.3967678336091</c:v>
                </c:pt>
                <c:pt idx="78">
                  <c:v>1246.9588870217478</c:v>
                </c:pt>
                <c:pt idx="79">
                  <c:v>1250.2115317722594</c:v>
                </c:pt>
                <c:pt idx="80">
                  <c:v>1216.5320045227706</c:v>
                </c:pt>
                <c:pt idx="81">
                  <c:v>1216.8779808704192</c:v>
                </c:pt>
                <c:pt idx="82">
                  <c:v>1214.4337482119324</c:v>
                </c:pt>
                <c:pt idx="83">
                  <c:v>1184.3413312074661</c:v>
                </c:pt>
                <c:pt idx="84">
                  <c:v>1106.028491581699</c:v>
                </c:pt>
                <c:pt idx="85">
                  <c:v>1087.3250748945827</c:v>
                </c:pt>
                <c:pt idx="86">
                  <c:v>1071.2975695837445</c:v>
                </c:pt>
                <c:pt idx="87">
                  <c:v>1048.1507573575002</c:v>
                </c:pt>
                <c:pt idx="88">
                  <c:v>994.62711535750009</c:v>
                </c:pt>
                <c:pt idx="89">
                  <c:v>994.3446493575002</c:v>
                </c:pt>
                <c:pt idx="90">
                  <c:v>988.05598735750027</c:v>
                </c:pt>
                <c:pt idx="91">
                  <c:v>930.61486835750009</c:v>
                </c:pt>
                <c:pt idx="92">
                  <c:v>920.61486835750009</c:v>
                </c:pt>
                <c:pt idx="93">
                  <c:v>920.48057800000004</c:v>
                </c:pt>
                <c:pt idx="94">
                  <c:v>920.48670100000004</c:v>
                </c:pt>
                <c:pt idx="95">
                  <c:v>920.48670100000004</c:v>
                </c:pt>
              </c:numCache>
            </c:numRef>
          </c:val>
        </c:ser>
        <c:ser>
          <c:idx val="3"/>
          <c:order val="1"/>
          <c:tx>
            <c:v>Availability as per Actual</c:v>
          </c:tx>
          <c:spPr>
            <a:ln w="539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PTA!$B$7:$B$102</c:f>
              <c:strCache>
                <c:ptCount val="96"/>
                <c:pt idx="0">
                  <c:v>00.00-00.15</c:v>
                </c:pt>
                <c:pt idx="1">
                  <c:v>00.15-00.30</c:v>
                </c:pt>
                <c:pt idx="2">
                  <c:v>00.30-00.45</c:v>
                </c:pt>
                <c:pt idx="3">
                  <c:v>00.45-01.00</c:v>
                </c:pt>
                <c:pt idx="4">
                  <c:v>01.00-01.15</c:v>
                </c:pt>
                <c:pt idx="5">
                  <c:v>01.15-01.30</c:v>
                </c:pt>
                <c:pt idx="6">
                  <c:v>01.30-01.45</c:v>
                </c:pt>
                <c:pt idx="7">
                  <c:v>01.45-02:00</c:v>
                </c:pt>
                <c:pt idx="8">
                  <c:v>02.00-02.15</c:v>
                </c:pt>
                <c:pt idx="9">
                  <c:v>02.15-02.30</c:v>
                </c:pt>
                <c:pt idx="10">
                  <c:v>02.30-02.45</c:v>
                </c:pt>
                <c:pt idx="11">
                  <c:v>02.45-03:00</c:v>
                </c:pt>
                <c:pt idx="12">
                  <c:v>03.00-03.15</c:v>
                </c:pt>
                <c:pt idx="13">
                  <c:v>03.15-03.30</c:v>
                </c:pt>
                <c:pt idx="14">
                  <c:v>03.30-03.45</c:v>
                </c:pt>
                <c:pt idx="15">
                  <c:v>03.45-04.00</c:v>
                </c:pt>
                <c:pt idx="16">
                  <c:v>04.00-04.15</c:v>
                </c:pt>
                <c:pt idx="17">
                  <c:v>04.15-04.30</c:v>
                </c:pt>
                <c:pt idx="18">
                  <c:v>04.30-04.45</c:v>
                </c:pt>
                <c:pt idx="19">
                  <c:v>04.45-05.00</c:v>
                </c:pt>
                <c:pt idx="20">
                  <c:v>05.00-05.15</c:v>
                </c:pt>
                <c:pt idx="21">
                  <c:v>05.15-05.30</c:v>
                </c:pt>
                <c:pt idx="22">
                  <c:v>05.30-05.45</c:v>
                </c:pt>
                <c:pt idx="23">
                  <c:v>05.45-06.00</c:v>
                </c:pt>
                <c:pt idx="24">
                  <c:v>06.00-06.15</c:v>
                </c:pt>
                <c:pt idx="25">
                  <c:v>06.15-06.30</c:v>
                </c:pt>
                <c:pt idx="26">
                  <c:v>06.30-06.45</c:v>
                </c:pt>
                <c:pt idx="27">
                  <c:v>06.45-07.00</c:v>
                </c:pt>
                <c:pt idx="28">
                  <c:v>07.00-07.15</c:v>
                </c:pt>
                <c:pt idx="29">
                  <c:v>07.15-07.30</c:v>
                </c:pt>
                <c:pt idx="30">
                  <c:v>07.30-07.45</c:v>
                </c:pt>
                <c:pt idx="31">
                  <c:v>07.45-08.00</c:v>
                </c:pt>
                <c:pt idx="32">
                  <c:v>08.00-08.15</c:v>
                </c:pt>
                <c:pt idx="33">
                  <c:v>08.15-08.30</c:v>
                </c:pt>
                <c:pt idx="34">
                  <c:v>08.30-08.45</c:v>
                </c:pt>
                <c:pt idx="35">
                  <c:v>08.45-09.00</c:v>
                </c:pt>
                <c:pt idx="36">
                  <c:v>09.00-09.15</c:v>
                </c:pt>
                <c:pt idx="37">
                  <c:v>09.15-09.30</c:v>
                </c:pt>
                <c:pt idx="38">
                  <c:v>09.30-09.45</c:v>
                </c:pt>
                <c:pt idx="39">
                  <c:v>09.45-10.00</c:v>
                </c:pt>
                <c:pt idx="40">
                  <c:v>10.00-10.15</c:v>
                </c:pt>
                <c:pt idx="41">
                  <c:v>10.15-10.30</c:v>
                </c:pt>
                <c:pt idx="42">
                  <c:v>10.30-10.45</c:v>
                </c:pt>
                <c:pt idx="43">
                  <c:v>10.45-11.00</c:v>
                </c:pt>
                <c:pt idx="44">
                  <c:v>11.00-11.15</c:v>
                </c:pt>
                <c:pt idx="45">
                  <c:v>11.15-11.30</c:v>
                </c:pt>
                <c:pt idx="46">
                  <c:v>11.30-11.45</c:v>
                </c:pt>
                <c:pt idx="47">
                  <c:v>11.45-12.00</c:v>
                </c:pt>
                <c:pt idx="48">
                  <c:v>12.00-12.15</c:v>
                </c:pt>
                <c:pt idx="49">
                  <c:v>12.15-12.30</c:v>
                </c:pt>
                <c:pt idx="50">
                  <c:v>12.30-12.45</c:v>
                </c:pt>
                <c:pt idx="51">
                  <c:v>12.45-13.00</c:v>
                </c:pt>
                <c:pt idx="52">
                  <c:v>13.00-13.15</c:v>
                </c:pt>
                <c:pt idx="53">
                  <c:v>13.15-13.30</c:v>
                </c:pt>
                <c:pt idx="54">
                  <c:v>13.30-13.45</c:v>
                </c:pt>
                <c:pt idx="55">
                  <c:v>13.45-14.00</c:v>
                </c:pt>
                <c:pt idx="56">
                  <c:v>14.00-14.15</c:v>
                </c:pt>
                <c:pt idx="57">
                  <c:v>14.15-14.30</c:v>
                </c:pt>
                <c:pt idx="58">
                  <c:v>14.30-14.45</c:v>
                </c:pt>
                <c:pt idx="59">
                  <c:v>14.45-15.00</c:v>
                </c:pt>
                <c:pt idx="60">
                  <c:v>15.00-15.15</c:v>
                </c:pt>
                <c:pt idx="61">
                  <c:v>15.15-15.30</c:v>
                </c:pt>
                <c:pt idx="62">
                  <c:v>15.30-15.45</c:v>
                </c:pt>
                <c:pt idx="63">
                  <c:v>15.45-16.00</c:v>
                </c:pt>
                <c:pt idx="64">
                  <c:v>16.00-16.15</c:v>
                </c:pt>
                <c:pt idx="65">
                  <c:v>16.15-16.30</c:v>
                </c:pt>
                <c:pt idx="66">
                  <c:v>16.30-16.45</c:v>
                </c:pt>
                <c:pt idx="67">
                  <c:v>16.45-17.00</c:v>
                </c:pt>
                <c:pt idx="68">
                  <c:v>17.00-17.15</c:v>
                </c:pt>
                <c:pt idx="69">
                  <c:v>17.15-17.30</c:v>
                </c:pt>
                <c:pt idx="70">
                  <c:v>17.30-17.45</c:v>
                </c:pt>
                <c:pt idx="71">
                  <c:v>17.45-18.00</c:v>
                </c:pt>
                <c:pt idx="72">
                  <c:v>18.00-18.15</c:v>
                </c:pt>
                <c:pt idx="73">
                  <c:v>18.15-18.30</c:v>
                </c:pt>
                <c:pt idx="74">
                  <c:v>18.30-18.45</c:v>
                </c:pt>
                <c:pt idx="75">
                  <c:v>18.45-19.00</c:v>
                </c:pt>
                <c:pt idx="76">
                  <c:v>19.00-19.15</c:v>
                </c:pt>
                <c:pt idx="77">
                  <c:v>19.15-19.30</c:v>
                </c:pt>
                <c:pt idx="78">
                  <c:v>19.30-19.45</c:v>
                </c:pt>
                <c:pt idx="79">
                  <c:v>19.45-20.00</c:v>
                </c:pt>
                <c:pt idx="80">
                  <c:v>20.00-20.15</c:v>
                </c:pt>
                <c:pt idx="81">
                  <c:v>20.15-20.30</c:v>
                </c:pt>
                <c:pt idx="82">
                  <c:v>20.30-20.45</c:v>
                </c:pt>
                <c:pt idx="83">
                  <c:v>20.45-21.00</c:v>
                </c:pt>
                <c:pt idx="84">
                  <c:v>21.00-21.15</c:v>
                </c:pt>
                <c:pt idx="85">
                  <c:v>21.15-21.30</c:v>
                </c:pt>
                <c:pt idx="86">
                  <c:v>21.30-21.45</c:v>
                </c:pt>
                <c:pt idx="87">
                  <c:v>21.45-22.00</c:v>
                </c:pt>
                <c:pt idx="88">
                  <c:v>22.00-22.15</c:v>
                </c:pt>
                <c:pt idx="89">
                  <c:v>22.15-22.30</c:v>
                </c:pt>
                <c:pt idx="90">
                  <c:v>22.30-22.45</c:v>
                </c:pt>
                <c:pt idx="91">
                  <c:v>22.45-23.00</c:v>
                </c:pt>
                <c:pt idx="92">
                  <c:v>23.00-23.15</c:v>
                </c:pt>
                <c:pt idx="93">
                  <c:v>23.15-23.30</c:v>
                </c:pt>
                <c:pt idx="94">
                  <c:v>23.30-23.45</c:v>
                </c:pt>
                <c:pt idx="95">
                  <c:v>23.45-24.00</c:v>
                </c:pt>
              </c:strCache>
            </c:strRef>
          </c:cat>
          <c:val>
            <c:numRef>
              <c:f>PTA!$R$7:$R$102</c:f>
              <c:numCache>
                <c:formatCode>0</c:formatCode>
                <c:ptCount val="96"/>
                <c:pt idx="0">
                  <c:v>934.005358</c:v>
                </c:pt>
                <c:pt idx="1">
                  <c:v>848.737165</c:v>
                </c:pt>
                <c:pt idx="2">
                  <c:v>900.26686600000005</c:v>
                </c:pt>
                <c:pt idx="3">
                  <c:v>917.63382200000001</c:v>
                </c:pt>
                <c:pt idx="4">
                  <c:v>902.64809200000002</c:v>
                </c:pt>
                <c:pt idx="5">
                  <c:v>900.610995</c:v>
                </c:pt>
                <c:pt idx="6">
                  <c:v>866.73075900000003</c:v>
                </c:pt>
                <c:pt idx="7">
                  <c:v>890.04942600000004</c:v>
                </c:pt>
                <c:pt idx="8">
                  <c:v>866.04942600000004</c:v>
                </c:pt>
                <c:pt idx="9">
                  <c:v>841.28599000000008</c:v>
                </c:pt>
                <c:pt idx="10">
                  <c:v>832.89045499999997</c:v>
                </c:pt>
                <c:pt idx="11">
                  <c:v>847.87963999999999</c:v>
                </c:pt>
                <c:pt idx="12">
                  <c:v>860.72205200000008</c:v>
                </c:pt>
                <c:pt idx="13">
                  <c:v>857.34134799999993</c:v>
                </c:pt>
                <c:pt idx="14">
                  <c:v>784.38096999999993</c:v>
                </c:pt>
                <c:pt idx="15">
                  <c:v>864.86514199999999</c:v>
                </c:pt>
                <c:pt idx="16">
                  <c:v>866.91612299999997</c:v>
                </c:pt>
                <c:pt idx="17">
                  <c:v>870.91612299999997</c:v>
                </c:pt>
                <c:pt idx="18">
                  <c:v>871.56612299999995</c:v>
                </c:pt>
                <c:pt idx="19">
                  <c:v>889.30940199999998</c:v>
                </c:pt>
                <c:pt idx="20">
                  <c:v>929.713257</c:v>
                </c:pt>
                <c:pt idx="21">
                  <c:v>1012.279126</c:v>
                </c:pt>
                <c:pt idx="22">
                  <c:v>1038.781645</c:v>
                </c:pt>
                <c:pt idx="23">
                  <c:v>1070.517147</c:v>
                </c:pt>
                <c:pt idx="24">
                  <c:v>1083.5603959999999</c:v>
                </c:pt>
                <c:pt idx="25">
                  <c:v>1210.988065</c:v>
                </c:pt>
                <c:pt idx="26">
                  <c:v>1242.0852609999999</c:v>
                </c:pt>
                <c:pt idx="27">
                  <c:v>1320.8514709999999</c:v>
                </c:pt>
                <c:pt idx="28">
                  <c:v>1430.0466610000001</c:v>
                </c:pt>
                <c:pt idx="29">
                  <c:v>1401.7440080000001</c:v>
                </c:pt>
                <c:pt idx="30">
                  <c:v>1437.0466610000001</c:v>
                </c:pt>
                <c:pt idx="31">
                  <c:v>1466.7440080000001</c:v>
                </c:pt>
                <c:pt idx="32">
                  <c:v>1462.1895439999998</c:v>
                </c:pt>
                <c:pt idx="33">
                  <c:v>1484.789849</c:v>
                </c:pt>
                <c:pt idx="34">
                  <c:v>1466.8771040000001</c:v>
                </c:pt>
                <c:pt idx="35">
                  <c:v>1433.1015170000001</c:v>
                </c:pt>
                <c:pt idx="36">
                  <c:v>1296.5196989999999</c:v>
                </c:pt>
                <c:pt idx="37">
                  <c:v>1310.497901</c:v>
                </c:pt>
                <c:pt idx="38">
                  <c:v>1311.7834889999999</c:v>
                </c:pt>
                <c:pt idx="39">
                  <c:v>1275.424274</c:v>
                </c:pt>
                <c:pt idx="40">
                  <c:v>1280.361294</c:v>
                </c:pt>
                <c:pt idx="41">
                  <c:v>1340.0996700000001</c:v>
                </c:pt>
                <c:pt idx="42">
                  <c:v>1267.9261780000002</c:v>
                </c:pt>
                <c:pt idx="43">
                  <c:v>1300.346908</c:v>
                </c:pt>
                <c:pt idx="44">
                  <c:v>1218.8161049999999</c:v>
                </c:pt>
                <c:pt idx="45">
                  <c:v>1200.0951049999999</c:v>
                </c:pt>
                <c:pt idx="46">
                  <c:v>1454.3754979999999</c:v>
                </c:pt>
                <c:pt idx="47">
                  <c:v>1249.034678</c:v>
                </c:pt>
                <c:pt idx="48">
                  <c:v>1222.3556170000002</c:v>
                </c:pt>
                <c:pt idx="49">
                  <c:v>1230.3124229999999</c:v>
                </c:pt>
                <c:pt idx="50">
                  <c:v>1199.9269920000002</c:v>
                </c:pt>
                <c:pt idx="51">
                  <c:v>1181.637072</c:v>
                </c:pt>
                <c:pt idx="52">
                  <c:v>1252.9202580000001</c:v>
                </c:pt>
                <c:pt idx="53">
                  <c:v>1131.748863</c:v>
                </c:pt>
                <c:pt idx="54">
                  <c:v>1142.665767</c:v>
                </c:pt>
                <c:pt idx="55">
                  <c:v>1138.4498269999999</c:v>
                </c:pt>
                <c:pt idx="56">
                  <c:v>1168.0075080000001</c:v>
                </c:pt>
                <c:pt idx="57">
                  <c:v>1189.7938159999999</c:v>
                </c:pt>
                <c:pt idx="58">
                  <c:v>1183.9169959999999</c:v>
                </c:pt>
                <c:pt idx="59">
                  <c:v>1235.106957</c:v>
                </c:pt>
                <c:pt idx="60">
                  <c:v>1277.9059750000001</c:v>
                </c:pt>
                <c:pt idx="61">
                  <c:v>1203.3813420000001</c:v>
                </c:pt>
                <c:pt idx="62">
                  <c:v>1227.5388640000001</c:v>
                </c:pt>
                <c:pt idx="63">
                  <c:v>1182.5551270000001</c:v>
                </c:pt>
                <c:pt idx="64">
                  <c:v>1194.777139</c:v>
                </c:pt>
                <c:pt idx="65">
                  <c:v>1214.6162850000001</c:v>
                </c:pt>
                <c:pt idx="66">
                  <c:v>1231.595464</c:v>
                </c:pt>
                <c:pt idx="67">
                  <c:v>1214.905544</c:v>
                </c:pt>
                <c:pt idx="68">
                  <c:v>1081.3643950000001</c:v>
                </c:pt>
                <c:pt idx="69">
                  <c:v>1183.375505</c:v>
                </c:pt>
                <c:pt idx="70">
                  <c:v>1193.9639480000001</c:v>
                </c:pt>
                <c:pt idx="71">
                  <c:v>1250.9570779999999</c:v>
                </c:pt>
                <c:pt idx="72">
                  <c:v>1297.7503609999999</c:v>
                </c:pt>
                <c:pt idx="73">
                  <c:v>1332.06809</c:v>
                </c:pt>
                <c:pt idx="74">
                  <c:v>1318.503005</c:v>
                </c:pt>
                <c:pt idx="75">
                  <c:v>1291.6630049999999</c:v>
                </c:pt>
                <c:pt idx="76">
                  <c:v>1294.862392</c:v>
                </c:pt>
                <c:pt idx="77">
                  <c:v>1280.2810180000001</c:v>
                </c:pt>
                <c:pt idx="78">
                  <c:v>1282.1145799999999</c:v>
                </c:pt>
                <c:pt idx="79">
                  <c:v>1226.6823650000001</c:v>
                </c:pt>
                <c:pt idx="80">
                  <c:v>1217.2204689999999</c:v>
                </c:pt>
                <c:pt idx="81">
                  <c:v>1216.497204</c:v>
                </c:pt>
                <c:pt idx="82">
                  <c:v>1195.3468339999999</c:v>
                </c:pt>
                <c:pt idx="83">
                  <c:v>1144.326603</c:v>
                </c:pt>
                <c:pt idx="84">
                  <c:v>1072.274414</c:v>
                </c:pt>
                <c:pt idx="85">
                  <c:v>993.56925000000001</c:v>
                </c:pt>
                <c:pt idx="86">
                  <c:v>1014.033035</c:v>
                </c:pt>
                <c:pt idx="87">
                  <c:v>996.04147899999998</c:v>
                </c:pt>
                <c:pt idx="88">
                  <c:v>961.82738500000005</c:v>
                </c:pt>
                <c:pt idx="89">
                  <c:v>976.252881</c:v>
                </c:pt>
                <c:pt idx="90">
                  <c:v>931.93003499999998</c:v>
                </c:pt>
                <c:pt idx="91">
                  <c:v>945.73743000000002</c:v>
                </c:pt>
                <c:pt idx="92">
                  <c:v>922.19999800000005</c:v>
                </c:pt>
                <c:pt idx="93">
                  <c:v>921.92504899999994</c:v>
                </c:pt>
                <c:pt idx="94">
                  <c:v>910.54754600000001</c:v>
                </c:pt>
                <c:pt idx="95">
                  <c:v>901.50754600000005</c:v>
                </c:pt>
              </c:numCache>
            </c:numRef>
          </c:val>
        </c:ser>
        <c:marker val="1"/>
        <c:axId val="56695424"/>
        <c:axId val="57041664"/>
      </c:lineChart>
      <c:lineChart>
        <c:grouping val="standard"/>
        <c:ser>
          <c:idx val="4"/>
          <c:order val="2"/>
          <c:tx>
            <c:strRef>
              <c:f>PTA!$C$4</c:f>
              <c:strCache>
                <c:ptCount val="1"/>
                <c:pt idx="0">
                  <c:v>Freq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PTA!$C$7:$C$102</c:f>
              <c:numCache>
                <c:formatCode>0.00</c:formatCode>
                <c:ptCount val="96"/>
                <c:pt idx="0">
                  <c:v>49.94</c:v>
                </c:pt>
                <c:pt idx="1">
                  <c:v>50.02</c:v>
                </c:pt>
                <c:pt idx="2">
                  <c:v>49.99</c:v>
                </c:pt>
                <c:pt idx="3">
                  <c:v>50.03</c:v>
                </c:pt>
                <c:pt idx="4">
                  <c:v>50.03</c:v>
                </c:pt>
                <c:pt idx="5">
                  <c:v>50.03</c:v>
                </c:pt>
                <c:pt idx="6">
                  <c:v>50</c:v>
                </c:pt>
                <c:pt idx="7">
                  <c:v>49.99</c:v>
                </c:pt>
                <c:pt idx="8">
                  <c:v>50</c:v>
                </c:pt>
                <c:pt idx="9">
                  <c:v>49.98</c:v>
                </c:pt>
                <c:pt idx="10">
                  <c:v>49.999000000000002</c:v>
                </c:pt>
                <c:pt idx="11">
                  <c:v>50.01</c:v>
                </c:pt>
                <c:pt idx="12">
                  <c:v>49.94</c:v>
                </c:pt>
                <c:pt idx="13">
                  <c:v>49.97</c:v>
                </c:pt>
                <c:pt idx="14">
                  <c:v>50</c:v>
                </c:pt>
                <c:pt idx="15">
                  <c:v>50.03</c:v>
                </c:pt>
                <c:pt idx="16">
                  <c:v>49.93</c:v>
                </c:pt>
                <c:pt idx="17">
                  <c:v>49.95</c:v>
                </c:pt>
                <c:pt idx="18">
                  <c:v>49.98</c:v>
                </c:pt>
                <c:pt idx="19">
                  <c:v>50.04</c:v>
                </c:pt>
                <c:pt idx="20">
                  <c:v>50.03</c:v>
                </c:pt>
                <c:pt idx="21">
                  <c:v>50.01</c:v>
                </c:pt>
                <c:pt idx="22">
                  <c:v>50.02</c:v>
                </c:pt>
                <c:pt idx="23">
                  <c:v>50.06</c:v>
                </c:pt>
                <c:pt idx="24">
                  <c:v>50.05</c:v>
                </c:pt>
                <c:pt idx="25">
                  <c:v>50.02</c:v>
                </c:pt>
                <c:pt idx="26">
                  <c:v>50.05</c:v>
                </c:pt>
                <c:pt idx="27">
                  <c:v>50.02</c:v>
                </c:pt>
                <c:pt idx="28">
                  <c:v>49.99</c:v>
                </c:pt>
                <c:pt idx="29">
                  <c:v>50.01</c:v>
                </c:pt>
                <c:pt idx="30">
                  <c:v>50.03</c:v>
                </c:pt>
                <c:pt idx="31">
                  <c:v>50.07</c:v>
                </c:pt>
                <c:pt idx="32">
                  <c:v>50.06</c:v>
                </c:pt>
                <c:pt idx="33">
                  <c:v>50.03</c:v>
                </c:pt>
                <c:pt idx="34">
                  <c:v>50.02</c:v>
                </c:pt>
                <c:pt idx="35">
                  <c:v>50.04</c:v>
                </c:pt>
                <c:pt idx="36">
                  <c:v>50</c:v>
                </c:pt>
                <c:pt idx="37">
                  <c:v>50</c:v>
                </c:pt>
                <c:pt idx="38">
                  <c:v>49.99</c:v>
                </c:pt>
                <c:pt idx="39">
                  <c:v>49.94</c:v>
                </c:pt>
                <c:pt idx="40">
                  <c:v>49.93</c:v>
                </c:pt>
                <c:pt idx="41">
                  <c:v>49.94</c:v>
                </c:pt>
                <c:pt idx="42">
                  <c:v>50</c:v>
                </c:pt>
                <c:pt idx="43">
                  <c:v>49.95</c:v>
                </c:pt>
                <c:pt idx="44">
                  <c:v>50.02</c:v>
                </c:pt>
                <c:pt idx="45">
                  <c:v>50.03</c:v>
                </c:pt>
                <c:pt idx="46">
                  <c:v>49.98</c:v>
                </c:pt>
                <c:pt idx="47">
                  <c:v>50.11</c:v>
                </c:pt>
                <c:pt idx="48">
                  <c:v>50.06</c:v>
                </c:pt>
                <c:pt idx="49">
                  <c:v>50.03</c:v>
                </c:pt>
                <c:pt idx="50">
                  <c:v>50.02</c:v>
                </c:pt>
                <c:pt idx="51">
                  <c:v>50.06</c:v>
                </c:pt>
                <c:pt idx="52">
                  <c:v>50.13</c:v>
                </c:pt>
                <c:pt idx="53">
                  <c:v>50.13</c:v>
                </c:pt>
                <c:pt idx="54">
                  <c:v>50.07</c:v>
                </c:pt>
                <c:pt idx="55">
                  <c:v>50.05</c:v>
                </c:pt>
                <c:pt idx="56">
                  <c:v>50.02</c:v>
                </c:pt>
                <c:pt idx="57">
                  <c:v>49.97</c:v>
                </c:pt>
                <c:pt idx="58">
                  <c:v>50</c:v>
                </c:pt>
                <c:pt idx="59">
                  <c:v>50</c:v>
                </c:pt>
                <c:pt idx="60">
                  <c:v>50.01</c:v>
                </c:pt>
                <c:pt idx="61">
                  <c:v>49.97</c:v>
                </c:pt>
                <c:pt idx="62">
                  <c:v>49.98</c:v>
                </c:pt>
                <c:pt idx="63">
                  <c:v>49.96</c:v>
                </c:pt>
                <c:pt idx="64">
                  <c:v>50.01</c:v>
                </c:pt>
                <c:pt idx="65">
                  <c:v>49.91</c:v>
                </c:pt>
                <c:pt idx="66">
                  <c:v>49.97</c:v>
                </c:pt>
                <c:pt idx="67">
                  <c:v>49.96</c:v>
                </c:pt>
                <c:pt idx="68">
                  <c:v>50.05</c:v>
                </c:pt>
                <c:pt idx="69">
                  <c:v>50.03</c:v>
                </c:pt>
                <c:pt idx="70">
                  <c:v>50.01</c:v>
                </c:pt>
                <c:pt idx="71">
                  <c:v>50.04</c:v>
                </c:pt>
                <c:pt idx="72">
                  <c:v>50.04</c:v>
                </c:pt>
                <c:pt idx="73">
                  <c:v>50.03</c:v>
                </c:pt>
                <c:pt idx="74">
                  <c:v>50.02</c:v>
                </c:pt>
                <c:pt idx="75">
                  <c:v>50.05</c:v>
                </c:pt>
                <c:pt idx="76">
                  <c:v>50.02</c:v>
                </c:pt>
                <c:pt idx="77">
                  <c:v>50.04</c:v>
                </c:pt>
                <c:pt idx="78">
                  <c:v>50.03</c:v>
                </c:pt>
                <c:pt idx="79">
                  <c:v>50.05</c:v>
                </c:pt>
                <c:pt idx="80">
                  <c:v>50.03</c:v>
                </c:pt>
                <c:pt idx="81">
                  <c:v>50.04</c:v>
                </c:pt>
                <c:pt idx="82">
                  <c:v>50.02</c:v>
                </c:pt>
                <c:pt idx="83">
                  <c:v>49.97</c:v>
                </c:pt>
                <c:pt idx="84">
                  <c:v>50.02</c:v>
                </c:pt>
                <c:pt idx="85">
                  <c:v>50</c:v>
                </c:pt>
                <c:pt idx="86">
                  <c:v>50</c:v>
                </c:pt>
                <c:pt idx="87">
                  <c:v>50.04</c:v>
                </c:pt>
                <c:pt idx="88">
                  <c:v>49.94</c:v>
                </c:pt>
                <c:pt idx="89">
                  <c:v>49.89</c:v>
                </c:pt>
                <c:pt idx="90">
                  <c:v>49.9</c:v>
                </c:pt>
                <c:pt idx="91">
                  <c:v>49.93</c:v>
                </c:pt>
                <c:pt idx="92">
                  <c:v>49.98</c:v>
                </c:pt>
                <c:pt idx="93">
                  <c:v>49.92</c:v>
                </c:pt>
                <c:pt idx="94">
                  <c:v>49.89</c:v>
                </c:pt>
                <c:pt idx="95">
                  <c:v>49.97</c:v>
                </c:pt>
              </c:numCache>
            </c:numRef>
          </c:cat>
          <c:val>
            <c:numRef>
              <c:f>PTA!$C$7:$C$102</c:f>
              <c:numCache>
                <c:formatCode>0.00</c:formatCode>
                <c:ptCount val="96"/>
                <c:pt idx="0">
                  <c:v>49.94</c:v>
                </c:pt>
                <c:pt idx="1">
                  <c:v>50.02</c:v>
                </c:pt>
                <c:pt idx="2">
                  <c:v>49.99</c:v>
                </c:pt>
                <c:pt idx="3">
                  <c:v>50.03</c:v>
                </c:pt>
                <c:pt idx="4">
                  <c:v>50.03</c:v>
                </c:pt>
                <c:pt idx="5">
                  <c:v>50.03</c:v>
                </c:pt>
                <c:pt idx="6">
                  <c:v>50</c:v>
                </c:pt>
                <c:pt idx="7">
                  <c:v>49.99</c:v>
                </c:pt>
                <c:pt idx="8">
                  <c:v>50</c:v>
                </c:pt>
                <c:pt idx="9">
                  <c:v>49.98</c:v>
                </c:pt>
                <c:pt idx="10">
                  <c:v>49.999000000000002</c:v>
                </c:pt>
                <c:pt idx="11">
                  <c:v>50.01</c:v>
                </c:pt>
                <c:pt idx="12">
                  <c:v>49.94</c:v>
                </c:pt>
                <c:pt idx="13">
                  <c:v>49.97</c:v>
                </c:pt>
                <c:pt idx="14">
                  <c:v>50</c:v>
                </c:pt>
                <c:pt idx="15">
                  <c:v>50.03</c:v>
                </c:pt>
                <c:pt idx="16">
                  <c:v>49.93</c:v>
                </c:pt>
                <c:pt idx="17">
                  <c:v>49.95</c:v>
                </c:pt>
                <c:pt idx="18">
                  <c:v>49.98</c:v>
                </c:pt>
                <c:pt idx="19">
                  <c:v>50.04</c:v>
                </c:pt>
                <c:pt idx="20">
                  <c:v>50.03</c:v>
                </c:pt>
                <c:pt idx="21">
                  <c:v>50.01</c:v>
                </c:pt>
                <c:pt idx="22">
                  <c:v>50.02</c:v>
                </c:pt>
                <c:pt idx="23">
                  <c:v>50.06</c:v>
                </c:pt>
                <c:pt idx="24">
                  <c:v>50.05</c:v>
                </c:pt>
                <c:pt idx="25">
                  <c:v>50.02</c:v>
                </c:pt>
                <c:pt idx="26">
                  <c:v>50.05</c:v>
                </c:pt>
                <c:pt idx="27">
                  <c:v>50.02</c:v>
                </c:pt>
                <c:pt idx="28">
                  <c:v>49.99</c:v>
                </c:pt>
                <c:pt idx="29">
                  <c:v>50.01</c:v>
                </c:pt>
                <c:pt idx="30">
                  <c:v>50.03</c:v>
                </c:pt>
                <c:pt idx="31">
                  <c:v>50.07</c:v>
                </c:pt>
                <c:pt idx="32">
                  <c:v>50.06</c:v>
                </c:pt>
                <c:pt idx="33">
                  <c:v>50.03</c:v>
                </c:pt>
                <c:pt idx="34">
                  <c:v>50.02</c:v>
                </c:pt>
                <c:pt idx="35">
                  <c:v>50.04</c:v>
                </c:pt>
                <c:pt idx="36">
                  <c:v>50</c:v>
                </c:pt>
                <c:pt idx="37">
                  <c:v>50</c:v>
                </c:pt>
                <c:pt idx="38">
                  <c:v>49.99</c:v>
                </c:pt>
                <c:pt idx="39">
                  <c:v>49.94</c:v>
                </c:pt>
                <c:pt idx="40">
                  <c:v>49.93</c:v>
                </c:pt>
                <c:pt idx="41">
                  <c:v>49.94</c:v>
                </c:pt>
                <c:pt idx="42">
                  <c:v>50</c:v>
                </c:pt>
                <c:pt idx="43">
                  <c:v>49.95</c:v>
                </c:pt>
                <c:pt idx="44">
                  <c:v>50.02</c:v>
                </c:pt>
                <c:pt idx="45">
                  <c:v>50.03</c:v>
                </c:pt>
                <c:pt idx="46">
                  <c:v>49.98</c:v>
                </c:pt>
                <c:pt idx="47">
                  <c:v>50.11</c:v>
                </c:pt>
                <c:pt idx="48">
                  <c:v>50.06</c:v>
                </c:pt>
                <c:pt idx="49">
                  <c:v>50.03</c:v>
                </c:pt>
                <c:pt idx="50">
                  <c:v>50.02</c:v>
                </c:pt>
                <c:pt idx="51">
                  <c:v>50.06</c:v>
                </c:pt>
                <c:pt idx="52">
                  <c:v>50.13</c:v>
                </c:pt>
                <c:pt idx="53">
                  <c:v>50.13</c:v>
                </c:pt>
                <c:pt idx="54">
                  <c:v>50.07</c:v>
                </c:pt>
                <c:pt idx="55">
                  <c:v>50.05</c:v>
                </c:pt>
                <c:pt idx="56">
                  <c:v>50.02</c:v>
                </c:pt>
                <c:pt idx="57">
                  <c:v>49.97</c:v>
                </c:pt>
                <c:pt idx="58">
                  <c:v>50</c:v>
                </c:pt>
                <c:pt idx="59">
                  <c:v>50</c:v>
                </c:pt>
                <c:pt idx="60">
                  <c:v>50.01</c:v>
                </c:pt>
                <c:pt idx="61">
                  <c:v>49.97</c:v>
                </c:pt>
                <c:pt idx="62">
                  <c:v>49.98</c:v>
                </c:pt>
                <c:pt idx="63">
                  <c:v>49.96</c:v>
                </c:pt>
                <c:pt idx="64">
                  <c:v>50.01</c:v>
                </c:pt>
                <c:pt idx="65">
                  <c:v>49.91</c:v>
                </c:pt>
                <c:pt idx="66">
                  <c:v>49.97</c:v>
                </c:pt>
                <c:pt idx="67">
                  <c:v>49.96</c:v>
                </c:pt>
                <c:pt idx="68">
                  <c:v>50.05</c:v>
                </c:pt>
                <c:pt idx="69">
                  <c:v>50.03</c:v>
                </c:pt>
                <c:pt idx="70">
                  <c:v>50.01</c:v>
                </c:pt>
                <c:pt idx="71">
                  <c:v>50.04</c:v>
                </c:pt>
                <c:pt idx="72">
                  <c:v>50.04</c:v>
                </c:pt>
                <c:pt idx="73">
                  <c:v>50.03</c:v>
                </c:pt>
                <c:pt idx="74">
                  <c:v>50.02</c:v>
                </c:pt>
                <c:pt idx="75">
                  <c:v>50.05</c:v>
                </c:pt>
                <c:pt idx="76">
                  <c:v>50.02</c:v>
                </c:pt>
                <c:pt idx="77">
                  <c:v>50.04</c:v>
                </c:pt>
                <c:pt idx="78">
                  <c:v>50.03</c:v>
                </c:pt>
                <c:pt idx="79">
                  <c:v>50.05</c:v>
                </c:pt>
                <c:pt idx="80">
                  <c:v>50.03</c:v>
                </c:pt>
                <c:pt idx="81">
                  <c:v>50.04</c:v>
                </c:pt>
                <c:pt idx="82">
                  <c:v>50.02</c:v>
                </c:pt>
                <c:pt idx="83">
                  <c:v>49.97</c:v>
                </c:pt>
                <c:pt idx="84">
                  <c:v>50.02</c:v>
                </c:pt>
                <c:pt idx="85">
                  <c:v>50</c:v>
                </c:pt>
                <c:pt idx="86">
                  <c:v>50</c:v>
                </c:pt>
                <c:pt idx="87">
                  <c:v>50.04</c:v>
                </c:pt>
                <c:pt idx="88">
                  <c:v>49.94</c:v>
                </c:pt>
                <c:pt idx="89">
                  <c:v>49.89</c:v>
                </c:pt>
                <c:pt idx="90">
                  <c:v>49.9</c:v>
                </c:pt>
                <c:pt idx="91">
                  <c:v>49.93</c:v>
                </c:pt>
                <c:pt idx="92">
                  <c:v>49.98</c:v>
                </c:pt>
                <c:pt idx="93">
                  <c:v>49.92</c:v>
                </c:pt>
                <c:pt idx="94">
                  <c:v>49.89</c:v>
                </c:pt>
                <c:pt idx="95">
                  <c:v>49.97</c:v>
                </c:pt>
              </c:numCache>
            </c:numRef>
          </c:val>
        </c:ser>
        <c:marker val="1"/>
        <c:axId val="57312384"/>
        <c:axId val="57043968"/>
      </c:lineChart>
      <c:catAx>
        <c:axId val="56695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3512772694912188"/>
              <c:y val="0.6741804588476026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41664"/>
        <c:crosses val="autoZero"/>
        <c:auto val="1"/>
        <c:lblAlgn val="ctr"/>
        <c:lblOffset val="100"/>
        <c:tickLblSkip val="3"/>
        <c:tickMarkSkip val="1"/>
      </c:catAx>
      <c:valAx>
        <c:axId val="57041664"/>
        <c:scaling>
          <c:orientation val="minMax"/>
          <c:max val="17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4.7768497561287114E-2"/>
              <c:y val="0.3608812534797238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695424"/>
        <c:crosses val="autoZero"/>
        <c:crossBetween val="between"/>
      </c:valAx>
      <c:valAx>
        <c:axId val="57043968"/>
        <c:scaling>
          <c:orientation val="minMax"/>
        </c:scaling>
        <c:axPos val="r"/>
        <c:numFmt formatCode="0.00" sourceLinked="1"/>
        <c:tickLblPos val="nextTo"/>
        <c:txPr>
          <a:bodyPr/>
          <a:lstStyle/>
          <a:p>
            <a:pPr>
              <a:defRPr lang="en-US" sz="1200" baseline="0"/>
            </a:pPr>
            <a:endParaRPr lang="en-US"/>
          </a:p>
        </c:txPr>
        <c:crossAx val="57312384"/>
        <c:crosses val="max"/>
        <c:crossBetween val="between"/>
      </c:valAx>
      <c:catAx>
        <c:axId val="57312384"/>
        <c:scaling>
          <c:orientation val="minMax"/>
        </c:scaling>
        <c:delete val="1"/>
        <c:axPos val="b"/>
        <c:numFmt formatCode="0.00" sourceLinked="1"/>
        <c:tickLblPos val="none"/>
        <c:crossAx val="57043968"/>
        <c:crosses val="autoZero"/>
        <c:auto val="1"/>
        <c:lblAlgn val="ctr"/>
        <c:lblOffset val="100"/>
      </c:cat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2062566865059024E-2"/>
          <c:y val="0.81514674302075851"/>
          <c:w val="0.8232127279465995"/>
          <c:h val="0.14784737189837208"/>
        </c:manualLayout>
      </c:layout>
      <c:spPr>
        <a:solidFill>
          <a:srgbClr val="FFFFFF"/>
        </a:solidFill>
        <a:ln w="19050">
          <a:solidFill>
            <a:srgbClr val="000000"/>
          </a:solidFill>
          <a:prstDash val="solid"/>
        </a:ln>
        <a:effectLst>
          <a:outerShdw blurRad="50800" dist="50800" dir="5400000" sx="200000" sy="200000" algn="ctr" rotWithShape="0">
            <a:srgbClr val="000000">
              <a:alpha val="26000"/>
            </a:srgbClr>
          </a:outerShdw>
        </a:effectLst>
      </c:spPr>
      <c:txPr>
        <a:bodyPr/>
        <a:lstStyle/>
        <a:p>
          <a:pPr>
            <a:def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-3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US"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Demand Graphs for HPSEBL On 11-November-2019</a:t>
            </a:r>
          </a:p>
        </c:rich>
      </c:tx>
      <c:layout>
        <c:manualLayout>
          <c:xMode val="edge"/>
          <c:yMode val="edge"/>
          <c:x val="0.31975999317022691"/>
          <c:y val="7.32213444006422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52588752679718"/>
          <c:y val="0.15940159265703682"/>
          <c:w val="0.74570815450661065"/>
          <c:h val="0.41123640628996438"/>
        </c:manualLayout>
      </c:layout>
      <c:lineChart>
        <c:grouping val="standard"/>
        <c:ser>
          <c:idx val="0"/>
          <c:order val="0"/>
          <c:tx>
            <c:v>Demand as per DA</c:v>
          </c:tx>
          <c:spPr>
            <a:ln w="66675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PTA!$B$7:$B$102</c:f>
              <c:strCache>
                <c:ptCount val="96"/>
                <c:pt idx="0">
                  <c:v>00.00-00.15</c:v>
                </c:pt>
                <c:pt idx="1">
                  <c:v>00.15-00.30</c:v>
                </c:pt>
                <c:pt idx="2">
                  <c:v>00.30-00.45</c:v>
                </c:pt>
                <c:pt idx="3">
                  <c:v>00.45-01.00</c:v>
                </c:pt>
                <c:pt idx="4">
                  <c:v>01.00-01.15</c:v>
                </c:pt>
                <c:pt idx="5">
                  <c:v>01.15-01.30</c:v>
                </c:pt>
                <c:pt idx="6">
                  <c:v>01.30-01.45</c:v>
                </c:pt>
                <c:pt idx="7">
                  <c:v>01.45-02:00</c:v>
                </c:pt>
                <c:pt idx="8">
                  <c:v>02.00-02.15</c:v>
                </c:pt>
                <c:pt idx="9">
                  <c:v>02.15-02.30</c:v>
                </c:pt>
                <c:pt idx="10">
                  <c:v>02.30-02.45</c:v>
                </c:pt>
                <c:pt idx="11">
                  <c:v>02.45-03:00</c:v>
                </c:pt>
                <c:pt idx="12">
                  <c:v>03.00-03.15</c:v>
                </c:pt>
                <c:pt idx="13">
                  <c:v>03.15-03.30</c:v>
                </c:pt>
                <c:pt idx="14">
                  <c:v>03.30-03.45</c:v>
                </c:pt>
                <c:pt idx="15">
                  <c:v>03.45-04.00</c:v>
                </c:pt>
                <c:pt idx="16">
                  <c:v>04.00-04.15</c:v>
                </c:pt>
                <c:pt idx="17">
                  <c:v>04.15-04.30</c:v>
                </c:pt>
                <c:pt idx="18">
                  <c:v>04.30-04.45</c:v>
                </c:pt>
                <c:pt idx="19">
                  <c:v>04.45-05.00</c:v>
                </c:pt>
                <c:pt idx="20">
                  <c:v>05.00-05.15</c:v>
                </c:pt>
                <c:pt idx="21">
                  <c:v>05.15-05.30</c:v>
                </c:pt>
                <c:pt idx="22">
                  <c:v>05.30-05.45</c:v>
                </c:pt>
                <c:pt idx="23">
                  <c:v>05.45-06.00</c:v>
                </c:pt>
                <c:pt idx="24">
                  <c:v>06.00-06.15</c:v>
                </c:pt>
                <c:pt idx="25">
                  <c:v>06.15-06.30</c:v>
                </c:pt>
                <c:pt idx="26">
                  <c:v>06.30-06.45</c:v>
                </c:pt>
                <c:pt idx="27">
                  <c:v>06.45-07.00</c:v>
                </c:pt>
                <c:pt idx="28">
                  <c:v>07.00-07.15</c:v>
                </c:pt>
                <c:pt idx="29">
                  <c:v>07.15-07.30</c:v>
                </c:pt>
                <c:pt idx="30">
                  <c:v>07.30-07.45</c:v>
                </c:pt>
                <c:pt idx="31">
                  <c:v>07.45-08.00</c:v>
                </c:pt>
                <c:pt idx="32">
                  <c:v>08.00-08.15</c:v>
                </c:pt>
                <c:pt idx="33">
                  <c:v>08.15-08.30</c:v>
                </c:pt>
                <c:pt idx="34">
                  <c:v>08.30-08.45</c:v>
                </c:pt>
                <c:pt idx="35">
                  <c:v>08.45-09.00</c:v>
                </c:pt>
                <c:pt idx="36">
                  <c:v>09.00-09.15</c:v>
                </c:pt>
                <c:pt idx="37">
                  <c:v>09.15-09.30</c:v>
                </c:pt>
                <c:pt idx="38">
                  <c:v>09.30-09.45</c:v>
                </c:pt>
                <c:pt idx="39">
                  <c:v>09.45-10.00</c:v>
                </c:pt>
                <c:pt idx="40">
                  <c:v>10.00-10.15</c:v>
                </c:pt>
                <c:pt idx="41">
                  <c:v>10.15-10.30</c:v>
                </c:pt>
                <c:pt idx="42">
                  <c:v>10.30-10.45</c:v>
                </c:pt>
                <c:pt idx="43">
                  <c:v>10.45-11.00</c:v>
                </c:pt>
                <c:pt idx="44">
                  <c:v>11.00-11.15</c:v>
                </c:pt>
                <c:pt idx="45">
                  <c:v>11.15-11.30</c:v>
                </c:pt>
                <c:pt idx="46">
                  <c:v>11.30-11.45</c:v>
                </c:pt>
                <c:pt idx="47">
                  <c:v>11.45-12.00</c:v>
                </c:pt>
                <c:pt idx="48">
                  <c:v>12.00-12.15</c:v>
                </c:pt>
                <c:pt idx="49">
                  <c:v>12.15-12.30</c:v>
                </c:pt>
                <c:pt idx="50">
                  <c:v>12.30-12.45</c:v>
                </c:pt>
                <c:pt idx="51">
                  <c:v>12.45-13.00</c:v>
                </c:pt>
                <c:pt idx="52">
                  <c:v>13.00-13.15</c:v>
                </c:pt>
                <c:pt idx="53">
                  <c:v>13.15-13.30</c:v>
                </c:pt>
                <c:pt idx="54">
                  <c:v>13.30-13.45</c:v>
                </c:pt>
                <c:pt idx="55">
                  <c:v>13.45-14.00</c:v>
                </c:pt>
                <c:pt idx="56">
                  <c:v>14.00-14.15</c:v>
                </c:pt>
                <c:pt idx="57">
                  <c:v>14.15-14.30</c:v>
                </c:pt>
                <c:pt idx="58">
                  <c:v>14.30-14.45</c:v>
                </c:pt>
                <c:pt idx="59">
                  <c:v>14.45-15.00</c:v>
                </c:pt>
                <c:pt idx="60">
                  <c:v>15.00-15.15</c:v>
                </c:pt>
                <c:pt idx="61">
                  <c:v>15.15-15.30</c:v>
                </c:pt>
                <c:pt idx="62">
                  <c:v>15.30-15.45</c:v>
                </c:pt>
                <c:pt idx="63">
                  <c:v>15.45-16.00</c:v>
                </c:pt>
                <c:pt idx="64">
                  <c:v>16.00-16.15</c:v>
                </c:pt>
                <c:pt idx="65">
                  <c:v>16.15-16.30</c:v>
                </c:pt>
                <c:pt idx="66">
                  <c:v>16.30-16.45</c:v>
                </c:pt>
                <c:pt idx="67">
                  <c:v>16.45-17.00</c:v>
                </c:pt>
                <c:pt idx="68">
                  <c:v>17.00-17.15</c:v>
                </c:pt>
                <c:pt idx="69">
                  <c:v>17.15-17.30</c:v>
                </c:pt>
                <c:pt idx="70">
                  <c:v>17.30-17.45</c:v>
                </c:pt>
                <c:pt idx="71">
                  <c:v>17.45-18.00</c:v>
                </c:pt>
                <c:pt idx="72">
                  <c:v>18.00-18.15</c:v>
                </c:pt>
                <c:pt idx="73">
                  <c:v>18.15-18.30</c:v>
                </c:pt>
                <c:pt idx="74">
                  <c:v>18.30-18.45</c:v>
                </c:pt>
                <c:pt idx="75">
                  <c:v>18.45-19.00</c:v>
                </c:pt>
                <c:pt idx="76">
                  <c:v>19.00-19.15</c:v>
                </c:pt>
                <c:pt idx="77">
                  <c:v>19.15-19.30</c:v>
                </c:pt>
                <c:pt idx="78">
                  <c:v>19.30-19.45</c:v>
                </c:pt>
                <c:pt idx="79">
                  <c:v>19.45-20.00</c:v>
                </c:pt>
                <c:pt idx="80">
                  <c:v>20.00-20.15</c:v>
                </c:pt>
                <c:pt idx="81">
                  <c:v>20.15-20.30</c:v>
                </c:pt>
                <c:pt idx="82">
                  <c:v>20.30-20.45</c:v>
                </c:pt>
                <c:pt idx="83">
                  <c:v>20.45-21.00</c:v>
                </c:pt>
                <c:pt idx="84">
                  <c:v>21.00-21.15</c:v>
                </c:pt>
                <c:pt idx="85">
                  <c:v>21.15-21.30</c:v>
                </c:pt>
                <c:pt idx="86">
                  <c:v>21.30-21.45</c:v>
                </c:pt>
                <c:pt idx="87">
                  <c:v>21.45-22.00</c:v>
                </c:pt>
                <c:pt idx="88">
                  <c:v>22.00-22.15</c:v>
                </c:pt>
                <c:pt idx="89">
                  <c:v>22.15-22.30</c:v>
                </c:pt>
                <c:pt idx="90">
                  <c:v>22.30-22.45</c:v>
                </c:pt>
                <c:pt idx="91">
                  <c:v>22.45-23.00</c:v>
                </c:pt>
                <c:pt idx="92">
                  <c:v>23.00-23.15</c:v>
                </c:pt>
                <c:pt idx="93">
                  <c:v>23.15-23.30</c:v>
                </c:pt>
                <c:pt idx="94">
                  <c:v>23.30-23.45</c:v>
                </c:pt>
                <c:pt idx="95">
                  <c:v>23.45-24.00</c:v>
                </c:pt>
              </c:strCache>
            </c:strRef>
          </c:cat>
          <c:val>
            <c:numRef>
              <c:f>PTA!$G$7:$G$102</c:f>
              <c:numCache>
                <c:formatCode>0</c:formatCode>
                <c:ptCount val="96"/>
                <c:pt idx="0">
                  <c:v>893.14305178941424</c:v>
                </c:pt>
                <c:pt idx="1">
                  <c:v>897.12807377174283</c:v>
                </c:pt>
                <c:pt idx="2">
                  <c:v>895.88275440226516</c:v>
                </c:pt>
                <c:pt idx="3">
                  <c:v>889.40709368098112</c:v>
                </c:pt>
                <c:pt idx="4">
                  <c:v>886.6673910681302</c:v>
                </c:pt>
                <c:pt idx="5">
                  <c:v>887.66364656371229</c:v>
                </c:pt>
                <c:pt idx="6">
                  <c:v>886.41832719423462</c:v>
                </c:pt>
                <c:pt idx="7">
                  <c:v>882.18424133801034</c:v>
                </c:pt>
                <c:pt idx="8">
                  <c:v>884.92394395086126</c:v>
                </c:pt>
                <c:pt idx="9">
                  <c:v>877.95015548178617</c:v>
                </c:pt>
                <c:pt idx="10">
                  <c:v>878.19921935568163</c:v>
                </c:pt>
                <c:pt idx="11">
                  <c:v>873.716069625562</c:v>
                </c:pt>
                <c:pt idx="12">
                  <c:v>869.23291989544214</c:v>
                </c:pt>
                <c:pt idx="13">
                  <c:v>866.24415340869564</c:v>
                </c:pt>
                <c:pt idx="14">
                  <c:v>869.23291989544214</c:v>
                </c:pt>
                <c:pt idx="15">
                  <c:v>879.693602599055</c:v>
                </c:pt>
                <c:pt idx="16">
                  <c:v>881.68611359021929</c:v>
                </c:pt>
                <c:pt idx="17">
                  <c:v>880.19173034684604</c:v>
                </c:pt>
                <c:pt idx="18">
                  <c:v>893.64117953720529</c:v>
                </c:pt>
                <c:pt idx="19">
                  <c:v>903.85279836692246</c:v>
                </c:pt>
                <c:pt idx="20">
                  <c:v>931.99701611711885</c:v>
                </c:pt>
                <c:pt idx="21">
                  <c:v>976.33038567052529</c:v>
                </c:pt>
                <c:pt idx="22">
                  <c:v>1023.6525217106782</c:v>
                </c:pt>
                <c:pt idx="23">
                  <c:v>1074.9596797331601</c:v>
                </c:pt>
                <c:pt idx="24">
                  <c:v>1130.999051359657</c:v>
                </c:pt>
                <c:pt idx="25">
                  <c:v>1190.276253346796</c:v>
                </c:pt>
                <c:pt idx="26">
                  <c:v>1314.310062546776</c:v>
                </c:pt>
                <c:pt idx="27">
                  <c:v>1392.7651828238718</c:v>
                </c:pt>
                <c:pt idx="28">
                  <c:v>1443.0760853507713</c:v>
                </c:pt>
                <c:pt idx="29">
                  <c:v>1478.6922193178339</c:v>
                </c:pt>
                <c:pt idx="30">
                  <c:v>1485.167880039118</c:v>
                </c:pt>
                <c:pt idx="31">
                  <c:v>1472.4656224704454</c:v>
                </c:pt>
                <c:pt idx="32">
                  <c:v>1443.3251492246668</c:v>
                </c:pt>
                <c:pt idx="33">
                  <c:v>1420.6603367001726</c:v>
                </c:pt>
                <c:pt idx="34">
                  <c:v>1398.9917796712605</c:v>
                </c:pt>
                <c:pt idx="35">
                  <c:v>1382.304500120259</c:v>
                </c:pt>
                <c:pt idx="36">
                  <c:v>1371.1132300532192</c:v>
                </c:pt>
                <c:pt idx="37">
                  <c:v>1356.6509211090183</c:v>
                </c:pt>
                <c:pt idx="38">
                  <c:v>1352.416835252794</c:v>
                </c:pt>
                <c:pt idx="39">
                  <c:v>1337.722066692957</c:v>
                </c:pt>
                <c:pt idx="40">
                  <c:v>1323.2763620070157</c:v>
                </c:pt>
                <c:pt idx="41">
                  <c:v>1312.3175515556118</c:v>
                </c:pt>
                <c:pt idx="42">
                  <c:v>1305.094699212641</c:v>
                </c:pt>
                <c:pt idx="43">
                  <c:v>1290.8980584005949</c:v>
                </c:pt>
                <c:pt idx="44">
                  <c:v>1278.444864705818</c:v>
                </c:pt>
                <c:pt idx="45">
                  <c:v>1260.512265785339</c:v>
                </c:pt>
                <c:pt idx="46">
                  <c:v>1248.8062637122484</c:v>
                </c:pt>
                <c:pt idx="47">
                  <c:v>1243.0777946126511</c:v>
                </c:pt>
                <c:pt idx="48">
                  <c:v>1199.491616680931</c:v>
                </c:pt>
                <c:pt idx="49">
                  <c:v>1216.1788962319324</c:v>
                </c:pt>
                <c:pt idx="50">
                  <c:v>1200.9859999243042</c:v>
                </c:pt>
                <c:pt idx="51">
                  <c:v>1190.5253172206915</c:v>
                </c:pt>
                <c:pt idx="52">
                  <c:v>1167.1133130745106</c:v>
                </c:pt>
                <c:pt idx="53">
                  <c:v>1158.3960774881666</c:v>
                </c:pt>
                <c:pt idx="54">
                  <c:v>1168.3586324439884</c:v>
                </c:pt>
                <c:pt idx="55">
                  <c:v>1166.1170575789283</c:v>
                </c:pt>
                <c:pt idx="56">
                  <c:v>1172.343654426317</c:v>
                </c:pt>
                <c:pt idx="57">
                  <c:v>1170.3511434351526</c:v>
                </c:pt>
                <c:pt idx="58">
                  <c:v>1166.1170575789283</c:v>
                </c:pt>
                <c:pt idx="59">
                  <c:v>1175.8305486608544</c:v>
                </c:pt>
                <c:pt idx="60">
                  <c:v>1164.4566317529582</c:v>
                </c:pt>
                <c:pt idx="61">
                  <c:v>1158.1470136142711</c:v>
                </c:pt>
                <c:pt idx="62">
                  <c:v>1174.3361654174812</c:v>
                </c:pt>
                <c:pt idx="63">
                  <c:v>1177.8230596520189</c:v>
                </c:pt>
                <c:pt idx="64">
                  <c:v>1170.1020795612571</c:v>
                </c:pt>
                <c:pt idx="65">
                  <c:v>1174.3361654174812</c:v>
                </c:pt>
                <c:pt idx="66">
                  <c:v>1175.8305486608544</c:v>
                </c:pt>
                <c:pt idx="67">
                  <c:v>1161.3848439749131</c:v>
                </c:pt>
                <c:pt idx="68">
                  <c:v>1172.8417821741082</c:v>
                </c:pt>
                <c:pt idx="69">
                  <c:v>1192.7668920857516</c:v>
                </c:pt>
                <c:pt idx="70">
                  <c:v>1213.9373213668725</c:v>
                </c:pt>
                <c:pt idx="71">
                  <c:v>1250.5497108295172</c:v>
                </c:pt>
                <c:pt idx="72">
                  <c:v>1297.3737191218793</c:v>
                </c:pt>
                <c:pt idx="73">
                  <c:v>1316.5516374118358</c:v>
                </c:pt>
                <c:pt idx="74">
                  <c:v>1333.4879808367327</c:v>
                </c:pt>
                <c:pt idx="75">
                  <c:v>1293.6377610134462</c:v>
                </c:pt>
                <c:pt idx="76">
                  <c:v>1290.4829519441025</c:v>
                </c:pt>
                <c:pt idx="77">
                  <c:v>1263.0029045242943</c:v>
                </c:pt>
                <c:pt idx="78">
                  <c:v>1240.0890281259044</c:v>
                </c:pt>
                <c:pt idx="79">
                  <c:v>1222.903620827112</c:v>
                </c:pt>
                <c:pt idx="80">
                  <c:v>1191.0234449684826</c:v>
                </c:pt>
                <c:pt idx="81">
                  <c:v>1162.3810994704952</c:v>
                </c:pt>
                <c:pt idx="82">
                  <c:v>1135.7312649636722</c:v>
                </c:pt>
                <c:pt idx="83">
                  <c:v>1101.3604503660874</c:v>
                </c:pt>
                <c:pt idx="84">
                  <c:v>1075.2087436070556</c:v>
                </c:pt>
                <c:pt idx="85">
                  <c:v>1059.5177195516364</c:v>
                </c:pt>
                <c:pt idx="86">
                  <c:v>1035.8566515315599</c:v>
                </c:pt>
                <c:pt idx="87">
                  <c:v>1003.7274117990349</c:v>
                </c:pt>
                <c:pt idx="88">
                  <c:v>982.05885477012282</c:v>
                </c:pt>
                <c:pt idx="89">
                  <c:v>969.60566107534567</c:v>
                </c:pt>
                <c:pt idx="90">
                  <c:v>962.382808732375</c:v>
                </c:pt>
                <c:pt idx="91">
                  <c:v>945.19740143358251</c:v>
                </c:pt>
                <c:pt idx="92">
                  <c:v>932.49514386490989</c:v>
                </c:pt>
                <c:pt idx="93">
                  <c:v>917.05318368338635</c:v>
                </c:pt>
                <c:pt idx="94">
                  <c:v>908.58501197093779</c:v>
                </c:pt>
                <c:pt idx="95">
                  <c:v>904.5999899886092</c:v>
                </c:pt>
              </c:numCache>
            </c:numRef>
          </c:val>
        </c:ser>
        <c:ser>
          <c:idx val="1"/>
          <c:order val="1"/>
          <c:tx>
            <c:v>Demand as per Actual</c:v>
          </c:tx>
          <c:spPr>
            <a:ln w="53975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PTA!$J$7:$J$102</c:f>
              <c:numCache>
                <c:formatCode>0</c:formatCode>
                <c:ptCount val="96"/>
                <c:pt idx="0">
                  <c:v>870</c:v>
                </c:pt>
                <c:pt idx="1">
                  <c:v>863</c:v>
                </c:pt>
                <c:pt idx="2">
                  <c:v>854</c:v>
                </c:pt>
                <c:pt idx="3">
                  <c:v>835</c:v>
                </c:pt>
                <c:pt idx="4">
                  <c:v>833</c:v>
                </c:pt>
                <c:pt idx="5">
                  <c:v>824</c:v>
                </c:pt>
                <c:pt idx="6">
                  <c:v>836</c:v>
                </c:pt>
                <c:pt idx="7">
                  <c:v>834</c:v>
                </c:pt>
                <c:pt idx="8">
                  <c:v>835</c:v>
                </c:pt>
                <c:pt idx="9">
                  <c:v>823</c:v>
                </c:pt>
                <c:pt idx="10">
                  <c:v>813</c:v>
                </c:pt>
                <c:pt idx="11">
                  <c:v>813</c:v>
                </c:pt>
                <c:pt idx="12">
                  <c:v>817</c:v>
                </c:pt>
                <c:pt idx="13">
                  <c:v>821</c:v>
                </c:pt>
                <c:pt idx="14">
                  <c:v>827</c:v>
                </c:pt>
                <c:pt idx="15">
                  <c:v>833</c:v>
                </c:pt>
                <c:pt idx="16">
                  <c:v>834</c:v>
                </c:pt>
                <c:pt idx="17">
                  <c:v>847</c:v>
                </c:pt>
                <c:pt idx="18">
                  <c:v>857</c:v>
                </c:pt>
                <c:pt idx="19">
                  <c:v>861</c:v>
                </c:pt>
                <c:pt idx="20">
                  <c:v>895</c:v>
                </c:pt>
                <c:pt idx="21">
                  <c:v>935</c:v>
                </c:pt>
                <c:pt idx="22">
                  <c:v>969</c:v>
                </c:pt>
                <c:pt idx="23">
                  <c:v>1007</c:v>
                </c:pt>
                <c:pt idx="24">
                  <c:v>1051</c:v>
                </c:pt>
                <c:pt idx="25">
                  <c:v>1102</c:v>
                </c:pt>
                <c:pt idx="26">
                  <c:v>1179</c:v>
                </c:pt>
                <c:pt idx="27">
                  <c:v>1261</c:v>
                </c:pt>
                <c:pt idx="28">
                  <c:v>1317</c:v>
                </c:pt>
                <c:pt idx="29">
                  <c:v>1393</c:v>
                </c:pt>
                <c:pt idx="30">
                  <c:v>1402</c:v>
                </c:pt>
                <c:pt idx="31">
                  <c:v>1415</c:v>
                </c:pt>
                <c:pt idx="32">
                  <c:v>1428</c:v>
                </c:pt>
                <c:pt idx="33">
                  <c:v>1444</c:v>
                </c:pt>
                <c:pt idx="34">
                  <c:v>1433</c:v>
                </c:pt>
                <c:pt idx="35">
                  <c:v>1437</c:v>
                </c:pt>
                <c:pt idx="36">
                  <c:v>1431</c:v>
                </c:pt>
                <c:pt idx="37">
                  <c:v>1440</c:v>
                </c:pt>
                <c:pt idx="38">
                  <c:v>1431</c:v>
                </c:pt>
                <c:pt idx="39">
                  <c:v>1422</c:v>
                </c:pt>
                <c:pt idx="40">
                  <c:v>1401</c:v>
                </c:pt>
                <c:pt idx="41">
                  <c:v>1393</c:v>
                </c:pt>
                <c:pt idx="42">
                  <c:v>1370</c:v>
                </c:pt>
                <c:pt idx="43">
                  <c:v>1345</c:v>
                </c:pt>
                <c:pt idx="44">
                  <c:v>1335</c:v>
                </c:pt>
                <c:pt idx="45">
                  <c:v>1334</c:v>
                </c:pt>
                <c:pt idx="46">
                  <c:v>1314</c:v>
                </c:pt>
                <c:pt idx="47">
                  <c:v>1307</c:v>
                </c:pt>
                <c:pt idx="48">
                  <c:v>1282</c:v>
                </c:pt>
                <c:pt idx="49">
                  <c:v>1258</c:v>
                </c:pt>
                <c:pt idx="50">
                  <c:v>1244</c:v>
                </c:pt>
                <c:pt idx="51">
                  <c:v>1228</c:v>
                </c:pt>
                <c:pt idx="52">
                  <c:v>1178</c:v>
                </c:pt>
                <c:pt idx="53">
                  <c:v>1153</c:v>
                </c:pt>
                <c:pt idx="54">
                  <c:v>1161</c:v>
                </c:pt>
                <c:pt idx="55">
                  <c:v>1177</c:v>
                </c:pt>
                <c:pt idx="56">
                  <c:v>1156</c:v>
                </c:pt>
                <c:pt idx="57">
                  <c:v>1150</c:v>
                </c:pt>
                <c:pt idx="58">
                  <c:v>1152</c:v>
                </c:pt>
                <c:pt idx="59">
                  <c:v>1158</c:v>
                </c:pt>
                <c:pt idx="60">
                  <c:v>1159</c:v>
                </c:pt>
                <c:pt idx="61">
                  <c:v>1155</c:v>
                </c:pt>
                <c:pt idx="62">
                  <c:v>1157</c:v>
                </c:pt>
                <c:pt idx="63">
                  <c:v>1158</c:v>
                </c:pt>
                <c:pt idx="64">
                  <c:v>1164</c:v>
                </c:pt>
                <c:pt idx="65">
                  <c:v>1170</c:v>
                </c:pt>
                <c:pt idx="66">
                  <c:v>1177</c:v>
                </c:pt>
                <c:pt idx="67">
                  <c:v>1194</c:v>
                </c:pt>
                <c:pt idx="68">
                  <c:v>1203</c:v>
                </c:pt>
                <c:pt idx="69">
                  <c:v>1230</c:v>
                </c:pt>
                <c:pt idx="70">
                  <c:v>1267</c:v>
                </c:pt>
                <c:pt idx="71">
                  <c:v>1326</c:v>
                </c:pt>
                <c:pt idx="72">
                  <c:v>1344</c:v>
                </c:pt>
                <c:pt idx="73">
                  <c:v>1349</c:v>
                </c:pt>
                <c:pt idx="74">
                  <c:v>1316</c:v>
                </c:pt>
                <c:pt idx="75">
                  <c:v>1284</c:v>
                </c:pt>
                <c:pt idx="76">
                  <c:v>1269</c:v>
                </c:pt>
                <c:pt idx="77">
                  <c:v>1239</c:v>
                </c:pt>
                <c:pt idx="78">
                  <c:v>1219</c:v>
                </c:pt>
                <c:pt idx="79">
                  <c:v>1193</c:v>
                </c:pt>
                <c:pt idx="80">
                  <c:v>1163</c:v>
                </c:pt>
                <c:pt idx="81">
                  <c:v>1124</c:v>
                </c:pt>
                <c:pt idx="82">
                  <c:v>1104</c:v>
                </c:pt>
                <c:pt idx="83">
                  <c:v>1072</c:v>
                </c:pt>
                <c:pt idx="84">
                  <c:v>1033</c:v>
                </c:pt>
                <c:pt idx="85">
                  <c:v>1011</c:v>
                </c:pt>
                <c:pt idx="86">
                  <c:v>980</c:v>
                </c:pt>
                <c:pt idx="87">
                  <c:v>946</c:v>
                </c:pt>
                <c:pt idx="88">
                  <c:v>921</c:v>
                </c:pt>
                <c:pt idx="89">
                  <c:v>905</c:v>
                </c:pt>
                <c:pt idx="90">
                  <c:v>902</c:v>
                </c:pt>
                <c:pt idx="91">
                  <c:v>885</c:v>
                </c:pt>
                <c:pt idx="92">
                  <c:v>871</c:v>
                </c:pt>
                <c:pt idx="93">
                  <c:v>864</c:v>
                </c:pt>
                <c:pt idx="94">
                  <c:v>842</c:v>
                </c:pt>
                <c:pt idx="95">
                  <c:v>838</c:v>
                </c:pt>
              </c:numCache>
            </c:numRef>
          </c:val>
        </c:ser>
        <c:marker val="1"/>
        <c:axId val="77401088"/>
        <c:axId val="81348096"/>
      </c:lineChart>
      <c:lineChart>
        <c:grouping val="standard"/>
        <c:ser>
          <c:idx val="4"/>
          <c:order val="2"/>
          <c:tx>
            <c:strRef>
              <c:f>PTA!$C$4</c:f>
              <c:strCache>
                <c:ptCount val="1"/>
                <c:pt idx="0">
                  <c:v>Freq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PTA!$C$7:$C$102</c:f>
              <c:numCache>
                <c:formatCode>0.00</c:formatCode>
                <c:ptCount val="96"/>
                <c:pt idx="0">
                  <c:v>49.94</c:v>
                </c:pt>
                <c:pt idx="1">
                  <c:v>50.02</c:v>
                </c:pt>
                <c:pt idx="2">
                  <c:v>49.99</c:v>
                </c:pt>
                <c:pt idx="3">
                  <c:v>50.03</c:v>
                </c:pt>
                <c:pt idx="4">
                  <c:v>50.03</c:v>
                </c:pt>
                <c:pt idx="5">
                  <c:v>50.03</c:v>
                </c:pt>
                <c:pt idx="6">
                  <c:v>50</c:v>
                </c:pt>
                <c:pt idx="7">
                  <c:v>49.99</c:v>
                </c:pt>
                <c:pt idx="8">
                  <c:v>50</c:v>
                </c:pt>
                <c:pt idx="9">
                  <c:v>49.98</c:v>
                </c:pt>
                <c:pt idx="10">
                  <c:v>49.999000000000002</c:v>
                </c:pt>
                <c:pt idx="11">
                  <c:v>50.01</c:v>
                </c:pt>
                <c:pt idx="12">
                  <c:v>49.94</c:v>
                </c:pt>
                <c:pt idx="13">
                  <c:v>49.97</c:v>
                </c:pt>
                <c:pt idx="14">
                  <c:v>50</c:v>
                </c:pt>
                <c:pt idx="15">
                  <c:v>50.03</c:v>
                </c:pt>
                <c:pt idx="16">
                  <c:v>49.93</c:v>
                </c:pt>
                <c:pt idx="17">
                  <c:v>49.95</c:v>
                </c:pt>
                <c:pt idx="18">
                  <c:v>49.98</c:v>
                </c:pt>
                <c:pt idx="19">
                  <c:v>50.04</c:v>
                </c:pt>
                <c:pt idx="20">
                  <c:v>50.03</c:v>
                </c:pt>
                <c:pt idx="21">
                  <c:v>50.01</c:v>
                </c:pt>
                <c:pt idx="22">
                  <c:v>50.02</c:v>
                </c:pt>
                <c:pt idx="23">
                  <c:v>50.06</c:v>
                </c:pt>
                <c:pt idx="24">
                  <c:v>50.05</c:v>
                </c:pt>
                <c:pt idx="25">
                  <c:v>50.02</c:v>
                </c:pt>
                <c:pt idx="26">
                  <c:v>50.05</c:v>
                </c:pt>
                <c:pt idx="27">
                  <c:v>50.02</c:v>
                </c:pt>
                <c:pt idx="28">
                  <c:v>49.99</c:v>
                </c:pt>
                <c:pt idx="29">
                  <c:v>50.01</c:v>
                </c:pt>
                <c:pt idx="30">
                  <c:v>50.03</c:v>
                </c:pt>
                <c:pt idx="31">
                  <c:v>50.07</c:v>
                </c:pt>
                <c:pt idx="32">
                  <c:v>50.06</c:v>
                </c:pt>
                <c:pt idx="33">
                  <c:v>50.03</c:v>
                </c:pt>
                <c:pt idx="34">
                  <c:v>50.02</c:v>
                </c:pt>
                <c:pt idx="35">
                  <c:v>50.04</c:v>
                </c:pt>
                <c:pt idx="36">
                  <c:v>50</c:v>
                </c:pt>
                <c:pt idx="37">
                  <c:v>50</c:v>
                </c:pt>
                <c:pt idx="38">
                  <c:v>49.99</c:v>
                </c:pt>
                <c:pt idx="39">
                  <c:v>49.94</c:v>
                </c:pt>
                <c:pt idx="40">
                  <c:v>49.93</c:v>
                </c:pt>
                <c:pt idx="41">
                  <c:v>49.94</c:v>
                </c:pt>
                <c:pt idx="42">
                  <c:v>50</c:v>
                </c:pt>
                <c:pt idx="43">
                  <c:v>49.95</c:v>
                </c:pt>
                <c:pt idx="44">
                  <c:v>50.02</c:v>
                </c:pt>
                <c:pt idx="45">
                  <c:v>50.03</c:v>
                </c:pt>
                <c:pt idx="46">
                  <c:v>49.98</c:v>
                </c:pt>
                <c:pt idx="47">
                  <c:v>50.11</c:v>
                </c:pt>
                <c:pt idx="48">
                  <c:v>50.06</c:v>
                </c:pt>
                <c:pt idx="49">
                  <c:v>50.03</c:v>
                </c:pt>
                <c:pt idx="50">
                  <c:v>50.02</c:v>
                </c:pt>
                <c:pt idx="51">
                  <c:v>50.06</c:v>
                </c:pt>
                <c:pt idx="52">
                  <c:v>50.13</c:v>
                </c:pt>
                <c:pt idx="53">
                  <c:v>50.13</c:v>
                </c:pt>
                <c:pt idx="54">
                  <c:v>50.07</c:v>
                </c:pt>
                <c:pt idx="55">
                  <c:v>50.05</c:v>
                </c:pt>
                <c:pt idx="56">
                  <c:v>50.02</c:v>
                </c:pt>
                <c:pt idx="57">
                  <c:v>49.97</c:v>
                </c:pt>
                <c:pt idx="58">
                  <c:v>50</c:v>
                </c:pt>
                <c:pt idx="59">
                  <c:v>50</c:v>
                </c:pt>
                <c:pt idx="60">
                  <c:v>50.01</c:v>
                </c:pt>
                <c:pt idx="61">
                  <c:v>49.97</c:v>
                </c:pt>
                <c:pt idx="62">
                  <c:v>49.98</c:v>
                </c:pt>
                <c:pt idx="63">
                  <c:v>49.96</c:v>
                </c:pt>
                <c:pt idx="64">
                  <c:v>50.01</c:v>
                </c:pt>
                <c:pt idx="65">
                  <c:v>49.91</c:v>
                </c:pt>
                <c:pt idx="66">
                  <c:v>49.97</c:v>
                </c:pt>
                <c:pt idx="67">
                  <c:v>49.96</c:v>
                </c:pt>
                <c:pt idx="68">
                  <c:v>50.05</c:v>
                </c:pt>
                <c:pt idx="69">
                  <c:v>50.03</c:v>
                </c:pt>
                <c:pt idx="70">
                  <c:v>50.01</c:v>
                </c:pt>
                <c:pt idx="71">
                  <c:v>50.04</c:v>
                </c:pt>
                <c:pt idx="72">
                  <c:v>50.04</c:v>
                </c:pt>
                <c:pt idx="73">
                  <c:v>50.03</c:v>
                </c:pt>
                <c:pt idx="74">
                  <c:v>50.02</c:v>
                </c:pt>
                <c:pt idx="75">
                  <c:v>50.05</c:v>
                </c:pt>
                <c:pt idx="76">
                  <c:v>50.02</c:v>
                </c:pt>
                <c:pt idx="77">
                  <c:v>50.04</c:v>
                </c:pt>
                <c:pt idx="78">
                  <c:v>50.03</c:v>
                </c:pt>
                <c:pt idx="79">
                  <c:v>50.05</c:v>
                </c:pt>
                <c:pt idx="80">
                  <c:v>50.03</c:v>
                </c:pt>
                <c:pt idx="81">
                  <c:v>50.04</c:v>
                </c:pt>
                <c:pt idx="82">
                  <c:v>50.02</c:v>
                </c:pt>
                <c:pt idx="83">
                  <c:v>49.97</c:v>
                </c:pt>
                <c:pt idx="84">
                  <c:v>50.02</c:v>
                </c:pt>
                <c:pt idx="85">
                  <c:v>50</c:v>
                </c:pt>
                <c:pt idx="86">
                  <c:v>50</c:v>
                </c:pt>
                <c:pt idx="87">
                  <c:v>50.04</c:v>
                </c:pt>
                <c:pt idx="88">
                  <c:v>49.94</c:v>
                </c:pt>
                <c:pt idx="89">
                  <c:v>49.89</c:v>
                </c:pt>
                <c:pt idx="90">
                  <c:v>49.9</c:v>
                </c:pt>
                <c:pt idx="91">
                  <c:v>49.93</c:v>
                </c:pt>
                <c:pt idx="92">
                  <c:v>49.98</c:v>
                </c:pt>
                <c:pt idx="93">
                  <c:v>49.92</c:v>
                </c:pt>
                <c:pt idx="94">
                  <c:v>49.89</c:v>
                </c:pt>
                <c:pt idx="95">
                  <c:v>49.97</c:v>
                </c:pt>
              </c:numCache>
            </c:numRef>
          </c:cat>
          <c:val>
            <c:numRef>
              <c:f>PTA!$C$7:$C$102</c:f>
              <c:numCache>
                <c:formatCode>0.00</c:formatCode>
                <c:ptCount val="96"/>
                <c:pt idx="0">
                  <c:v>49.94</c:v>
                </c:pt>
                <c:pt idx="1">
                  <c:v>50.02</c:v>
                </c:pt>
                <c:pt idx="2">
                  <c:v>49.99</c:v>
                </c:pt>
                <c:pt idx="3">
                  <c:v>50.03</c:v>
                </c:pt>
                <c:pt idx="4">
                  <c:v>50.03</c:v>
                </c:pt>
                <c:pt idx="5">
                  <c:v>50.03</c:v>
                </c:pt>
                <c:pt idx="6">
                  <c:v>50</c:v>
                </c:pt>
                <c:pt idx="7">
                  <c:v>49.99</c:v>
                </c:pt>
                <c:pt idx="8">
                  <c:v>50</c:v>
                </c:pt>
                <c:pt idx="9">
                  <c:v>49.98</c:v>
                </c:pt>
                <c:pt idx="10">
                  <c:v>49.999000000000002</c:v>
                </c:pt>
                <c:pt idx="11">
                  <c:v>50.01</c:v>
                </c:pt>
                <c:pt idx="12">
                  <c:v>49.94</c:v>
                </c:pt>
                <c:pt idx="13">
                  <c:v>49.97</c:v>
                </c:pt>
                <c:pt idx="14">
                  <c:v>50</c:v>
                </c:pt>
                <c:pt idx="15">
                  <c:v>50.03</c:v>
                </c:pt>
                <c:pt idx="16">
                  <c:v>49.93</c:v>
                </c:pt>
                <c:pt idx="17">
                  <c:v>49.95</c:v>
                </c:pt>
                <c:pt idx="18">
                  <c:v>49.98</c:v>
                </c:pt>
                <c:pt idx="19">
                  <c:v>50.04</c:v>
                </c:pt>
                <c:pt idx="20">
                  <c:v>50.03</c:v>
                </c:pt>
                <c:pt idx="21">
                  <c:v>50.01</c:v>
                </c:pt>
                <c:pt idx="22">
                  <c:v>50.02</c:v>
                </c:pt>
                <c:pt idx="23">
                  <c:v>50.06</c:v>
                </c:pt>
                <c:pt idx="24">
                  <c:v>50.05</c:v>
                </c:pt>
                <c:pt idx="25">
                  <c:v>50.02</c:v>
                </c:pt>
                <c:pt idx="26">
                  <c:v>50.05</c:v>
                </c:pt>
                <c:pt idx="27">
                  <c:v>50.02</c:v>
                </c:pt>
                <c:pt idx="28">
                  <c:v>49.99</c:v>
                </c:pt>
                <c:pt idx="29">
                  <c:v>50.01</c:v>
                </c:pt>
                <c:pt idx="30">
                  <c:v>50.03</c:v>
                </c:pt>
                <c:pt idx="31">
                  <c:v>50.07</c:v>
                </c:pt>
                <c:pt idx="32">
                  <c:v>50.06</c:v>
                </c:pt>
                <c:pt idx="33">
                  <c:v>50.03</c:v>
                </c:pt>
                <c:pt idx="34">
                  <c:v>50.02</c:v>
                </c:pt>
                <c:pt idx="35">
                  <c:v>50.04</c:v>
                </c:pt>
                <c:pt idx="36">
                  <c:v>50</c:v>
                </c:pt>
                <c:pt idx="37">
                  <c:v>50</c:v>
                </c:pt>
                <c:pt idx="38">
                  <c:v>49.99</c:v>
                </c:pt>
                <c:pt idx="39">
                  <c:v>49.94</c:v>
                </c:pt>
                <c:pt idx="40">
                  <c:v>49.93</c:v>
                </c:pt>
                <c:pt idx="41">
                  <c:v>49.94</c:v>
                </c:pt>
                <c:pt idx="42">
                  <c:v>50</c:v>
                </c:pt>
                <c:pt idx="43">
                  <c:v>49.95</c:v>
                </c:pt>
                <c:pt idx="44">
                  <c:v>50.02</c:v>
                </c:pt>
                <c:pt idx="45">
                  <c:v>50.03</c:v>
                </c:pt>
                <c:pt idx="46">
                  <c:v>49.98</c:v>
                </c:pt>
                <c:pt idx="47">
                  <c:v>50.11</c:v>
                </c:pt>
                <c:pt idx="48">
                  <c:v>50.06</c:v>
                </c:pt>
                <c:pt idx="49">
                  <c:v>50.03</c:v>
                </c:pt>
                <c:pt idx="50">
                  <c:v>50.02</c:v>
                </c:pt>
                <c:pt idx="51">
                  <c:v>50.06</c:v>
                </c:pt>
                <c:pt idx="52">
                  <c:v>50.13</c:v>
                </c:pt>
                <c:pt idx="53">
                  <c:v>50.13</c:v>
                </c:pt>
                <c:pt idx="54">
                  <c:v>50.07</c:v>
                </c:pt>
                <c:pt idx="55">
                  <c:v>50.05</c:v>
                </c:pt>
                <c:pt idx="56">
                  <c:v>50.02</c:v>
                </c:pt>
                <c:pt idx="57">
                  <c:v>49.97</c:v>
                </c:pt>
                <c:pt idx="58">
                  <c:v>50</c:v>
                </c:pt>
                <c:pt idx="59">
                  <c:v>50</c:v>
                </c:pt>
                <c:pt idx="60">
                  <c:v>50.01</c:v>
                </c:pt>
                <c:pt idx="61">
                  <c:v>49.97</c:v>
                </c:pt>
                <c:pt idx="62">
                  <c:v>49.98</c:v>
                </c:pt>
                <c:pt idx="63">
                  <c:v>49.96</c:v>
                </c:pt>
                <c:pt idx="64">
                  <c:v>50.01</c:v>
                </c:pt>
                <c:pt idx="65">
                  <c:v>49.91</c:v>
                </c:pt>
                <c:pt idx="66">
                  <c:v>49.97</c:v>
                </c:pt>
                <c:pt idx="67">
                  <c:v>49.96</c:v>
                </c:pt>
                <c:pt idx="68">
                  <c:v>50.05</c:v>
                </c:pt>
                <c:pt idx="69">
                  <c:v>50.03</c:v>
                </c:pt>
                <c:pt idx="70">
                  <c:v>50.01</c:v>
                </c:pt>
                <c:pt idx="71">
                  <c:v>50.04</c:v>
                </c:pt>
                <c:pt idx="72">
                  <c:v>50.04</c:v>
                </c:pt>
                <c:pt idx="73">
                  <c:v>50.03</c:v>
                </c:pt>
                <c:pt idx="74">
                  <c:v>50.02</c:v>
                </c:pt>
                <c:pt idx="75">
                  <c:v>50.05</c:v>
                </c:pt>
                <c:pt idx="76">
                  <c:v>50.02</c:v>
                </c:pt>
                <c:pt idx="77">
                  <c:v>50.04</c:v>
                </c:pt>
                <c:pt idx="78">
                  <c:v>50.03</c:v>
                </c:pt>
                <c:pt idx="79">
                  <c:v>50.05</c:v>
                </c:pt>
                <c:pt idx="80">
                  <c:v>50.03</c:v>
                </c:pt>
                <c:pt idx="81">
                  <c:v>50.04</c:v>
                </c:pt>
                <c:pt idx="82">
                  <c:v>50.02</c:v>
                </c:pt>
                <c:pt idx="83">
                  <c:v>49.97</c:v>
                </c:pt>
                <c:pt idx="84">
                  <c:v>50.02</c:v>
                </c:pt>
                <c:pt idx="85">
                  <c:v>50</c:v>
                </c:pt>
                <c:pt idx="86">
                  <c:v>50</c:v>
                </c:pt>
                <c:pt idx="87">
                  <c:v>50.04</c:v>
                </c:pt>
                <c:pt idx="88">
                  <c:v>49.94</c:v>
                </c:pt>
                <c:pt idx="89">
                  <c:v>49.89</c:v>
                </c:pt>
                <c:pt idx="90">
                  <c:v>49.9</c:v>
                </c:pt>
                <c:pt idx="91">
                  <c:v>49.93</c:v>
                </c:pt>
                <c:pt idx="92">
                  <c:v>49.98</c:v>
                </c:pt>
                <c:pt idx="93">
                  <c:v>49.92</c:v>
                </c:pt>
                <c:pt idx="94">
                  <c:v>49.89</c:v>
                </c:pt>
                <c:pt idx="95">
                  <c:v>49.97</c:v>
                </c:pt>
              </c:numCache>
            </c:numRef>
          </c:val>
        </c:ser>
        <c:marker val="1"/>
        <c:axId val="83068032"/>
        <c:axId val="81350016"/>
      </c:lineChart>
      <c:catAx>
        <c:axId val="77401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3512772694912188"/>
              <c:y val="0.674180458847602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348096"/>
        <c:crosses val="autoZero"/>
        <c:auto val="1"/>
        <c:lblAlgn val="ctr"/>
        <c:lblOffset val="100"/>
        <c:tickLblSkip val="3"/>
        <c:tickMarkSkip val="1"/>
      </c:catAx>
      <c:valAx>
        <c:axId val="81348096"/>
        <c:scaling>
          <c:orientation val="minMax"/>
          <c:max val="17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4.7768497561287114E-2"/>
              <c:y val="0.3608812534797238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01088"/>
        <c:crosses val="autoZero"/>
        <c:crossBetween val="between"/>
      </c:valAx>
      <c:valAx>
        <c:axId val="81350016"/>
        <c:scaling>
          <c:orientation val="minMax"/>
        </c:scaling>
        <c:axPos val="r"/>
        <c:numFmt formatCode="0.00" sourceLinked="1"/>
        <c:tickLblPos val="nextTo"/>
        <c:txPr>
          <a:bodyPr/>
          <a:lstStyle/>
          <a:p>
            <a:pPr>
              <a:defRPr lang="en-US" sz="1200" baseline="0"/>
            </a:pPr>
            <a:endParaRPr lang="en-US"/>
          </a:p>
        </c:txPr>
        <c:crossAx val="83068032"/>
        <c:crosses val="max"/>
        <c:crossBetween val="between"/>
      </c:valAx>
      <c:catAx>
        <c:axId val="83068032"/>
        <c:scaling>
          <c:orientation val="minMax"/>
        </c:scaling>
        <c:delete val="1"/>
        <c:axPos val="b"/>
        <c:numFmt formatCode="0.00" sourceLinked="1"/>
        <c:tickLblPos val="none"/>
        <c:crossAx val="81350016"/>
        <c:crosses val="autoZero"/>
        <c:auto val="1"/>
        <c:lblAlgn val="ctr"/>
        <c:lblOffset val="100"/>
      </c:cat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0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2062566865059024E-2"/>
          <c:y val="0.81514674302075851"/>
          <c:w val="0.8232127279465995"/>
          <c:h val="0.14784737189837197"/>
        </c:manualLayout>
      </c:layout>
      <c:spPr>
        <a:solidFill>
          <a:srgbClr val="FFFFFF"/>
        </a:solidFill>
        <a:ln w="19050">
          <a:solidFill>
            <a:srgbClr val="000000"/>
          </a:solidFill>
          <a:prstDash val="solid"/>
        </a:ln>
        <a:effectLst>
          <a:outerShdw blurRad="50800" dist="50800" dir="5400000" sx="200000" sy="200000" algn="ctr" rotWithShape="0">
            <a:srgbClr val="000000">
              <a:alpha val="26000"/>
            </a:srgbClr>
          </a:outerShdw>
        </a:effectLst>
      </c:spPr>
      <c:txPr>
        <a:bodyPr/>
        <a:lstStyle/>
        <a:p>
          <a:pPr>
            <a:def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-3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US"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Availability V/s Actual Demand Graphs for HPSEBL On </a:t>
            </a:r>
            <a:r>
              <a:rPr lang="en-US" baseline="0"/>
              <a:t> 11-November-</a:t>
            </a:r>
            <a:r>
              <a:rPr lang="en-US"/>
              <a:t>2019</a:t>
            </a:r>
          </a:p>
        </c:rich>
      </c:tx>
      <c:layout>
        <c:manualLayout>
          <c:xMode val="edge"/>
          <c:yMode val="edge"/>
          <c:x val="0.29470564669238475"/>
          <c:y val="5.89585847937217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69028872323099"/>
          <c:y val="0.15954067240167769"/>
          <c:w val="0.74570815450661065"/>
          <c:h val="0.41123640628996438"/>
        </c:manualLayout>
      </c:layout>
      <c:lineChart>
        <c:grouping val="standard"/>
        <c:ser>
          <c:idx val="0"/>
          <c:order val="0"/>
          <c:tx>
            <c:v>Actual Availability</c:v>
          </c:tx>
          <c:spPr>
            <a:ln w="66675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PTA!$B$7:$B$102</c:f>
              <c:strCache>
                <c:ptCount val="96"/>
                <c:pt idx="0">
                  <c:v>00.00-00.15</c:v>
                </c:pt>
                <c:pt idx="1">
                  <c:v>00.15-00.30</c:v>
                </c:pt>
                <c:pt idx="2">
                  <c:v>00.30-00.45</c:v>
                </c:pt>
                <c:pt idx="3">
                  <c:v>00.45-01.00</c:v>
                </c:pt>
                <c:pt idx="4">
                  <c:v>01.00-01.15</c:v>
                </c:pt>
                <c:pt idx="5">
                  <c:v>01.15-01.30</c:v>
                </c:pt>
                <c:pt idx="6">
                  <c:v>01.30-01.45</c:v>
                </c:pt>
                <c:pt idx="7">
                  <c:v>01.45-02:00</c:v>
                </c:pt>
                <c:pt idx="8">
                  <c:v>02.00-02.15</c:v>
                </c:pt>
                <c:pt idx="9">
                  <c:v>02.15-02.30</c:v>
                </c:pt>
                <c:pt idx="10">
                  <c:v>02.30-02.45</c:v>
                </c:pt>
                <c:pt idx="11">
                  <c:v>02.45-03:00</c:v>
                </c:pt>
                <c:pt idx="12">
                  <c:v>03.00-03.15</c:v>
                </c:pt>
                <c:pt idx="13">
                  <c:v>03.15-03.30</c:v>
                </c:pt>
                <c:pt idx="14">
                  <c:v>03.30-03.45</c:v>
                </c:pt>
                <c:pt idx="15">
                  <c:v>03.45-04.00</c:v>
                </c:pt>
                <c:pt idx="16">
                  <c:v>04.00-04.15</c:v>
                </c:pt>
                <c:pt idx="17">
                  <c:v>04.15-04.30</c:v>
                </c:pt>
                <c:pt idx="18">
                  <c:v>04.30-04.45</c:v>
                </c:pt>
                <c:pt idx="19">
                  <c:v>04.45-05.00</c:v>
                </c:pt>
                <c:pt idx="20">
                  <c:v>05.00-05.15</c:v>
                </c:pt>
                <c:pt idx="21">
                  <c:v>05.15-05.30</c:v>
                </c:pt>
                <c:pt idx="22">
                  <c:v>05.30-05.45</c:v>
                </c:pt>
                <c:pt idx="23">
                  <c:v>05.45-06.00</c:v>
                </c:pt>
                <c:pt idx="24">
                  <c:v>06.00-06.15</c:v>
                </c:pt>
                <c:pt idx="25">
                  <c:v>06.15-06.30</c:v>
                </c:pt>
                <c:pt idx="26">
                  <c:v>06.30-06.45</c:v>
                </c:pt>
                <c:pt idx="27">
                  <c:v>06.45-07.00</c:v>
                </c:pt>
                <c:pt idx="28">
                  <c:v>07.00-07.15</c:v>
                </c:pt>
                <c:pt idx="29">
                  <c:v>07.15-07.30</c:v>
                </c:pt>
                <c:pt idx="30">
                  <c:v>07.30-07.45</c:v>
                </c:pt>
                <c:pt idx="31">
                  <c:v>07.45-08.00</c:v>
                </c:pt>
                <c:pt idx="32">
                  <c:v>08.00-08.15</c:v>
                </c:pt>
                <c:pt idx="33">
                  <c:v>08.15-08.30</c:v>
                </c:pt>
                <c:pt idx="34">
                  <c:v>08.30-08.45</c:v>
                </c:pt>
                <c:pt idx="35">
                  <c:v>08.45-09.00</c:v>
                </c:pt>
                <c:pt idx="36">
                  <c:v>09.00-09.15</c:v>
                </c:pt>
                <c:pt idx="37">
                  <c:v>09.15-09.30</c:v>
                </c:pt>
                <c:pt idx="38">
                  <c:v>09.30-09.45</c:v>
                </c:pt>
                <c:pt idx="39">
                  <c:v>09.45-10.00</c:v>
                </c:pt>
                <c:pt idx="40">
                  <c:v>10.00-10.15</c:v>
                </c:pt>
                <c:pt idx="41">
                  <c:v>10.15-10.30</c:v>
                </c:pt>
                <c:pt idx="42">
                  <c:v>10.30-10.45</c:v>
                </c:pt>
                <c:pt idx="43">
                  <c:v>10.45-11.00</c:v>
                </c:pt>
                <c:pt idx="44">
                  <c:v>11.00-11.15</c:v>
                </c:pt>
                <c:pt idx="45">
                  <c:v>11.15-11.30</c:v>
                </c:pt>
                <c:pt idx="46">
                  <c:v>11.30-11.45</c:v>
                </c:pt>
                <c:pt idx="47">
                  <c:v>11.45-12.00</c:v>
                </c:pt>
                <c:pt idx="48">
                  <c:v>12.00-12.15</c:v>
                </c:pt>
                <c:pt idx="49">
                  <c:v>12.15-12.30</c:v>
                </c:pt>
                <c:pt idx="50">
                  <c:v>12.30-12.45</c:v>
                </c:pt>
                <c:pt idx="51">
                  <c:v>12.45-13.00</c:v>
                </c:pt>
                <c:pt idx="52">
                  <c:v>13.00-13.15</c:v>
                </c:pt>
                <c:pt idx="53">
                  <c:v>13.15-13.30</c:v>
                </c:pt>
                <c:pt idx="54">
                  <c:v>13.30-13.45</c:v>
                </c:pt>
                <c:pt idx="55">
                  <c:v>13.45-14.00</c:v>
                </c:pt>
                <c:pt idx="56">
                  <c:v>14.00-14.15</c:v>
                </c:pt>
                <c:pt idx="57">
                  <c:v>14.15-14.30</c:v>
                </c:pt>
                <c:pt idx="58">
                  <c:v>14.30-14.45</c:v>
                </c:pt>
                <c:pt idx="59">
                  <c:v>14.45-15.00</c:v>
                </c:pt>
                <c:pt idx="60">
                  <c:v>15.00-15.15</c:v>
                </c:pt>
                <c:pt idx="61">
                  <c:v>15.15-15.30</c:v>
                </c:pt>
                <c:pt idx="62">
                  <c:v>15.30-15.45</c:v>
                </c:pt>
                <c:pt idx="63">
                  <c:v>15.45-16.00</c:v>
                </c:pt>
                <c:pt idx="64">
                  <c:v>16.00-16.15</c:v>
                </c:pt>
                <c:pt idx="65">
                  <c:v>16.15-16.30</c:v>
                </c:pt>
                <c:pt idx="66">
                  <c:v>16.30-16.45</c:v>
                </c:pt>
                <c:pt idx="67">
                  <c:v>16.45-17.00</c:v>
                </c:pt>
                <c:pt idx="68">
                  <c:v>17.00-17.15</c:v>
                </c:pt>
                <c:pt idx="69">
                  <c:v>17.15-17.30</c:v>
                </c:pt>
                <c:pt idx="70">
                  <c:v>17.30-17.45</c:v>
                </c:pt>
                <c:pt idx="71">
                  <c:v>17.45-18.00</c:v>
                </c:pt>
                <c:pt idx="72">
                  <c:v>18.00-18.15</c:v>
                </c:pt>
                <c:pt idx="73">
                  <c:v>18.15-18.30</c:v>
                </c:pt>
                <c:pt idx="74">
                  <c:v>18.30-18.45</c:v>
                </c:pt>
                <c:pt idx="75">
                  <c:v>18.45-19.00</c:v>
                </c:pt>
                <c:pt idx="76">
                  <c:v>19.00-19.15</c:v>
                </c:pt>
                <c:pt idx="77">
                  <c:v>19.15-19.30</c:v>
                </c:pt>
                <c:pt idx="78">
                  <c:v>19.30-19.45</c:v>
                </c:pt>
                <c:pt idx="79">
                  <c:v>19.45-20.00</c:v>
                </c:pt>
                <c:pt idx="80">
                  <c:v>20.00-20.15</c:v>
                </c:pt>
                <c:pt idx="81">
                  <c:v>20.15-20.30</c:v>
                </c:pt>
                <c:pt idx="82">
                  <c:v>20.30-20.45</c:v>
                </c:pt>
                <c:pt idx="83">
                  <c:v>20.45-21.00</c:v>
                </c:pt>
                <c:pt idx="84">
                  <c:v>21.00-21.15</c:v>
                </c:pt>
                <c:pt idx="85">
                  <c:v>21.15-21.30</c:v>
                </c:pt>
                <c:pt idx="86">
                  <c:v>21.30-21.45</c:v>
                </c:pt>
                <c:pt idx="87">
                  <c:v>21.45-22.00</c:v>
                </c:pt>
                <c:pt idx="88">
                  <c:v>22.00-22.15</c:v>
                </c:pt>
                <c:pt idx="89">
                  <c:v>22.15-22.30</c:v>
                </c:pt>
                <c:pt idx="90">
                  <c:v>22.30-22.45</c:v>
                </c:pt>
                <c:pt idx="91">
                  <c:v>22.45-23.00</c:v>
                </c:pt>
                <c:pt idx="92">
                  <c:v>23.00-23.15</c:v>
                </c:pt>
                <c:pt idx="93">
                  <c:v>23.15-23.30</c:v>
                </c:pt>
                <c:pt idx="94">
                  <c:v>23.30-23.45</c:v>
                </c:pt>
                <c:pt idx="95">
                  <c:v>23.45-24.00</c:v>
                </c:pt>
              </c:strCache>
            </c:strRef>
          </c:cat>
          <c:val>
            <c:numRef>
              <c:f>PTA!$R$7:$R$102</c:f>
              <c:numCache>
                <c:formatCode>0</c:formatCode>
                <c:ptCount val="96"/>
                <c:pt idx="0">
                  <c:v>934.005358</c:v>
                </c:pt>
                <c:pt idx="1">
                  <c:v>848.737165</c:v>
                </c:pt>
                <c:pt idx="2">
                  <c:v>900.26686600000005</c:v>
                </c:pt>
                <c:pt idx="3">
                  <c:v>917.63382200000001</c:v>
                </c:pt>
                <c:pt idx="4">
                  <c:v>902.64809200000002</c:v>
                </c:pt>
                <c:pt idx="5">
                  <c:v>900.610995</c:v>
                </c:pt>
                <c:pt idx="6">
                  <c:v>866.73075900000003</c:v>
                </c:pt>
                <c:pt idx="7">
                  <c:v>890.04942600000004</c:v>
                </c:pt>
                <c:pt idx="8">
                  <c:v>866.04942600000004</c:v>
                </c:pt>
                <c:pt idx="9">
                  <c:v>841.28599000000008</c:v>
                </c:pt>
                <c:pt idx="10">
                  <c:v>832.89045499999997</c:v>
                </c:pt>
                <c:pt idx="11">
                  <c:v>847.87963999999999</c:v>
                </c:pt>
                <c:pt idx="12">
                  <c:v>860.72205200000008</c:v>
                </c:pt>
                <c:pt idx="13">
                  <c:v>857.34134799999993</c:v>
                </c:pt>
                <c:pt idx="14">
                  <c:v>784.38096999999993</c:v>
                </c:pt>
                <c:pt idx="15">
                  <c:v>864.86514199999999</c:v>
                </c:pt>
                <c:pt idx="16">
                  <c:v>866.91612299999997</c:v>
                </c:pt>
                <c:pt idx="17">
                  <c:v>870.91612299999997</c:v>
                </c:pt>
                <c:pt idx="18">
                  <c:v>871.56612299999995</c:v>
                </c:pt>
                <c:pt idx="19">
                  <c:v>889.30940199999998</c:v>
                </c:pt>
                <c:pt idx="20">
                  <c:v>929.713257</c:v>
                </c:pt>
                <c:pt idx="21">
                  <c:v>1012.279126</c:v>
                </c:pt>
                <c:pt idx="22">
                  <c:v>1038.781645</c:v>
                </c:pt>
                <c:pt idx="23">
                  <c:v>1070.517147</c:v>
                </c:pt>
                <c:pt idx="24">
                  <c:v>1083.5603959999999</c:v>
                </c:pt>
                <c:pt idx="25">
                  <c:v>1210.988065</c:v>
                </c:pt>
                <c:pt idx="26">
                  <c:v>1242.0852609999999</c:v>
                </c:pt>
                <c:pt idx="27">
                  <c:v>1320.8514709999999</c:v>
                </c:pt>
                <c:pt idx="28">
                  <c:v>1430.0466610000001</c:v>
                </c:pt>
                <c:pt idx="29">
                  <c:v>1401.7440080000001</c:v>
                </c:pt>
                <c:pt idx="30">
                  <c:v>1437.0466610000001</c:v>
                </c:pt>
                <c:pt idx="31">
                  <c:v>1466.7440080000001</c:v>
                </c:pt>
                <c:pt idx="32">
                  <c:v>1462.1895439999998</c:v>
                </c:pt>
                <c:pt idx="33">
                  <c:v>1484.789849</c:v>
                </c:pt>
                <c:pt idx="34">
                  <c:v>1466.8771040000001</c:v>
                </c:pt>
                <c:pt idx="35">
                  <c:v>1433.1015170000001</c:v>
                </c:pt>
                <c:pt idx="36">
                  <c:v>1296.5196989999999</c:v>
                </c:pt>
                <c:pt idx="37">
                  <c:v>1310.497901</c:v>
                </c:pt>
                <c:pt idx="38">
                  <c:v>1311.7834889999999</c:v>
                </c:pt>
                <c:pt idx="39">
                  <c:v>1275.424274</c:v>
                </c:pt>
                <c:pt idx="40">
                  <c:v>1280.361294</c:v>
                </c:pt>
                <c:pt idx="41">
                  <c:v>1340.0996700000001</c:v>
                </c:pt>
                <c:pt idx="42">
                  <c:v>1267.9261780000002</c:v>
                </c:pt>
                <c:pt idx="43">
                  <c:v>1300.346908</c:v>
                </c:pt>
                <c:pt idx="44">
                  <c:v>1218.8161049999999</c:v>
                </c:pt>
                <c:pt idx="45">
                  <c:v>1200.0951049999999</c:v>
                </c:pt>
                <c:pt idx="46">
                  <c:v>1454.3754979999999</c:v>
                </c:pt>
                <c:pt idx="47">
                  <c:v>1249.034678</c:v>
                </c:pt>
                <c:pt idx="48">
                  <c:v>1222.3556170000002</c:v>
                </c:pt>
                <c:pt idx="49">
                  <c:v>1230.3124229999999</c:v>
                </c:pt>
                <c:pt idx="50">
                  <c:v>1199.9269920000002</c:v>
                </c:pt>
                <c:pt idx="51">
                  <c:v>1181.637072</c:v>
                </c:pt>
                <c:pt idx="52">
                  <c:v>1252.9202580000001</c:v>
                </c:pt>
                <c:pt idx="53">
                  <c:v>1131.748863</c:v>
                </c:pt>
                <c:pt idx="54">
                  <c:v>1142.665767</c:v>
                </c:pt>
                <c:pt idx="55">
                  <c:v>1138.4498269999999</c:v>
                </c:pt>
                <c:pt idx="56">
                  <c:v>1168.0075080000001</c:v>
                </c:pt>
                <c:pt idx="57">
                  <c:v>1189.7938159999999</c:v>
                </c:pt>
                <c:pt idx="58">
                  <c:v>1183.9169959999999</c:v>
                </c:pt>
                <c:pt idx="59">
                  <c:v>1235.106957</c:v>
                </c:pt>
                <c:pt idx="60">
                  <c:v>1277.9059750000001</c:v>
                </c:pt>
                <c:pt idx="61">
                  <c:v>1203.3813420000001</c:v>
                </c:pt>
                <c:pt idx="62">
                  <c:v>1227.5388640000001</c:v>
                </c:pt>
                <c:pt idx="63">
                  <c:v>1182.5551270000001</c:v>
                </c:pt>
                <c:pt idx="64">
                  <c:v>1194.777139</c:v>
                </c:pt>
                <c:pt idx="65">
                  <c:v>1214.6162850000001</c:v>
                </c:pt>
                <c:pt idx="66">
                  <c:v>1231.595464</c:v>
                </c:pt>
                <c:pt idx="67">
                  <c:v>1214.905544</c:v>
                </c:pt>
                <c:pt idx="68">
                  <c:v>1081.3643950000001</c:v>
                </c:pt>
                <c:pt idx="69">
                  <c:v>1183.375505</c:v>
                </c:pt>
                <c:pt idx="70">
                  <c:v>1193.9639480000001</c:v>
                </c:pt>
                <c:pt idx="71">
                  <c:v>1250.9570779999999</c:v>
                </c:pt>
                <c:pt idx="72">
                  <c:v>1297.7503609999999</c:v>
                </c:pt>
                <c:pt idx="73">
                  <c:v>1332.06809</c:v>
                </c:pt>
                <c:pt idx="74">
                  <c:v>1318.503005</c:v>
                </c:pt>
                <c:pt idx="75">
                  <c:v>1291.6630049999999</c:v>
                </c:pt>
                <c:pt idx="76">
                  <c:v>1294.862392</c:v>
                </c:pt>
                <c:pt idx="77">
                  <c:v>1280.2810180000001</c:v>
                </c:pt>
                <c:pt idx="78">
                  <c:v>1282.1145799999999</c:v>
                </c:pt>
                <c:pt idx="79">
                  <c:v>1226.6823650000001</c:v>
                </c:pt>
                <c:pt idx="80">
                  <c:v>1217.2204689999999</c:v>
                </c:pt>
                <c:pt idx="81">
                  <c:v>1216.497204</c:v>
                </c:pt>
                <c:pt idx="82">
                  <c:v>1195.3468339999999</c:v>
                </c:pt>
                <c:pt idx="83">
                  <c:v>1144.326603</c:v>
                </c:pt>
                <c:pt idx="84">
                  <c:v>1072.274414</c:v>
                </c:pt>
                <c:pt idx="85">
                  <c:v>993.56925000000001</c:v>
                </c:pt>
                <c:pt idx="86">
                  <c:v>1014.033035</c:v>
                </c:pt>
                <c:pt idx="87">
                  <c:v>996.04147899999998</c:v>
                </c:pt>
                <c:pt idx="88">
                  <c:v>961.82738500000005</c:v>
                </c:pt>
                <c:pt idx="89">
                  <c:v>976.252881</c:v>
                </c:pt>
                <c:pt idx="90">
                  <c:v>931.93003499999998</c:v>
                </c:pt>
                <c:pt idx="91">
                  <c:v>945.73743000000002</c:v>
                </c:pt>
                <c:pt idx="92">
                  <c:v>922.19999800000005</c:v>
                </c:pt>
                <c:pt idx="93">
                  <c:v>921.92504899999994</c:v>
                </c:pt>
                <c:pt idx="94">
                  <c:v>910.54754600000001</c:v>
                </c:pt>
                <c:pt idx="95">
                  <c:v>901.50754600000005</c:v>
                </c:pt>
              </c:numCache>
            </c:numRef>
          </c:val>
        </c:ser>
        <c:ser>
          <c:idx val="1"/>
          <c:order val="1"/>
          <c:tx>
            <c:v>Demand as per Actual</c:v>
          </c:tx>
          <c:spPr>
            <a:ln w="53975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PTA!$J$7:$J$102</c:f>
              <c:numCache>
                <c:formatCode>0</c:formatCode>
                <c:ptCount val="96"/>
                <c:pt idx="0">
                  <c:v>870</c:v>
                </c:pt>
                <c:pt idx="1">
                  <c:v>863</c:v>
                </c:pt>
                <c:pt idx="2">
                  <c:v>854</c:v>
                </c:pt>
                <c:pt idx="3">
                  <c:v>835</c:v>
                </c:pt>
                <c:pt idx="4">
                  <c:v>833</c:v>
                </c:pt>
                <c:pt idx="5">
                  <c:v>824</c:v>
                </c:pt>
                <c:pt idx="6">
                  <c:v>836</c:v>
                </c:pt>
                <c:pt idx="7">
                  <c:v>834</c:v>
                </c:pt>
                <c:pt idx="8">
                  <c:v>835</c:v>
                </c:pt>
                <c:pt idx="9">
                  <c:v>823</c:v>
                </c:pt>
                <c:pt idx="10">
                  <c:v>813</c:v>
                </c:pt>
                <c:pt idx="11">
                  <c:v>813</c:v>
                </c:pt>
                <c:pt idx="12">
                  <c:v>817</c:v>
                </c:pt>
                <c:pt idx="13">
                  <c:v>821</c:v>
                </c:pt>
                <c:pt idx="14">
                  <c:v>827</c:v>
                </c:pt>
                <c:pt idx="15">
                  <c:v>833</c:v>
                </c:pt>
                <c:pt idx="16">
                  <c:v>834</c:v>
                </c:pt>
                <c:pt idx="17">
                  <c:v>847</c:v>
                </c:pt>
                <c:pt idx="18">
                  <c:v>857</c:v>
                </c:pt>
                <c:pt idx="19">
                  <c:v>861</c:v>
                </c:pt>
                <c:pt idx="20">
                  <c:v>895</c:v>
                </c:pt>
                <c:pt idx="21">
                  <c:v>935</c:v>
                </c:pt>
                <c:pt idx="22">
                  <c:v>969</c:v>
                </c:pt>
                <c:pt idx="23">
                  <c:v>1007</c:v>
                </c:pt>
                <c:pt idx="24">
                  <c:v>1051</c:v>
                </c:pt>
                <c:pt idx="25">
                  <c:v>1102</c:v>
                </c:pt>
                <c:pt idx="26">
                  <c:v>1179</c:v>
                </c:pt>
                <c:pt idx="27">
                  <c:v>1261</c:v>
                </c:pt>
                <c:pt idx="28">
                  <c:v>1317</c:v>
                </c:pt>
                <c:pt idx="29">
                  <c:v>1393</c:v>
                </c:pt>
                <c:pt idx="30">
                  <c:v>1402</c:v>
                </c:pt>
                <c:pt idx="31">
                  <c:v>1415</c:v>
                </c:pt>
                <c:pt idx="32">
                  <c:v>1428</c:v>
                </c:pt>
                <c:pt idx="33">
                  <c:v>1444</c:v>
                </c:pt>
                <c:pt idx="34">
                  <c:v>1433</c:v>
                </c:pt>
                <c:pt idx="35">
                  <c:v>1437</c:v>
                </c:pt>
                <c:pt idx="36">
                  <c:v>1431</c:v>
                </c:pt>
                <c:pt idx="37">
                  <c:v>1440</c:v>
                </c:pt>
                <c:pt idx="38">
                  <c:v>1431</c:v>
                </c:pt>
                <c:pt idx="39">
                  <c:v>1422</c:v>
                </c:pt>
                <c:pt idx="40">
                  <c:v>1401</c:v>
                </c:pt>
                <c:pt idx="41">
                  <c:v>1393</c:v>
                </c:pt>
                <c:pt idx="42">
                  <c:v>1370</c:v>
                </c:pt>
                <c:pt idx="43">
                  <c:v>1345</c:v>
                </c:pt>
                <c:pt idx="44">
                  <c:v>1335</c:v>
                </c:pt>
                <c:pt idx="45">
                  <c:v>1334</c:v>
                </c:pt>
                <c:pt idx="46">
                  <c:v>1314</c:v>
                </c:pt>
                <c:pt idx="47">
                  <c:v>1307</c:v>
                </c:pt>
                <c:pt idx="48">
                  <c:v>1282</c:v>
                </c:pt>
                <c:pt idx="49">
                  <c:v>1258</c:v>
                </c:pt>
                <c:pt idx="50">
                  <c:v>1244</c:v>
                </c:pt>
                <c:pt idx="51">
                  <c:v>1228</c:v>
                </c:pt>
                <c:pt idx="52">
                  <c:v>1178</c:v>
                </c:pt>
                <c:pt idx="53">
                  <c:v>1153</c:v>
                </c:pt>
                <c:pt idx="54">
                  <c:v>1161</c:v>
                </c:pt>
                <c:pt idx="55">
                  <c:v>1177</c:v>
                </c:pt>
                <c:pt idx="56">
                  <c:v>1156</c:v>
                </c:pt>
                <c:pt idx="57">
                  <c:v>1150</c:v>
                </c:pt>
                <c:pt idx="58">
                  <c:v>1152</c:v>
                </c:pt>
                <c:pt idx="59">
                  <c:v>1158</c:v>
                </c:pt>
                <c:pt idx="60">
                  <c:v>1159</c:v>
                </c:pt>
                <c:pt idx="61">
                  <c:v>1155</c:v>
                </c:pt>
                <c:pt idx="62">
                  <c:v>1157</c:v>
                </c:pt>
                <c:pt idx="63">
                  <c:v>1158</c:v>
                </c:pt>
                <c:pt idx="64">
                  <c:v>1164</c:v>
                </c:pt>
                <c:pt idx="65">
                  <c:v>1170</c:v>
                </c:pt>
                <c:pt idx="66">
                  <c:v>1177</c:v>
                </c:pt>
                <c:pt idx="67">
                  <c:v>1194</c:v>
                </c:pt>
                <c:pt idx="68">
                  <c:v>1203</c:v>
                </c:pt>
                <c:pt idx="69">
                  <c:v>1230</c:v>
                </c:pt>
                <c:pt idx="70">
                  <c:v>1267</c:v>
                </c:pt>
                <c:pt idx="71">
                  <c:v>1326</c:v>
                </c:pt>
                <c:pt idx="72">
                  <c:v>1344</c:v>
                </c:pt>
                <c:pt idx="73">
                  <c:v>1349</c:v>
                </c:pt>
                <c:pt idx="74">
                  <c:v>1316</c:v>
                </c:pt>
                <c:pt idx="75">
                  <c:v>1284</c:v>
                </c:pt>
                <c:pt idx="76">
                  <c:v>1269</c:v>
                </c:pt>
                <c:pt idx="77">
                  <c:v>1239</c:v>
                </c:pt>
                <c:pt idx="78">
                  <c:v>1219</c:v>
                </c:pt>
                <c:pt idx="79">
                  <c:v>1193</c:v>
                </c:pt>
                <c:pt idx="80">
                  <c:v>1163</c:v>
                </c:pt>
                <c:pt idx="81">
                  <c:v>1124</c:v>
                </c:pt>
                <c:pt idx="82">
                  <c:v>1104</c:v>
                </c:pt>
                <c:pt idx="83">
                  <c:v>1072</c:v>
                </c:pt>
                <c:pt idx="84">
                  <c:v>1033</c:v>
                </c:pt>
                <c:pt idx="85">
                  <c:v>1011</c:v>
                </c:pt>
                <c:pt idx="86">
                  <c:v>980</c:v>
                </c:pt>
                <c:pt idx="87">
                  <c:v>946</c:v>
                </c:pt>
                <c:pt idx="88">
                  <c:v>921</c:v>
                </c:pt>
                <c:pt idx="89">
                  <c:v>905</c:v>
                </c:pt>
                <c:pt idx="90">
                  <c:v>902</c:v>
                </c:pt>
                <c:pt idx="91">
                  <c:v>885</c:v>
                </c:pt>
                <c:pt idx="92">
                  <c:v>871</c:v>
                </c:pt>
                <c:pt idx="93">
                  <c:v>864</c:v>
                </c:pt>
                <c:pt idx="94">
                  <c:v>842</c:v>
                </c:pt>
                <c:pt idx="95">
                  <c:v>838</c:v>
                </c:pt>
              </c:numCache>
            </c:numRef>
          </c:val>
        </c:ser>
        <c:marker val="1"/>
        <c:axId val="147968384"/>
        <c:axId val="149348736"/>
      </c:lineChart>
      <c:lineChart>
        <c:grouping val="standard"/>
        <c:ser>
          <c:idx val="4"/>
          <c:order val="2"/>
          <c:tx>
            <c:strRef>
              <c:f>PTA!$C$4</c:f>
              <c:strCache>
                <c:ptCount val="1"/>
                <c:pt idx="0">
                  <c:v>Freq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PTA!$C$7:$C$102</c:f>
              <c:numCache>
                <c:formatCode>0.00</c:formatCode>
                <c:ptCount val="96"/>
                <c:pt idx="0">
                  <c:v>49.94</c:v>
                </c:pt>
                <c:pt idx="1">
                  <c:v>50.02</c:v>
                </c:pt>
                <c:pt idx="2">
                  <c:v>49.99</c:v>
                </c:pt>
                <c:pt idx="3">
                  <c:v>50.03</c:v>
                </c:pt>
                <c:pt idx="4">
                  <c:v>50.03</c:v>
                </c:pt>
                <c:pt idx="5">
                  <c:v>50.03</c:v>
                </c:pt>
                <c:pt idx="6">
                  <c:v>50</c:v>
                </c:pt>
                <c:pt idx="7">
                  <c:v>49.99</c:v>
                </c:pt>
                <c:pt idx="8">
                  <c:v>50</c:v>
                </c:pt>
                <c:pt idx="9">
                  <c:v>49.98</c:v>
                </c:pt>
                <c:pt idx="10">
                  <c:v>49.999000000000002</c:v>
                </c:pt>
                <c:pt idx="11">
                  <c:v>50.01</c:v>
                </c:pt>
                <c:pt idx="12">
                  <c:v>49.94</c:v>
                </c:pt>
                <c:pt idx="13">
                  <c:v>49.97</c:v>
                </c:pt>
                <c:pt idx="14">
                  <c:v>50</c:v>
                </c:pt>
                <c:pt idx="15">
                  <c:v>50.03</c:v>
                </c:pt>
                <c:pt idx="16">
                  <c:v>49.93</c:v>
                </c:pt>
                <c:pt idx="17">
                  <c:v>49.95</c:v>
                </c:pt>
                <c:pt idx="18">
                  <c:v>49.98</c:v>
                </c:pt>
                <c:pt idx="19">
                  <c:v>50.04</c:v>
                </c:pt>
                <c:pt idx="20">
                  <c:v>50.03</c:v>
                </c:pt>
                <c:pt idx="21">
                  <c:v>50.01</c:v>
                </c:pt>
                <c:pt idx="22">
                  <c:v>50.02</c:v>
                </c:pt>
                <c:pt idx="23">
                  <c:v>50.06</c:v>
                </c:pt>
                <c:pt idx="24">
                  <c:v>50.05</c:v>
                </c:pt>
                <c:pt idx="25">
                  <c:v>50.02</c:v>
                </c:pt>
                <c:pt idx="26">
                  <c:v>50.05</c:v>
                </c:pt>
                <c:pt idx="27">
                  <c:v>50.02</c:v>
                </c:pt>
                <c:pt idx="28">
                  <c:v>49.99</c:v>
                </c:pt>
                <c:pt idx="29">
                  <c:v>50.01</c:v>
                </c:pt>
                <c:pt idx="30">
                  <c:v>50.03</c:v>
                </c:pt>
                <c:pt idx="31">
                  <c:v>50.07</c:v>
                </c:pt>
                <c:pt idx="32">
                  <c:v>50.06</c:v>
                </c:pt>
                <c:pt idx="33">
                  <c:v>50.03</c:v>
                </c:pt>
                <c:pt idx="34">
                  <c:v>50.02</c:v>
                </c:pt>
                <c:pt idx="35">
                  <c:v>50.04</c:v>
                </c:pt>
                <c:pt idx="36">
                  <c:v>50</c:v>
                </c:pt>
                <c:pt idx="37">
                  <c:v>50</c:v>
                </c:pt>
                <c:pt idx="38">
                  <c:v>49.99</c:v>
                </c:pt>
                <c:pt idx="39">
                  <c:v>49.94</c:v>
                </c:pt>
                <c:pt idx="40">
                  <c:v>49.93</c:v>
                </c:pt>
                <c:pt idx="41">
                  <c:v>49.94</c:v>
                </c:pt>
                <c:pt idx="42">
                  <c:v>50</c:v>
                </c:pt>
                <c:pt idx="43">
                  <c:v>49.95</c:v>
                </c:pt>
                <c:pt idx="44">
                  <c:v>50.02</c:v>
                </c:pt>
                <c:pt idx="45">
                  <c:v>50.03</c:v>
                </c:pt>
                <c:pt idx="46">
                  <c:v>49.98</c:v>
                </c:pt>
                <c:pt idx="47">
                  <c:v>50.11</c:v>
                </c:pt>
                <c:pt idx="48">
                  <c:v>50.06</c:v>
                </c:pt>
                <c:pt idx="49">
                  <c:v>50.03</c:v>
                </c:pt>
                <c:pt idx="50">
                  <c:v>50.02</c:v>
                </c:pt>
                <c:pt idx="51">
                  <c:v>50.06</c:v>
                </c:pt>
                <c:pt idx="52">
                  <c:v>50.13</c:v>
                </c:pt>
                <c:pt idx="53">
                  <c:v>50.13</c:v>
                </c:pt>
                <c:pt idx="54">
                  <c:v>50.07</c:v>
                </c:pt>
                <c:pt idx="55">
                  <c:v>50.05</c:v>
                </c:pt>
                <c:pt idx="56">
                  <c:v>50.02</c:v>
                </c:pt>
                <c:pt idx="57">
                  <c:v>49.97</c:v>
                </c:pt>
                <c:pt idx="58">
                  <c:v>50</c:v>
                </c:pt>
                <c:pt idx="59">
                  <c:v>50</c:v>
                </c:pt>
                <c:pt idx="60">
                  <c:v>50.01</c:v>
                </c:pt>
                <c:pt idx="61">
                  <c:v>49.97</c:v>
                </c:pt>
                <c:pt idx="62">
                  <c:v>49.98</c:v>
                </c:pt>
                <c:pt idx="63">
                  <c:v>49.96</c:v>
                </c:pt>
                <c:pt idx="64">
                  <c:v>50.01</c:v>
                </c:pt>
                <c:pt idx="65">
                  <c:v>49.91</c:v>
                </c:pt>
                <c:pt idx="66">
                  <c:v>49.97</c:v>
                </c:pt>
                <c:pt idx="67">
                  <c:v>49.96</c:v>
                </c:pt>
                <c:pt idx="68">
                  <c:v>50.05</c:v>
                </c:pt>
                <c:pt idx="69">
                  <c:v>50.03</c:v>
                </c:pt>
                <c:pt idx="70">
                  <c:v>50.01</c:v>
                </c:pt>
                <c:pt idx="71">
                  <c:v>50.04</c:v>
                </c:pt>
                <c:pt idx="72">
                  <c:v>50.04</c:v>
                </c:pt>
                <c:pt idx="73">
                  <c:v>50.03</c:v>
                </c:pt>
                <c:pt idx="74">
                  <c:v>50.02</c:v>
                </c:pt>
                <c:pt idx="75">
                  <c:v>50.05</c:v>
                </c:pt>
                <c:pt idx="76">
                  <c:v>50.02</c:v>
                </c:pt>
                <c:pt idx="77">
                  <c:v>50.04</c:v>
                </c:pt>
                <c:pt idx="78">
                  <c:v>50.03</c:v>
                </c:pt>
                <c:pt idx="79">
                  <c:v>50.05</c:v>
                </c:pt>
                <c:pt idx="80">
                  <c:v>50.03</c:v>
                </c:pt>
                <c:pt idx="81">
                  <c:v>50.04</c:v>
                </c:pt>
                <c:pt idx="82">
                  <c:v>50.02</c:v>
                </c:pt>
                <c:pt idx="83">
                  <c:v>49.97</c:v>
                </c:pt>
                <c:pt idx="84">
                  <c:v>50.02</c:v>
                </c:pt>
                <c:pt idx="85">
                  <c:v>50</c:v>
                </c:pt>
                <c:pt idx="86">
                  <c:v>50</c:v>
                </c:pt>
                <c:pt idx="87">
                  <c:v>50.04</c:v>
                </c:pt>
                <c:pt idx="88">
                  <c:v>49.94</c:v>
                </c:pt>
                <c:pt idx="89">
                  <c:v>49.89</c:v>
                </c:pt>
                <c:pt idx="90">
                  <c:v>49.9</c:v>
                </c:pt>
                <c:pt idx="91">
                  <c:v>49.93</c:v>
                </c:pt>
                <c:pt idx="92">
                  <c:v>49.98</c:v>
                </c:pt>
                <c:pt idx="93">
                  <c:v>49.92</c:v>
                </c:pt>
                <c:pt idx="94">
                  <c:v>49.89</c:v>
                </c:pt>
                <c:pt idx="95">
                  <c:v>49.97</c:v>
                </c:pt>
              </c:numCache>
            </c:numRef>
          </c:cat>
          <c:val>
            <c:numRef>
              <c:f>PTA!$C$7:$C$102</c:f>
              <c:numCache>
                <c:formatCode>0.00</c:formatCode>
                <c:ptCount val="96"/>
                <c:pt idx="0">
                  <c:v>49.94</c:v>
                </c:pt>
                <c:pt idx="1">
                  <c:v>50.02</c:v>
                </c:pt>
                <c:pt idx="2">
                  <c:v>49.99</c:v>
                </c:pt>
                <c:pt idx="3">
                  <c:v>50.03</c:v>
                </c:pt>
                <c:pt idx="4">
                  <c:v>50.03</c:v>
                </c:pt>
                <c:pt idx="5">
                  <c:v>50.03</c:v>
                </c:pt>
                <c:pt idx="6">
                  <c:v>50</c:v>
                </c:pt>
                <c:pt idx="7">
                  <c:v>49.99</c:v>
                </c:pt>
                <c:pt idx="8">
                  <c:v>50</c:v>
                </c:pt>
                <c:pt idx="9">
                  <c:v>49.98</c:v>
                </c:pt>
                <c:pt idx="10">
                  <c:v>49.999000000000002</c:v>
                </c:pt>
                <c:pt idx="11">
                  <c:v>50.01</c:v>
                </c:pt>
                <c:pt idx="12">
                  <c:v>49.94</c:v>
                </c:pt>
                <c:pt idx="13">
                  <c:v>49.97</c:v>
                </c:pt>
                <c:pt idx="14">
                  <c:v>50</c:v>
                </c:pt>
                <c:pt idx="15">
                  <c:v>50.03</c:v>
                </c:pt>
                <c:pt idx="16">
                  <c:v>49.93</c:v>
                </c:pt>
                <c:pt idx="17">
                  <c:v>49.95</c:v>
                </c:pt>
                <c:pt idx="18">
                  <c:v>49.98</c:v>
                </c:pt>
                <c:pt idx="19">
                  <c:v>50.04</c:v>
                </c:pt>
                <c:pt idx="20">
                  <c:v>50.03</c:v>
                </c:pt>
                <c:pt idx="21">
                  <c:v>50.01</c:v>
                </c:pt>
                <c:pt idx="22">
                  <c:v>50.02</c:v>
                </c:pt>
                <c:pt idx="23">
                  <c:v>50.06</c:v>
                </c:pt>
                <c:pt idx="24">
                  <c:v>50.05</c:v>
                </c:pt>
                <c:pt idx="25">
                  <c:v>50.02</c:v>
                </c:pt>
                <c:pt idx="26">
                  <c:v>50.05</c:v>
                </c:pt>
                <c:pt idx="27">
                  <c:v>50.02</c:v>
                </c:pt>
                <c:pt idx="28">
                  <c:v>49.99</c:v>
                </c:pt>
                <c:pt idx="29">
                  <c:v>50.01</c:v>
                </c:pt>
                <c:pt idx="30">
                  <c:v>50.03</c:v>
                </c:pt>
                <c:pt idx="31">
                  <c:v>50.07</c:v>
                </c:pt>
                <c:pt idx="32">
                  <c:v>50.06</c:v>
                </c:pt>
                <c:pt idx="33">
                  <c:v>50.03</c:v>
                </c:pt>
                <c:pt idx="34">
                  <c:v>50.02</c:v>
                </c:pt>
                <c:pt idx="35">
                  <c:v>50.04</c:v>
                </c:pt>
                <c:pt idx="36">
                  <c:v>50</c:v>
                </c:pt>
                <c:pt idx="37">
                  <c:v>50</c:v>
                </c:pt>
                <c:pt idx="38">
                  <c:v>49.99</c:v>
                </c:pt>
                <c:pt idx="39">
                  <c:v>49.94</c:v>
                </c:pt>
                <c:pt idx="40">
                  <c:v>49.93</c:v>
                </c:pt>
                <c:pt idx="41">
                  <c:v>49.94</c:v>
                </c:pt>
                <c:pt idx="42">
                  <c:v>50</c:v>
                </c:pt>
                <c:pt idx="43">
                  <c:v>49.95</c:v>
                </c:pt>
                <c:pt idx="44">
                  <c:v>50.02</c:v>
                </c:pt>
                <c:pt idx="45">
                  <c:v>50.03</c:v>
                </c:pt>
                <c:pt idx="46">
                  <c:v>49.98</c:v>
                </c:pt>
                <c:pt idx="47">
                  <c:v>50.11</c:v>
                </c:pt>
                <c:pt idx="48">
                  <c:v>50.06</c:v>
                </c:pt>
                <c:pt idx="49">
                  <c:v>50.03</c:v>
                </c:pt>
                <c:pt idx="50">
                  <c:v>50.02</c:v>
                </c:pt>
                <c:pt idx="51">
                  <c:v>50.06</c:v>
                </c:pt>
                <c:pt idx="52">
                  <c:v>50.13</c:v>
                </c:pt>
                <c:pt idx="53">
                  <c:v>50.13</c:v>
                </c:pt>
                <c:pt idx="54">
                  <c:v>50.07</c:v>
                </c:pt>
                <c:pt idx="55">
                  <c:v>50.05</c:v>
                </c:pt>
                <c:pt idx="56">
                  <c:v>50.02</c:v>
                </c:pt>
                <c:pt idx="57">
                  <c:v>49.97</c:v>
                </c:pt>
                <c:pt idx="58">
                  <c:v>50</c:v>
                </c:pt>
                <c:pt idx="59">
                  <c:v>50</c:v>
                </c:pt>
                <c:pt idx="60">
                  <c:v>50.01</c:v>
                </c:pt>
                <c:pt idx="61">
                  <c:v>49.97</c:v>
                </c:pt>
                <c:pt idx="62">
                  <c:v>49.98</c:v>
                </c:pt>
                <c:pt idx="63">
                  <c:v>49.96</c:v>
                </c:pt>
                <c:pt idx="64">
                  <c:v>50.01</c:v>
                </c:pt>
                <c:pt idx="65">
                  <c:v>49.91</c:v>
                </c:pt>
                <c:pt idx="66">
                  <c:v>49.97</c:v>
                </c:pt>
                <c:pt idx="67">
                  <c:v>49.96</c:v>
                </c:pt>
                <c:pt idx="68">
                  <c:v>50.05</c:v>
                </c:pt>
                <c:pt idx="69">
                  <c:v>50.03</c:v>
                </c:pt>
                <c:pt idx="70">
                  <c:v>50.01</c:v>
                </c:pt>
                <c:pt idx="71">
                  <c:v>50.04</c:v>
                </c:pt>
                <c:pt idx="72">
                  <c:v>50.04</c:v>
                </c:pt>
                <c:pt idx="73">
                  <c:v>50.03</c:v>
                </c:pt>
                <c:pt idx="74">
                  <c:v>50.02</c:v>
                </c:pt>
                <c:pt idx="75">
                  <c:v>50.05</c:v>
                </c:pt>
                <c:pt idx="76">
                  <c:v>50.02</c:v>
                </c:pt>
                <c:pt idx="77">
                  <c:v>50.04</c:v>
                </c:pt>
                <c:pt idx="78">
                  <c:v>50.03</c:v>
                </c:pt>
                <c:pt idx="79">
                  <c:v>50.05</c:v>
                </c:pt>
                <c:pt idx="80">
                  <c:v>50.03</c:v>
                </c:pt>
                <c:pt idx="81">
                  <c:v>50.04</c:v>
                </c:pt>
                <c:pt idx="82">
                  <c:v>50.02</c:v>
                </c:pt>
                <c:pt idx="83">
                  <c:v>49.97</c:v>
                </c:pt>
                <c:pt idx="84">
                  <c:v>50.02</c:v>
                </c:pt>
                <c:pt idx="85">
                  <c:v>50</c:v>
                </c:pt>
                <c:pt idx="86">
                  <c:v>50</c:v>
                </c:pt>
                <c:pt idx="87">
                  <c:v>50.04</c:v>
                </c:pt>
                <c:pt idx="88">
                  <c:v>49.94</c:v>
                </c:pt>
                <c:pt idx="89">
                  <c:v>49.89</c:v>
                </c:pt>
                <c:pt idx="90">
                  <c:v>49.9</c:v>
                </c:pt>
                <c:pt idx="91">
                  <c:v>49.93</c:v>
                </c:pt>
                <c:pt idx="92">
                  <c:v>49.98</c:v>
                </c:pt>
                <c:pt idx="93">
                  <c:v>49.92</c:v>
                </c:pt>
                <c:pt idx="94">
                  <c:v>49.89</c:v>
                </c:pt>
                <c:pt idx="95">
                  <c:v>49.97</c:v>
                </c:pt>
              </c:numCache>
            </c:numRef>
          </c:val>
        </c:ser>
        <c:marker val="1"/>
        <c:axId val="149353984"/>
        <c:axId val="149351040"/>
      </c:lineChart>
      <c:catAx>
        <c:axId val="147968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3512772694912188"/>
              <c:y val="0.674180458847602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48736"/>
        <c:crosses val="autoZero"/>
        <c:auto val="1"/>
        <c:lblAlgn val="ctr"/>
        <c:lblOffset val="100"/>
        <c:tickLblSkip val="3"/>
        <c:tickMarkSkip val="1"/>
      </c:catAx>
      <c:valAx>
        <c:axId val="149348736"/>
        <c:scaling>
          <c:orientation val="minMax"/>
          <c:max val="17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4.7768497561287114E-2"/>
              <c:y val="0.3608812534797238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968384"/>
        <c:crosses val="autoZero"/>
        <c:crossBetween val="between"/>
      </c:valAx>
      <c:valAx>
        <c:axId val="149351040"/>
        <c:scaling>
          <c:orientation val="minMax"/>
        </c:scaling>
        <c:axPos val="r"/>
        <c:numFmt formatCode="0.00" sourceLinked="1"/>
        <c:tickLblPos val="nextTo"/>
        <c:txPr>
          <a:bodyPr/>
          <a:lstStyle/>
          <a:p>
            <a:pPr>
              <a:defRPr lang="en-US" sz="1200" baseline="0"/>
            </a:pPr>
            <a:endParaRPr lang="en-US"/>
          </a:p>
        </c:txPr>
        <c:crossAx val="149353984"/>
        <c:crosses val="max"/>
        <c:crossBetween val="between"/>
      </c:valAx>
      <c:catAx>
        <c:axId val="149353984"/>
        <c:scaling>
          <c:orientation val="minMax"/>
        </c:scaling>
        <c:delete val="1"/>
        <c:axPos val="b"/>
        <c:numFmt formatCode="0.00" sourceLinked="1"/>
        <c:tickLblPos val="none"/>
        <c:crossAx val="149351040"/>
        <c:crosses val="autoZero"/>
        <c:auto val="1"/>
        <c:lblAlgn val="ctr"/>
        <c:lblOffset val="100"/>
      </c:cat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2062566865059024E-2"/>
          <c:y val="0.81514674302075851"/>
          <c:w val="0.8232127279465995"/>
          <c:h val="0.14784737189837208"/>
        </c:manualLayout>
      </c:layout>
      <c:spPr>
        <a:solidFill>
          <a:srgbClr val="FFFFFF"/>
        </a:solidFill>
        <a:ln w="19050">
          <a:solidFill>
            <a:srgbClr val="000000"/>
          </a:solidFill>
          <a:prstDash val="solid"/>
        </a:ln>
        <a:effectLst>
          <a:outerShdw blurRad="50800" dist="50800" dir="5400000" sx="200000" sy="200000" algn="ctr" rotWithShape="0">
            <a:srgbClr val="000000">
              <a:alpha val="26000"/>
            </a:srgbClr>
          </a:outerShdw>
        </a:effectLst>
      </c:spPr>
      <c:txPr>
        <a:bodyPr/>
        <a:lstStyle/>
        <a:p>
          <a:pPr>
            <a:def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-3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748691</xdr:colOff>
      <xdr:row>107</xdr:row>
      <xdr:rowOff>39920</xdr:rowOff>
    </xdr:from>
    <xdr:to>
      <xdr:col>30</xdr:col>
      <xdr:colOff>572479</xdr:colOff>
      <xdr:row>131</xdr:row>
      <xdr:rowOff>164587</xdr:rowOff>
    </xdr:to>
    <xdr:graphicFrame macro="">
      <xdr:nvGraphicFramePr>
        <xdr:cNvPr id="21163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56029</xdr:colOff>
      <xdr:row>135</xdr:row>
      <xdr:rowOff>22412</xdr:rowOff>
    </xdr:from>
    <xdr:to>
      <xdr:col>30</xdr:col>
      <xdr:colOff>665629</xdr:colOff>
      <xdr:row>159</xdr:row>
      <xdr:rowOff>153383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156882</xdr:colOff>
      <xdr:row>161</xdr:row>
      <xdr:rowOff>268940</xdr:rowOff>
    </xdr:from>
    <xdr:to>
      <xdr:col>31</xdr:col>
      <xdr:colOff>38100</xdr:colOff>
      <xdr:row>193</xdr:row>
      <xdr:rowOff>134469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3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6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8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ctr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5"/>
  <sheetViews>
    <sheetView view="pageBreakPreview" topLeftCell="P1" zoomScale="85" zoomScaleSheetLayoutView="85" workbookViewId="0">
      <pane ySplit="6" topLeftCell="A92" activePane="bottomLeft" state="frozen"/>
      <selection activeCell="K26" sqref="K26"/>
      <selection pane="bottomLeft" activeCell="G103" sqref="G103:AE103"/>
    </sheetView>
  </sheetViews>
  <sheetFormatPr defaultRowHeight="12.75"/>
  <cols>
    <col min="1" max="1" width="6" style="1" customWidth="1"/>
    <col min="2" max="2" width="11.7109375" style="1" customWidth="1"/>
    <col min="3" max="3" width="9" style="1" customWidth="1"/>
    <col min="4" max="4" width="14.140625" style="1" hidden="1" customWidth="1"/>
    <col min="5" max="5" width="10.42578125" style="1" customWidth="1"/>
    <col min="6" max="6" width="9" style="1" hidden="1" customWidth="1"/>
    <col min="7" max="7" width="12" style="1" customWidth="1"/>
    <col min="8" max="8" width="9" style="1" customWidth="1"/>
    <col min="9" max="9" width="12" style="1" customWidth="1"/>
    <col min="10" max="10" width="10.140625" style="1" customWidth="1"/>
    <col min="11" max="11" width="9" style="1" customWidth="1"/>
    <col min="12" max="12" width="11.7109375" style="1" customWidth="1"/>
    <col min="13" max="13" width="10.28515625" style="1" customWidth="1"/>
    <col min="14" max="14" width="9.140625" style="1" customWidth="1"/>
    <col min="15" max="15" width="12.28515625" style="1" customWidth="1"/>
    <col min="16" max="16" width="7" style="1" customWidth="1"/>
    <col min="17" max="17" width="12.7109375" style="1" customWidth="1"/>
    <col min="18" max="18" width="9.42578125" style="1" bestFit="1" customWidth="1"/>
    <col min="19" max="20" width="11.140625" style="1" customWidth="1"/>
    <col min="21" max="21" width="12.140625" style="1" customWidth="1"/>
    <col min="22" max="22" width="9.85546875" style="72" customWidth="1"/>
    <col min="23" max="25" width="10.85546875" style="1" customWidth="1"/>
    <col min="26" max="26" width="12.140625" style="1" customWidth="1"/>
    <col min="27" max="28" width="10.85546875" style="1" customWidth="1"/>
    <col min="29" max="29" width="17.5703125" style="102" customWidth="1"/>
    <col min="30" max="30" width="22.140625" style="1" customWidth="1"/>
    <col min="31" max="31" width="10.85546875" style="1" customWidth="1"/>
    <col min="32" max="16384" width="9.140625" style="1"/>
  </cols>
  <sheetData>
    <row r="1" spans="1:31" ht="15.75">
      <c r="A1" s="142" t="s">
        <v>102</v>
      </c>
      <c r="B1" s="142"/>
      <c r="C1" s="141">
        <v>43781</v>
      </c>
      <c r="D1" s="141"/>
      <c r="E1" s="141"/>
      <c r="F1" s="141"/>
      <c r="G1" s="15"/>
      <c r="H1" s="15"/>
      <c r="I1" s="15"/>
      <c r="J1" s="15"/>
      <c r="K1" s="15"/>
      <c r="L1" s="15"/>
      <c r="M1" s="15"/>
      <c r="N1" s="15"/>
      <c r="O1" s="15"/>
      <c r="P1" s="92"/>
      <c r="Q1" s="141"/>
      <c r="R1" s="141"/>
      <c r="S1" s="141"/>
      <c r="T1" s="141"/>
      <c r="U1" s="141"/>
    </row>
    <row r="2" spans="1:31" ht="20.25">
      <c r="B2" s="3"/>
      <c r="G2" s="33"/>
      <c r="H2" s="33"/>
      <c r="I2" s="33"/>
      <c r="J2" s="33"/>
      <c r="K2" s="33"/>
      <c r="L2" s="33"/>
      <c r="M2" s="33"/>
      <c r="N2" s="33"/>
      <c r="O2" s="33"/>
      <c r="P2" s="33"/>
      <c r="R2" s="7" t="s">
        <v>163</v>
      </c>
    </row>
    <row r="3" spans="1:31" ht="15.75" customHeight="1" thickBot="1">
      <c r="B3" s="3"/>
      <c r="C3" s="4"/>
      <c r="D3" s="4"/>
      <c r="E3" s="4"/>
      <c r="F3" s="12"/>
      <c r="G3" s="34"/>
      <c r="H3" s="34"/>
      <c r="I3" s="34"/>
      <c r="J3" s="34"/>
      <c r="K3" s="34"/>
      <c r="L3" s="34"/>
      <c r="M3" s="34"/>
      <c r="N3" s="34"/>
      <c r="O3" s="34"/>
      <c r="P3" s="34"/>
      <c r="R3" s="7"/>
    </row>
    <row r="4" spans="1:31" ht="15" customHeight="1">
      <c r="A4" s="145" t="s">
        <v>100</v>
      </c>
      <c r="B4" s="145" t="s">
        <v>0</v>
      </c>
      <c r="C4" s="148" t="s">
        <v>99</v>
      </c>
      <c r="D4" s="17"/>
      <c r="E4" s="151" t="s">
        <v>101</v>
      </c>
      <c r="F4" s="143" t="s">
        <v>101</v>
      </c>
      <c r="G4" s="155" t="s">
        <v>2</v>
      </c>
      <c r="H4" s="156"/>
      <c r="I4" s="156"/>
      <c r="J4" s="156"/>
      <c r="K4" s="156"/>
      <c r="L4" s="156"/>
      <c r="M4" s="156"/>
      <c r="N4" s="156"/>
      <c r="O4" s="156"/>
      <c r="P4" s="93"/>
      <c r="Q4" s="136" t="s">
        <v>154</v>
      </c>
      <c r="R4" s="137"/>
      <c r="S4" s="137"/>
      <c r="T4" s="138"/>
      <c r="U4" s="154" t="s">
        <v>170</v>
      </c>
      <c r="V4" s="154"/>
      <c r="W4" s="154"/>
      <c r="X4" s="133" t="s">
        <v>115</v>
      </c>
      <c r="Y4" s="133"/>
      <c r="Z4" s="133"/>
      <c r="AA4" s="132" t="s">
        <v>111</v>
      </c>
      <c r="AB4" s="132"/>
      <c r="AC4" s="132"/>
      <c r="AD4" s="132"/>
      <c r="AE4" s="132"/>
    </row>
    <row r="5" spans="1:31" ht="16.5" customHeight="1" thickBot="1">
      <c r="A5" s="146"/>
      <c r="B5" s="146"/>
      <c r="C5" s="149"/>
      <c r="D5" s="11"/>
      <c r="E5" s="152"/>
      <c r="F5" s="144"/>
      <c r="G5" s="128" t="s">
        <v>104</v>
      </c>
      <c r="H5" s="129"/>
      <c r="I5" s="130"/>
      <c r="J5" s="128" t="s">
        <v>105</v>
      </c>
      <c r="K5" s="129"/>
      <c r="L5" s="130"/>
      <c r="M5" s="128" t="s">
        <v>106</v>
      </c>
      <c r="N5" s="129"/>
      <c r="O5" s="129"/>
      <c r="P5" s="130"/>
      <c r="Q5" s="124" t="s">
        <v>104</v>
      </c>
      <c r="R5" s="131" t="s">
        <v>1</v>
      </c>
      <c r="S5" s="124" t="s">
        <v>106</v>
      </c>
      <c r="T5" s="139" t="s">
        <v>165</v>
      </c>
      <c r="U5" s="125" t="s">
        <v>104</v>
      </c>
      <c r="V5" s="126" t="s">
        <v>1</v>
      </c>
      <c r="W5" s="125" t="s">
        <v>106</v>
      </c>
      <c r="X5" s="127" t="s">
        <v>104</v>
      </c>
      <c r="Y5" s="134" t="s">
        <v>1</v>
      </c>
      <c r="Z5" s="127" t="s">
        <v>106</v>
      </c>
      <c r="AA5" s="122" t="s">
        <v>104</v>
      </c>
      <c r="AB5" s="135" t="s">
        <v>1</v>
      </c>
      <c r="AC5" s="135"/>
      <c r="AD5" s="135"/>
      <c r="AE5" s="22" t="s">
        <v>106</v>
      </c>
    </row>
    <row r="6" spans="1:31" ht="30" customHeight="1">
      <c r="A6" s="147"/>
      <c r="B6" s="147"/>
      <c r="C6" s="150"/>
      <c r="D6" s="18"/>
      <c r="E6" s="153"/>
      <c r="F6" s="16"/>
      <c r="G6" s="19" t="s">
        <v>107</v>
      </c>
      <c r="H6" s="20" t="s">
        <v>108</v>
      </c>
      <c r="I6" s="19" t="s">
        <v>109</v>
      </c>
      <c r="J6" s="19" t="s">
        <v>107</v>
      </c>
      <c r="K6" s="20" t="s">
        <v>108</v>
      </c>
      <c r="L6" s="19" t="s">
        <v>109</v>
      </c>
      <c r="M6" s="19" t="s">
        <v>107</v>
      </c>
      <c r="N6" s="20" t="s">
        <v>108</v>
      </c>
      <c r="O6" s="19" t="s">
        <v>109</v>
      </c>
      <c r="P6" s="95" t="s">
        <v>164</v>
      </c>
      <c r="Q6" s="124"/>
      <c r="R6" s="131"/>
      <c r="S6" s="124"/>
      <c r="T6" s="140"/>
      <c r="U6" s="125"/>
      <c r="V6" s="126"/>
      <c r="W6" s="125"/>
      <c r="X6" s="127"/>
      <c r="Y6" s="134"/>
      <c r="Z6" s="127"/>
      <c r="AA6" s="123"/>
      <c r="AB6" s="21" t="s">
        <v>113</v>
      </c>
      <c r="AC6" s="103" t="s">
        <v>112</v>
      </c>
      <c r="AD6" s="24" t="s">
        <v>114</v>
      </c>
      <c r="AE6" s="23"/>
    </row>
    <row r="7" spans="1:31" ht="15" customHeight="1">
      <c r="A7" s="8">
        <v>1</v>
      </c>
      <c r="B7" s="9" t="s">
        <v>3</v>
      </c>
      <c r="C7" s="118">
        <v>49.94</v>
      </c>
      <c r="D7" s="10"/>
      <c r="E7" s="107">
        <f>IF(AND(C7&lt;49.7,B7&gt;0),(8.2404*2),(IF(C7&gt;=50.05,0,IF(C7&gt;=50.01,(1.424-(C7-50.01)/0.01*0.356),IF(C7&gt;=49.69,(8.032-(C7-49.7)/0.01*0.2084),8.2404)))))</f>
        <v>3.0304000000001068</v>
      </c>
      <c r="F7" s="13" t="e">
        <f>IF(#REF!&lt;0,IF(C7&lt;49.2,8.73*1.4,E7),E7)</f>
        <v>#REF!</v>
      </c>
      <c r="G7" s="35">
        <v>893.14305178941424</v>
      </c>
      <c r="H7" s="35">
        <v>0</v>
      </c>
      <c r="I7" s="35">
        <f>G7+H7</f>
        <v>893.14305178941424</v>
      </c>
      <c r="J7" s="35">
        <v>870</v>
      </c>
      <c r="K7" s="35">
        <v>0</v>
      </c>
      <c r="L7" s="35">
        <f>J7+K7</f>
        <v>870</v>
      </c>
      <c r="M7" s="36">
        <f>J7-G7</f>
        <v>-23.143051789414244</v>
      </c>
      <c r="N7" s="36">
        <f t="shared" ref="N7:O22" si="0">K7-H7</f>
        <v>0</v>
      </c>
      <c r="O7" s="36">
        <f t="shared" si="0"/>
        <v>-23.143051789414244</v>
      </c>
      <c r="P7" s="94">
        <f>M7/G7*100</f>
        <v>-2.5911920540664886</v>
      </c>
      <c r="Q7" s="25">
        <v>922.612345</v>
      </c>
      <c r="R7" s="25">
        <v>934.005358</v>
      </c>
      <c r="S7" s="26">
        <f>R7-Q7</f>
        <v>11.393012999999996</v>
      </c>
      <c r="T7" s="96">
        <f>S7/Q7*100</f>
        <v>1.2348645735929316</v>
      </c>
      <c r="U7" s="27">
        <f>G7-Q7</f>
        <v>-29.469293210585761</v>
      </c>
      <c r="V7" s="73">
        <f>J7-R7</f>
        <v>-64.005358000000001</v>
      </c>
      <c r="W7" s="28">
        <f>V7-U7</f>
        <v>-34.53606478941424</v>
      </c>
      <c r="X7" s="30">
        <v>344.35</v>
      </c>
      <c r="Y7" s="108">
        <v>338.95578992604794</v>
      </c>
      <c r="Z7" s="29">
        <f>Y7-X7</f>
        <v>-5.3942100739520811</v>
      </c>
      <c r="AA7" s="30">
        <v>565.54984499999989</v>
      </c>
      <c r="AB7" s="106">
        <v>448</v>
      </c>
      <c r="AC7" s="104">
        <v>-90.696544000000017</v>
      </c>
      <c r="AD7" s="31">
        <f>IF(AC7&lt;0,AB7-AC7,AB7-AC7)</f>
        <v>538.69654400000002</v>
      </c>
      <c r="AE7" s="32">
        <f>AB7-AA7</f>
        <v>-117.54984499999989</v>
      </c>
    </row>
    <row r="8" spans="1:31" ht="18" customHeight="1">
      <c r="A8" s="2">
        <v>2</v>
      </c>
      <c r="B8" s="6" t="s">
        <v>4</v>
      </c>
      <c r="C8" s="118">
        <v>50.02</v>
      </c>
      <c r="D8" s="5"/>
      <c r="E8" s="107">
        <f t="shared" ref="E8:E71" si="1">IF(AND(C8&lt;49.7,B8&gt;0),(8.2404*2),(IF(C8&gt;=50.05,0,IF(C8&gt;=50.01,(1.424-(C8-50.01)/0.01*0.356),IF(C8&gt;=49.69,(8.032-(C8-49.7)/0.01*0.2084),8.2404)))))</f>
        <v>1.0679999999998178</v>
      </c>
      <c r="F8" s="13" t="e">
        <f>IF(#REF!&lt;0,IF(C8&lt;49.2,8.73*1.4,E8),E8)</f>
        <v>#REF!</v>
      </c>
      <c r="G8" s="35">
        <v>897.12807377174283</v>
      </c>
      <c r="H8" s="35">
        <v>0</v>
      </c>
      <c r="I8" s="35">
        <f t="shared" ref="I8:I71" si="2">G8+H8</f>
        <v>897.12807377174283</v>
      </c>
      <c r="J8" s="35">
        <v>863</v>
      </c>
      <c r="K8" s="35">
        <v>0</v>
      </c>
      <c r="L8" s="35">
        <f t="shared" ref="L8:L71" si="3">J8+K8</f>
        <v>863</v>
      </c>
      <c r="M8" s="36">
        <f t="shared" ref="M8:O71" si="4">J8-G8</f>
        <v>-34.128073771742834</v>
      </c>
      <c r="N8" s="36">
        <f t="shared" si="0"/>
        <v>0</v>
      </c>
      <c r="O8" s="36">
        <f t="shared" si="0"/>
        <v>-34.128073771742834</v>
      </c>
      <c r="P8" s="94">
        <f t="shared" ref="P8:P71" si="5">M8/G8*100</f>
        <v>-3.8041473418906824</v>
      </c>
      <c r="Q8" s="25">
        <v>863.38562500000012</v>
      </c>
      <c r="R8" s="25">
        <v>848.737165</v>
      </c>
      <c r="S8" s="26">
        <f t="shared" ref="S8:S71" si="6">R8-Q8</f>
        <v>-14.648460000000114</v>
      </c>
      <c r="T8" s="96">
        <f t="shared" ref="T8:T71" si="7">S8/Q8*100</f>
        <v>-1.6966300545020205</v>
      </c>
      <c r="U8" s="27">
        <f t="shared" ref="U8:U71" si="8">G8-Q8</f>
        <v>33.742448771742716</v>
      </c>
      <c r="V8" s="73">
        <f>J8-R8</f>
        <v>14.262834999999995</v>
      </c>
      <c r="W8" s="28">
        <f t="shared" ref="W8:W71" si="9">V8-U8</f>
        <v>-19.47961377174272</v>
      </c>
      <c r="X8" s="30">
        <v>284.35000000000002</v>
      </c>
      <c r="Y8" s="108">
        <v>338.95578992604794</v>
      </c>
      <c r="Z8" s="29">
        <f t="shared" ref="Z8:Z71" si="10">Y8-X8</f>
        <v>54.605789926047919</v>
      </c>
      <c r="AA8" s="30">
        <v>566.323125</v>
      </c>
      <c r="AB8" s="106">
        <v>484</v>
      </c>
      <c r="AC8" s="105">
        <v>-124.26841900000001</v>
      </c>
      <c r="AD8" s="31">
        <f t="shared" ref="AD8:AD71" si="11">IF(AC8&lt;0,AB8-AC8,AB8-AC8)</f>
        <v>608.26841899999999</v>
      </c>
      <c r="AE8" s="32">
        <f t="shared" ref="AE8:AE71" si="12">AB8-AA8</f>
        <v>-82.323125000000005</v>
      </c>
    </row>
    <row r="9" spans="1:31" ht="18" customHeight="1">
      <c r="A9" s="2">
        <v>3</v>
      </c>
      <c r="B9" s="6" t="s">
        <v>5</v>
      </c>
      <c r="C9" s="118">
        <v>49.99</v>
      </c>
      <c r="D9" s="5"/>
      <c r="E9" s="107">
        <f t="shared" si="1"/>
        <v>1.9884000000000182</v>
      </c>
      <c r="F9" s="13" t="e">
        <f>IF(#REF!&lt;0,IF(C9&lt;49.2,8.73*1.4,E9),E9)</f>
        <v>#REF!</v>
      </c>
      <c r="G9" s="35">
        <v>895.88275440226516</v>
      </c>
      <c r="H9" s="35">
        <v>0</v>
      </c>
      <c r="I9" s="35">
        <f t="shared" si="2"/>
        <v>895.88275440226516</v>
      </c>
      <c r="J9" s="35">
        <v>854</v>
      </c>
      <c r="K9" s="35">
        <v>0</v>
      </c>
      <c r="L9" s="35">
        <f t="shared" si="3"/>
        <v>854</v>
      </c>
      <c r="M9" s="36">
        <f t="shared" si="4"/>
        <v>-41.882754402265164</v>
      </c>
      <c r="N9" s="36">
        <f t="shared" si="0"/>
        <v>0</v>
      </c>
      <c r="O9" s="36">
        <f t="shared" si="0"/>
        <v>-41.882754402265164</v>
      </c>
      <c r="P9" s="94">
        <f t="shared" si="5"/>
        <v>-4.6750263018746709</v>
      </c>
      <c r="Q9" s="25">
        <v>863.38562500000012</v>
      </c>
      <c r="R9" s="25">
        <v>900.26686600000005</v>
      </c>
      <c r="S9" s="26">
        <f t="shared" si="6"/>
        <v>36.881240999999932</v>
      </c>
      <c r="T9" s="96">
        <f t="shared" si="7"/>
        <v>4.2716996822827484</v>
      </c>
      <c r="U9" s="27">
        <f t="shared" si="8"/>
        <v>32.497129402265045</v>
      </c>
      <c r="V9" s="73">
        <f t="shared" ref="V9:V72" si="13">J9-R9</f>
        <v>-46.26686600000005</v>
      </c>
      <c r="W9" s="28">
        <f t="shared" si="9"/>
        <v>-78.763995402265095</v>
      </c>
      <c r="X9" s="30">
        <v>284.35000000000002</v>
      </c>
      <c r="Y9" s="108">
        <v>338.95578992604794</v>
      </c>
      <c r="Z9" s="29">
        <f t="shared" si="10"/>
        <v>54.605789926047919</v>
      </c>
      <c r="AA9" s="30">
        <v>566.323125</v>
      </c>
      <c r="AB9" s="106">
        <v>479</v>
      </c>
      <c r="AC9" s="105">
        <v>-90.696544000000017</v>
      </c>
      <c r="AD9" s="31">
        <f t="shared" si="11"/>
        <v>569.69654400000002</v>
      </c>
      <c r="AE9" s="32">
        <f t="shared" si="12"/>
        <v>-87.323125000000005</v>
      </c>
    </row>
    <row r="10" spans="1:31" ht="18" customHeight="1">
      <c r="A10" s="2">
        <v>4</v>
      </c>
      <c r="B10" s="6" t="s">
        <v>6</v>
      </c>
      <c r="C10" s="118">
        <v>50.03</v>
      </c>
      <c r="D10" s="5"/>
      <c r="E10" s="107">
        <f t="shared" si="1"/>
        <v>0.71199999999988872</v>
      </c>
      <c r="F10" s="13" t="e">
        <f>IF(#REF!&lt;0,IF(C10&lt;49.2,8.73*1.4,E10),E10)</f>
        <v>#REF!</v>
      </c>
      <c r="G10" s="35">
        <v>889.40709368098112</v>
      </c>
      <c r="H10" s="35">
        <v>0</v>
      </c>
      <c r="I10" s="35">
        <f t="shared" si="2"/>
        <v>889.40709368098112</v>
      </c>
      <c r="J10" s="35">
        <v>835</v>
      </c>
      <c r="K10" s="35">
        <v>0</v>
      </c>
      <c r="L10" s="35">
        <f t="shared" si="3"/>
        <v>835</v>
      </c>
      <c r="M10" s="36">
        <f t="shared" si="4"/>
        <v>-54.40709368098112</v>
      </c>
      <c r="N10" s="36">
        <f t="shared" si="0"/>
        <v>0</v>
      </c>
      <c r="O10" s="36">
        <f t="shared" si="0"/>
        <v>-54.40709368098112</v>
      </c>
      <c r="P10" s="94">
        <f t="shared" si="5"/>
        <v>-6.1172318129156098</v>
      </c>
      <c r="Q10" s="25">
        <v>863.38562500000012</v>
      </c>
      <c r="R10" s="25">
        <v>917.63382200000001</v>
      </c>
      <c r="S10" s="26">
        <f t="shared" si="6"/>
        <v>54.248196999999891</v>
      </c>
      <c r="T10" s="96">
        <f t="shared" si="7"/>
        <v>6.2831943721555348</v>
      </c>
      <c r="U10" s="27">
        <f t="shared" si="8"/>
        <v>26.021468680981002</v>
      </c>
      <c r="V10" s="73">
        <f t="shared" si="13"/>
        <v>-82.633822000000009</v>
      </c>
      <c r="W10" s="28">
        <f t="shared" si="9"/>
        <v>-108.65529068098101</v>
      </c>
      <c r="X10" s="30">
        <v>284.35000000000002</v>
      </c>
      <c r="Y10" s="108">
        <v>338.95578992604794</v>
      </c>
      <c r="Z10" s="29">
        <f t="shared" si="10"/>
        <v>54.605789926047919</v>
      </c>
      <c r="AA10" s="30">
        <v>566.323125</v>
      </c>
      <c r="AB10" s="106">
        <v>444</v>
      </c>
      <c r="AC10" s="105">
        <v>-90.696544000000017</v>
      </c>
      <c r="AD10" s="31">
        <f t="shared" si="11"/>
        <v>534.69654400000002</v>
      </c>
      <c r="AE10" s="32">
        <f t="shared" si="12"/>
        <v>-122.323125</v>
      </c>
    </row>
    <row r="11" spans="1:31" ht="18" customHeight="1">
      <c r="A11" s="2">
        <v>5</v>
      </c>
      <c r="B11" s="6" t="s">
        <v>7</v>
      </c>
      <c r="C11" s="118">
        <v>50.03</v>
      </c>
      <c r="D11" s="5"/>
      <c r="E11" s="107">
        <f t="shared" si="1"/>
        <v>0.71199999999988872</v>
      </c>
      <c r="F11" s="13" t="e">
        <f>IF(#REF!&lt;0,IF(C11&lt;49.2,8.73*1.4,E11),E11)</f>
        <v>#REF!</v>
      </c>
      <c r="G11" s="35">
        <v>886.6673910681302</v>
      </c>
      <c r="H11" s="35">
        <v>0</v>
      </c>
      <c r="I11" s="35">
        <f t="shared" si="2"/>
        <v>886.6673910681302</v>
      </c>
      <c r="J11" s="35">
        <v>833</v>
      </c>
      <c r="K11" s="35">
        <v>0</v>
      </c>
      <c r="L11" s="35">
        <f t="shared" si="3"/>
        <v>833</v>
      </c>
      <c r="M11" s="36">
        <f t="shared" si="4"/>
        <v>-53.6673910681302</v>
      </c>
      <c r="N11" s="36">
        <f t="shared" si="0"/>
        <v>0</v>
      </c>
      <c r="O11" s="36">
        <f t="shared" si="0"/>
        <v>-53.6673910681302</v>
      </c>
      <c r="P11" s="94">
        <f t="shared" si="5"/>
        <v>-6.0527083333333591</v>
      </c>
      <c r="Q11" s="25">
        <v>860.1405400000001</v>
      </c>
      <c r="R11" s="25">
        <v>902.64809200000002</v>
      </c>
      <c r="S11" s="26">
        <f t="shared" si="6"/>
        <v>42.507551999999919</v>
      </c>
      <c r="T11" s="96">
        <f t="shared" si="7"/>
        <v>4.9419310011826569</v>
      </c>
      <c r="U11" s="27">
        <f t="shared" si="8"/>
        <v>26.5268510681301</v>
      </c>
      <c r="V11" s="73">
        <f t="shared" si="13"/>
        <v>-69.64809200000002</v>
      </c>
      <c r="W11" s="28">
        <f t="shared" si="9"/>
        <v>-96.174943068130119</v>
      </c>
      <c r="X11" s="30">
        <v>284.35000000000002</v>
      </c>
      <c r="Y11" s="108">
        <v>292.56389779218216</v>
      </c>
      <c r="Z11" s="29">
        <f t="shared" si="10"/>
        <v>8.2138977921821379</v>
      </c>
      <c r="AA11" s="30">
        <v>563.07803999999999</v>
      </c>
      <c r="AB11" s="106">
        <v>457</v>
      </c>
      <c r="AC11" s="105">
        <v>-90.696544000000017</v>
      </c>
      <c r="AD11" s="31">
        <f t="shared" si="11"/>
        <v>547.69654400000002</v>
      </c>
      <c r="AE11" s="32">
        <f t="shared" si="12"/>
        <v>-106.07803999999999</v>
      </c>
    </row>
    <row r="12" spans="1:31" ht="18" customHeight="1">
      <c r="A12" s="2">
        <v>6</v>
      </c>
      <c r="B12" s="6" t="s">
        <v>8</v>
      </c>
      <c r="C12" s="118">
        <v>50.03</v>
      </c>
      <c r="D12" s="5"/>
      <c r="E12" s="107">
        <f t="shared" si="1"/>
        <v>0.71199999999988872</v>
      </c>
      <c r="F12" s="13" t="e">
        <f>IF(#REF!&lt;0,IF(C12&lt;49.2,8.73*1.4,E12),E12)</f>
        <v>#REF!</v>
      </c>
      <c r="G12" s="35">
        <v>887.66364656371229</v>
      </c>
      <c r="H12" s="35">
        <v>0</v>
      </c>
      <c r="I12" s="35">
        <f t="shared" si="2"/>
        <v>887.66364656371229</v>
      </c>
      <c r="J12" s="35">
        <v>824</v>
      </c>
      <c r="K12" s="35">
        <v>0</v>
      </c>
      <c r="L12" s="35">
        <f t="shared" si="3"/>
        <v>824</v>
      </c>
      <c r="M12" s="36">
        <f t="shared" si="4"/>
        <v>-63.663646563712291</v>
      </c>
      <c r="N12" s="36">
        <f t="shared" si="0"/>
        <v>0</v>
      </c>
      <c r="O12" s="36">
        <f t="shared" si="0"/>
        <v>-63.663646563712291</v>
      </c>
      <c r="P12" s="94">
        <f t="shared" si="5"/>
        <v>-7.1720461697586053</v>
      </c>
      <c r="Q12" s="25">
        <v>860.1405400000001</v>
      </c>
      <c r="R12" s="25">
        <v>900.610995</v>
      </c>
      <c r="S12" s="26">
        <f t="shared" si="6"/>
        <v>40.470454999999902</v>
      </c>
      <c r="T12" s="96">
        <f t="shared" si="7"/>
        <v>4.7050979599217468</v>
      </c>
      <c r="U12" s="27">
        <f t="shared" si="8"/>
        <v>27.52310656371219</v>
      </c>
      <c r="V12" s="73">
        <f t="shared" si="13"/>
        <v>-76.610995000000003</v>
      </c>
      <c r="W12" s="28">
        <f t="shared" si="9"/>
        <v>-104.13410156371219</v>
      </c>
      <c r="X12" s="30">
        <v>284.35000000000002</v>
      </c>
      <c r="Y12" s="108">
        <v>292.56389779218216</v>
      </c>
      <c r="Z12" s="29">
        <f t="shared" si="10"/>
        <v>8.2138977921821379</v>
      </c>
      <c r="AA12" s="30">
        <v>563.07803999999999</v>
      </c>
      <c r="AB12" s="106">
        <v>450</v>
      </c>
      <c r="AC12" s="105">
        <v>-90.696544000000017</v>
      </c>
      <c r="AD12" s="31">
        <f t="shared" si="11"/>
        <v>540.69654400000002</v>
      </c>
      <c r="AE12" s="32">
        <f t="shared" si="12"/>
        <v>-113.07803999999999</v>
      </c>
    </row>
    <row r="13" spans="1:31" ht="18" customHeight="1">
      <c r="A13" s="2">
        <v>7</v>
      </c>
      <c r="B13" s="6" t="s">
        <v>9</v>
      </c>
      <c r="C13" s="118">
        <v>50</v>
      </c>
      <c r="D13" s="5"/>
      <c r="E13" s="107">
        <f t="shared" si="1"/>
        <v>1.7800000000000589</v>
      </c>
      <c r="F13" s="13" t="e">
        <f>IF(#REF!&lt;0,IF(C13&lt;49.2,8.73*1.4,E13),E13)</f>
        <v>#REF!</v>
      </c>
      <c r="G13" s="35">
        <v>886.41832719423462</v>
      </c>
      <c r="H13" s="35">
        <v>0</v>
      </c>
      <c r="I13" s="35">
        <f t="shared" si="2"/>
        <v>886.41832719423462</v>
      </c>
      <c r="J13" s="35">
        <v>836</v>
      </c>
      <c r="K13" s="35">
        <v>0</v>
      </c>
      <c r="L13" s="35">
        <f t="shared" si="3"/>
        <v>836</v>
      </c>
      <c r="M13" s="36">
        <f t="shared" si="4"/>
        <v>-50.418327194234621</v>
      </c>
      <c r="N13" s="36">
        <f t="shared" si="0"/>
        <v>0</v>
      </c>
      <c r="O13" s="36">
        <f t="shared" si="0"/>
        <v>-50.418327194234621</v>
      </c>
      <c r="P13" s="94">
        <f t="shared" si="5"/>
        <v>-5.6878705739109572</v>
      </c>
      <c r="Q13" s="25">
        <v>860.1405400000001</v>
      </c>
      <c r="R13" s="25">
        <v>866.73075900000003</v>
      </c>
      <c r="S13" s="26">
        <f t="shared" si="6"/>
        <v>6.5902189999999337</v>
      </c>
      <c r="T13" s="96">
        <f t="shared" si="7"/>
        <v>0.76617932692719404</v>
      </c>
      <c r="U13" s="27">
        <f t="shared" si="8"/>
        <v>26.27778719423452</v>
      </c>
      <c r="V13" s="73">
        <f t="shared" si="13"/>
        <v>-30.730759000000035</v>
      </c>
      <c r="W13" s="28">
        <f t="shared" si="9"/>
        <v>-57.008546194234555</v>
      </c>
      <c r="X13" s="30">
        <v>284.35000000000002</v>
      </c>
      <c r="Y13" s="108">
        <v>292.56389779218216</v>
      </c>
      <c r="Z13" s="29">
        <f t="shared" si="10"/>
        <v>8.2138977921821379</v>
      </c>
      <c r="AA13" s="30">
        <v>563.07803999999999</v>
      </c>
      <c r="AB13" s="106">
        <v>475</v>
      </c>
      <c r="AC13" s="105">
        <v>-90.696544000000017</v>
      </c>
      <c r="AD13" s="31">
        <f t="shared" si="11"/>
        <v>565.69654400000002</v>
      </c>
      <c r="AE13" s="32">
        <f t="shared" si="12"/>
        <v>-88.078039999999987</v>
      </c>
    </row>
    <row r="14" spans="1:31" ht="18" customHeight="1">
      <c r="A14" s="2">
        <v>8</v>
      </c>
      <c r="B14" s="6" t="s">
        <v>10</v>
      </c>
      <c r="C14" s="118">
        <v>49.99</v>
      </c>
      <c r="D14" s="5"/>
      <c r="E14" s="107">
        <f t="shared" si="1"/>
        <v>1.9884000000000182</v>
      </c>
      <c r="F14" s="13" t="e">
        <f>IF(#REF!&lt;0,IF(C14&lt;49.2,8.73*1.4,E14),E14)</f>
        <v>#REF!</v>
      </c>
      <c r="G14" s="35">
        <v>882.18424133801034</v>
      </c>
      <c r="H14" s="35">
        <v>0</v>
      </c>
      <c r="I14" s="35">
        <f t="shared" si="2"/>
        <v>882.18424133801034</v>
      </c>
      <c r="J14" s="35">
        <v>834</v>
      </c>
      <c r="K14" s="35">
        <v>0</v>
      </c>
      <c r="L14" s="35">
        <f t="shared" si="3"/>
        <v>834</v>
      </c>
      <c r="M14" s="36">
        <f t="shared" si="4"/>
        <v>-48.184241338010338</v>
      </c>
      <c r="N14" s="36">
        <f t="shared" si="0"/>
        <v>0</v>
      </c>
      <c r="O14" s="36">
        <f t="shared" si="0"/>
        <v>-48.184241338010338</v>
      </c>
      <c r="P14" s="94">
        <f t="shared" si="5"/>
        <v>-5.4619249676155199</v>
      </c>
      <c r="Q14" s="25">
        <v>859.36725999999999</v>
      </c>
      <c r="R14" s="25">
        <v>890.04942600000004</v>
      </c>
      <c r="S14" s="26">
        <f t="shared" si="6"/>
        <v>30.682166000000052</v>
      </c>
      <c r="T14" s="96">
        <f t="shared" si="7"/>
        <v>3.5703205635271762</v>
      </c>
      <c r="U14" s="27">
        <f t="shared" si="8"/>
        <v>22.816981338010351</v>
      </c>
      <c r="V14" s="73">
        <f t="shared" si="13"/>
        <v>-56.049426000000039</v>
      </c>
      <c r="W14" s="28">
        <f t="shared" si="9"/>
        <v>-78.86640733801039</v>
      </c>
      <c r="X14" s="30">
        <v>284.35000000000002</v>
      </c>
      <c r="Y14" s="108">
        <v>292.56389779218216</v>
      </c>
      <c r="Z14" s="29">
        <f t="shared" si="10"/>
        <v>8.2138977921821379</v>
      </c>
      <c r="AA14" s="30">
        <v>562.30475999999987</v>
      </c>
      <c r="AB14" s="106">
        <v>450</v>
      </c>
      <c r="AC14" s="105">
        <v>-104.26841900000001</v>
      </c>
      <c r="AD14" s="31">
        <f t="shared" si="11"/>
        <v>554.26841899999999</v>
      </c>
      <c r="AE14" s="32">
        <f t="shared" si="12"/>
        <v>-112.30475999999987</v>
      </c>
    </row>
    <row r="15" spans="1:31" ht="18" customHeight="1">
      <c r="A15" s="2">
        <v>9</v>
      </c>
      <c r="B15" s="6" t="s">
        <v>11</v>
      </c>
      <c r="C15" s="118">
        <v>50</v>
      </c>
      <c r="D15" s="5"/>
      <c r="E15" s="107">
        <f t="shared" si="1"/>
        <v>1.7800000000000589</v>
      </c>
      <c r="F15" s="13" t="e">
        <f>IF(#REF!&lt;0,IF(C15&lt;49.2,8.73*1.4,E15),E15)</f>
        <v>#REF!</v>
      </c>
      <c r="G15" s="35">
        <v>884.92394395086126</v>
      </c>
      <c r="H15" s="35">
        <v>0</v>
      </c>
      <c r="I15" s="35">
        <f t="shared" si="2"/>
        <v>884.92394395086126</v>
      </c>
      <c r="J15" s="35">
        <v>835</v>
      </c>
      <c r="K15" s="35">
        <v>0</v>
      </c>
      <c r="L15" s="35">
        <f t="shared" si="3"/>
        <v>835</v>
      </c>
      <c r="M15" s="36">
        <f t="shared" si="4"/>
        <v>-49.923943950861258</v>
      </c>
      <c r="N15" s="36">
        <f t="shared" si="0"/>
        <v>0</v>
      </c>
      <c r="O15" s="36">
        <f t="shared" si="0"/>
        <v>-49.923943950861258</v>
      </c>
      <c r="P15" s="94">
        <f t="shared" si="5"/>
        <v>-5.6416084446725598</v>
      </c>
      <c r="Q15" s="25">
        <v>859.26726000000008</v>
      </c>
      <c r="R15" s="25">
        <v>866.04942600000004</v>
      </c>
      <c r="S15" s="26">
        <f t="shared" si="6"/>
        <v>6.7821659999999611</v>
      </c>
      <c r="T15" s="96">
        <f t="shared" si="7"/>
        <v>0.7892964524215621</v>
      </c>
      <c r="U15" s="27">
        <f t="shared" si="8"/>
        <v>25.656683950861179</v>
      </c>
      <c r="V15" s="73">
        <f t="shared" si="13"/>
        <v>-31.049426000000039</v>
      </c>
      <c r="W15" s="28">
        <f t="shared" si="9"/>
        <v>-56.706109950861219</v>
      </c>
      <c r="X15" s="30">
        <v>284.35000000000002</v>
      </c>
      <c r="Y15" s="108">
        <v>292.96613963149315</v>
      </c>
      <c r="Z15" s="29">
        <f t="shared" si="10"/>
        <v>8.6161396314931267</v>
      </c>
      <c r="AA15" s="30">
        <v>562.30475999999987</v>
      </c>
      <c r="AB15" s="106">
        <v>475</v>
      </c>
      <c r="AC15" s="105">
        <v>-104.26841900000001</v>
      </c>
      <c r="AD15" s="31">
        <f t="shared" si="11"/>
        <v>579.26841899999999</v>
      </c>
      <c r="AE15" s="32">
        <f t="shared" si="12"/>
        <v>-87.304759999999874</v>
      </c>
    </row>
    <row r="16" spans="1:31" ht="18" customHeight="1">
      <c r="A16" s="2">
        <v>10</v>
      </c>
      <c r="B16" s="6" t="s">
        <v>12</v>
      </c>
      <c r="C16" s="118">
        <v>49.98</v>
      </c>
      <c r="D16" s="5"/>
      <c r="E16" s="107">
        <f t="shared" si="1"/>
        <v>2.196800000000124</v>
      </c>
      <c r="F16" s="13" t="e">
        <f>IF(#REF!&lt;0,IF(C16&lt;49.2,8.73*1.4,E16),E16)</f>
        <v>#REF!</v>
      </c>
      <c r="G16" s="35">
        <v>877.95015548178617</v>
      </c>
      <c r="H16" s="35">
        <v>0</v>
      </c>
      <c r="I16" s="35">
        <f t="shared" si="2"/>
        <v>877.95015548178617</v>
      </c>
      <c r="J16" s="35">
        <v>823</v>
      </c>
      <c r="K16" s="35">
        <v>0</v>
      </c>
      <c r="L16" s="35">
        <f t="shared" si="3"/>
        <v>823</v>
      </c>
      <c r="M16" s="36">
        <f t="shared" si="4"/>
        <v>-54.950155481786169</v>
      </c>
      <c r="N16" s="36">
        <f t="shared" si="0"/>
        <v>0</v>
      </c>
      <c r="O16" s="36">
        <f t="shared" si="0"/>
        <v>-54.950155481786169</v>
      </c>
      <c r="P16" s="94">
        <f t="shared" si="5"/>
        <v>-6.2589151717424754</v>
      </c>
      <c r="Q16" s="25">
        <v>859.26726000000008</v>
      </c>
      <c r="R16" s="25">
        <v>841.28599000000008</v>
      </c>
      <c r="S16" s="26">
        <f t="shared" si="6"/>
        <v>-17.981269999999995</v>
      </c>
      <c r="T16" s="96">
        <f t="shared" si="7"/>
        <v>-2.0926283168289217</v>
      </c>
      <c r="U16" s="27">
        <f t="shared" si="8"/>
        <v>18.68289548178609</v>
      </c>
      <c r="V16" s="73">
        <f t="shared" si="13"/>
        <v>-18.285990000000083</v>
      </c>
      <c r="W16" s="28">
        <f t="shared" si="9"/>
        <v>-36.968885481786174</v>
      </c>
      <c r="X16" s="30">
        <v>284.35000000000002</v>
      </c>
      <c r="Y16" s="108">
        <v>292.96613963149315</v>
      </c>
      <c r="Z16" s="29">
        <f t="shared" si="10"/>
        <v>8.6161396314931267</v>
      </c>
      <c r="AA16" s="30">
        <v>562.30475999999987</v>
      </c>
      <c r="AB16" s="106">
        <v>473</v>
      </c>
      <c r="AC16" s="105">
        <v>-104.26841900000001</v>
      </c>
      <c r="AD16" s="31">
        <f t="shared" si="11"/>
        <v>577.26841899999999</v>
      </c>
      <c r="AE16" s="32">
        <f t="shared" si="12"/>
        <v>-89.304759999999874</v>
      </c>
    </row>
    <row r="17" spans="1:31" ht="18" customHeight="1">
      <c r="A17" s="2">
        <v>11</v>
      </c>
      <c r="B17" s="6" t="s">
        <v>13</v>
      </c>
      <c r="C17" s="118">
        <v>49.999000000000002</v>
      </c>
      <c r="D17" s="5"/>
      <c r="E17" s="107">
        <f t="shared" si="1"/>
        <v>1.8008400000000107</v>
      </c>
      <c r="F17" s="13" t="e">
        <f>IF(#REF!&lt;0,IF(C17&lt;49.2,8.73*1.4,E17),E17)</f>
        <v>#REF!</v>
      </c>
      <c r="G17" s="35">
        <v>878.19921935568163</v>
      </c>
      <c r="H17" s="35">
        <v>0</v>
      </c>
      <c r="I17" s="35">
        <f t="shared" si="2"/>
        <v>878.19921935568163</v>
      </c>
      <c r="J17" s="35">
        <v>813</v>
      </c>
      <c r="K17" s="35">
        <v>0</v>
      </c>
      <c r="L17" s="35">
        <f t="shared" si="3"/>
        <v>813</v>
      </c>
      <c r="M17" s="36">
        <f t="shared" si="4"/>
        <v>-65.199219355681635</v>
      </c>
      <c r="N17" s="36">
        <f t="shared" si="0"/>
        <v>0</v>
      </c>
      <c r="O17" s="36">
        <f t="shared" si="0"/>
        <v>-65.199219355681635</v>
      </c>
      <c r="P17" s="94">
        <f t="shared" si="5"/>
        <v>-7.4241946381502233</v>
      </c>
      <c r="Q17" s="25">
        <v>859.26726000000008</v>
      </c>
      <c r="R17" s="25">
        <v>832.89045499999997</v>
      </c>
      <c r="S17" s="26">
        <f t="shared" si="6"/>
        <v>-26.376805000000104</v>
      </c>
      <c r="T17" s="96">
        <f t="shared" si="7"/>
        <v>-3.0696857925204903</v>
      </c>
      <c r="U17" s="27">
        <f t="shared" si="8"/>
        <v>18.931959355681556</v>
      </c>
      <c r="V17" s="73">
        <f t="shared" si="13"/>
        <v>-19.890454999999974</v>
      </c>
      <c r="W17" s="28">
        <f t="shared" si="9"/>
        <v>-38.822414355681531</v>
      </c>
      <c r="X17" s="30">
        <v>284.35000000000002</v>
      </c>
      <c r="Y17" s="108">
        <v>292.96613963149315</v>
      </c>
      <c r="Z17" s="29">
        <f t="shared" si="10"/>
        <v>8.6161396314931267</v>
      </c>
      <c r="AA17" s="30">
        <v>562.30475999999987</v>
      </c>
      <c r="AB17" s="106">
        <v>468</v>
      </c>
      <c r="AC17" s="105">
        <v>-104.26841900000001</v>
      </c>
      <c r="AD17" s="31">
        <f t="shared" si="11"/>
        <v>572.26841899999999</v>
      </c>
      <c r="AE17" s="32">
        <f t="shared" si="12"/>
        <v>-94.304759999999874</v>
      </c>
    </row>
    <row r="18" spans="1:31" ht="18" customHeight="1">
      <c r="A18" s="2">
        <v>12</v>
      </c>
      <c r="B18" s="6" t="s">
        <v>14</v>
      </c>
      <c r="C18" s="118">
        <v>50.01</v>
      </c>
      <c r="D18" s="5"/>
      <c r="E18" s="107">
        <f t="shared" si="1"/>
        <v>1.4239999999999999</v>
      </c>
      <c r="F18" s="13" t="e">
        <f>IF(#REF!&lt;0,IF(C18&lt;49.2,8.73*1.4,E18),E18)</f>
        <v>#REF!</v>
      </c>
      <c r="G18" s="35">
        <v>873.716069625562</v>
      </c>
      <c r="H18" s="35">
        <v>0</v>
      </c>
      <c r="I18" s="35">
        <f t="shared" si="2"/>
        <v>873.716069625562</v>
      </c>
      <c r="J18" s="35">
        <v>813</v>
      </c>
      <c r="K18" s="35">
        <v>0</v>
      </c>
      <c r="L18" s="35">
        <f t="shared" si="3"/>
        <v>813</v>
      </c>
      <c r="M18" s="36">
        <f t="shared" si="4"/>
        <v>-60.716069625562</v>
      </c>
      <c r="N18" s="36">
        <f t="shared" si="0"/>
        <v>0</v>
      </c>
      <c r="O18" s="36">
        <f t="shared" si="0"/>
        <v>-60.716069625562</v>
      </c>
      <c r="P18" s="94">
        <f t="shared" si="5"/>
        <v>-6.9491762525991261</v>
      </c>
      <c r="Q18" s="25">
        <v>859.26726000000008</v>
      </c>
      <c r="R18" s="25">
        <v>847.87963999999999</v>
      </c>
      <c r="S18" s="26">
        <f t="shared" si="6"/>
        <v>-11.387620000000084</v>
      </c>
      <c r="T18" s="96">
        <f t="shared" si="7"/>
        <v>-1.3252710221962936</v>
      </c>
      <c r="U18" s="27">
        <f t="shared" si="8"/>
        <v>14.448809625561921</v>
      </c>
      <c r="V18" s="73">
        <f t="shared" si="13"/>
        <v>-34.879639999999995</v>
      </c>
      <c r="W18" s="28">
        <f t="shared" si="9"/>
        <v>-49.328449625561916</v>
      </c>
      <c r="X18" s="30">
        <v>284.35000000000002</v>
      </c>
      <c r="Y18" s="108">
        <v>292.96613963149315</v>
      </c>
      <c r="Z18" s="29">
        <f t="shared" si="10"/>
        <v>8.6161396314931267</v>
      </c>
      <c r="AA18" s="30">
        <v>562.30475999999987</v>
      </c>
      <c r="AB18" s="106">
        <v>453</v>
      </c>
      <c r="AC18" s="105">
        <v>-104.26841900000001</v>
      </c>
      <c r="AD18" s="31">
        <f t="shared" si="11"/>
        <v>557.26841899999999</v>
      </c>
      <c r="AE18" s="32">
        <f t="shared" si="12"/>
        <v>-109.30475999999987</v>
      </c>
    </row>
    <row r="19" spans="1:31" ht="18" customHeight="1">
      <c r="A19" s="2">
        <v>13</v>
      </c>
      <c r="B19" s="6" t="s">
        <v>15</v>
      </c>
      <c r="C19" s="118">
        <v>49.94</v>
      </c>
      <c r="D19" s="5"/>
      <c r="E19" s="107">
        <f t="shared" si="1"/>
        <v>3.0304000000001068</v>
      </c>
      <c r="F19" s="13" t="e">
        <f>IF(#REF!&lt;0,IF(C19&lt;49.2,8.73*1.4,E19),E19)</f>
        <v>#REF!</v>
      </c>
      <c r="G19" s="35">
        <v>869.23291989544214</v>
      </c>
      <c r="H19" s="35">
        <v>0</v>
      </c>
      <c r="I19" s="35">
        <f t="shared" si="2"/>
        <v>869.23291989544214</v>
      </c>
      <c r="J19" s="35">
        <v>817</v>
      </c>
      <c r="K19" s="35">
        <v>0</v>
      </c>
      <c r="L19" s="35">
        <f t="shared" si="3"/>
        <v>817</v>
      </c>
      <c r="M19" s="36">
        <f t="shared" si="4"/>
        <v>-52.232919895442137</v>
      </c>
      <c r="N19" s="36">
        <f t="shared" si="0"/>
        <v>0</v>
      </c>
      <c r="O19" s="36">
        <f t="shared" si="0"/>
        <v>-52.232919895442137</v>
      </c>
      <c r="P19" s="94">
        <f t="shared" si="5"/>
        <v>-6.0090821113545845</v>
      </c>
      <c r="Q19" s="25">
        <v>859.63571500000012</v>
      </c>
      <c r="R19" s="25">
        <v>860.72205200000008</v>
      </c>
      <c r="S19" s="26">
        <f t="shared" si="6"/>
        <v>1.0863369999999577</v>
      </c>
      <c r="T19" s="96">
        <f t="shared" si="7"/>
        <v>0.12637178528581233</v>
      </c>
      <c r="U19" s="27">
        <f t="shared" si="8"/>
        <v>9.5972048954420188</v>
      </c>
      <c r="V19" s="73">
        <f t="shared" si="13"/>
        <v>-43.722052000000076</v>
      </c>
      <c r="W19" s="28">
        <f t="shared" si="9"/>
        <v>-53.319256895442095</v>
      </c>
      <c r="X19" s="30">
        <v>284.35000000000002</v>
      </c>
      <c r="Y19" s="108">
        <v>272.3177252135298</v>
      </c>
      <c r="Z19" s="29">
        <f t="shared" si="10"/>
        <v>-12.032274786470225</v>
      </c>
      <c r="AA19" s="30">
        <v>562.67321499999991</v>
      </c>
      <c r="AB19" s="106">
        <v>445</v>
      </c>
      <c r="AC19" s="105">
        <v>-104.26841900000001</v>
      </c>
      <c r="AD19" s="31">
        <f t="shared" si="11"/>
        <v>549.26841899999999</v>
      </c>
      <c r="AE19" s="32">
        <f t="shared" si="12"/>
        <v>-117.67321499999991</v>
      </c>
    </row>
    <row r="20" spans="1:31" ht="18" customHeight="1">
      <c r="A20" s="2">
        <v>14</v>
      </c>
      <c r="B20" s="6" t="s">
        <v>16</v>
      </c>
      <c r="C20" s="118">
        <v>49.97</v>
      </c>
      <c r="D20" s="5"/>
      <c r="E20" s="107">
        <f t="shared" si="1"/>
        <v>2.4052000000000833</v>
      </c>
      <c r="F20" s="13" t="e">
        <f>IF(#REF!&lt;0,IF(C20&lt;49.2,8.73*1.4,E20),E20)</f>
        <v>#REF!</v>
      </c>
      <c r="G20" s="35">
        <v>866.24415340869564</v>
      </c>
      <c r="H20" s="35">
        <v>0</v>
      </c>
      <c r="I20" s="35">
        <f t="shared" si="2"/>
        <v>866.24415340869564</v>
      </c>
      <c r="J20" s="35">
        <v>821</v>
      </c>
      <c r="K20" s="35">
        <v>0</v>
      </c>
      <c r="L20" s="35">
        <f t="shared" si="3"/>
        <v>821</v>
      </c>
      <c r="M20" s="36">
        <f t="shared" si="4"/>
        <v>-45.244153408695638</v>
      </c>
      <c r="N20" s="36">
        <f t="shared" si="0"/>
        <v>0</v>
      </c>
      <c r="O20" s="36">
        <f t="shared" si="0"/>
        <v>-45.244153408695638</v>
      </c>
      <c r="P20" s="94">
        <f t="shared" si="5"/>
        <v>-5.2230255443177986</v>
      </c>
      <c r="Q20" s="25">
        <v>919.25501099999997</v>
      </c>
      <c r="R20" s="25">
        <v>857.34134799999993</v>
      </c>
      <c r="S20" s="26">
        <f t="shared" si="6"/>
        <v>-61.913663000000042</v>
      </c>
      <c r="T20" s="96">
        <f t="shared" si="7"/>
        <v>-6.7351999455132745</v>
      </c>
      <c r="U20" s="27">
        <f t="shared" si="8"/>
        <v>-53.01085759130433</v>
      </c>
      <c r="V20" s="73">
        <f t="shared" si="13"/>
        <v>-36.341347999999925</v>
      </c>
      <c r="W20" s="28">
        <f t="shared" si="9"/>
        <v>16.669509591304404</v>
      </c>
      <c r="X20" s="30">
        <v>344.35</v>
      </c>
      <c r="Y20" s="108">
        <v>272.3177252135298</v>
      </c>
      <c r="Z20" s="29">
        <f t="shared" si="10"/>
        <v>-72.032274786470225</v>
      </c>
      <c r="AA20" s="30">
        <v>562.29251099999999</v>
      </c>
      <c r="AB20" s="106">
        <v>452</v>
      </c>
      <c r="AC20" s="105">
        <v>-104.26841900000001</v>
      </c>
      <c r="AD20" s="31">
        <f t="shared" si="11"/>
        <v>556.26841899999999</v>
      </c>
      <c r="AE20" s="32">
        <f t="shared" si="12"/>
        <v>-110.29251099999999</v>
      </c>
    </row>
    <row r="21" spans="1:31" ht="18" customHeight="1">
      <c r="A21" s="2">
        <v>15</v>
      </c>
      <c r="B21" s="6" t="s">
        <v>17</v>
      </c>
      <c r="C21" s="118">
        <v>50</v>
      </c>
      <c r="D21" s="5"/>
      <c r="E21" s="107">
        <f t="shared" si="1"/>
        <v>1.7800000000000589</v>
      </c>
      <c r="F21" s="13" t="e">
        <f>IF(#REF!&lt;0,IF(C21&lt;49.2,8.73*1.4,E21),E21)</f>
        <v>#REF!</v>
      </c>
      <c r="G21" s="35">
        <v>869.23291989544214</v>
      </c>
      <c r="H21" s="35">
        <v>0</v>
      </c>
      <c r="I21" s="35">
        <f t="shared" si="2"/>
        <v>869.23291989544214</v>
      </c>
      <c r="J21" s="35">
        <v>827</v>
      </c>
      <c r="K21" s="35">
        <v>0</v>
      </c>
      <c r="L21" s="35">
        <f t="shared" si="3"/>
        <v>827</v>
      </c>
      <c r="M21" s="36">
        <f t="shared" si="4"/>
        <v>-42.232919895442137</v>
      </c>
      <c r="N21" s="36">
        <f t="shared" si="0"/>
        <v>0</v>
      </c>
      <c r="O21" s="36">
        <f t="shared" si="0"/>
        <v>-42.232919895442137</v>
      </c>
      <c r="P21" s="94">
        <f t="shared" si="5"/>
        <v>-4.8586424799146162</v>
      </c>
      <c r="Q21" s="25">
        <v>839.25501099999997</v>
      </c>
      <c r="R21" s="25">
        <v>784.38096999999993</v>
      </c>
      <c r="S21" s="26">
        <f t="shared" si="6"/>
        <v>-54.874041000000034</v>
      </c>
      <c r="T21" s="96">
        <f t="shared" si="7"/>
        <v>-6.5384228012670205</v>
      </c>
      <c r="U21" s="27">
        <f t="shared" si="8"/>
        <v>29.97790889544217</v>
      </c>
      <c r="V21" s="73">
        <f t="shared" si="13"/>
        <v>42.619030000000066</v>
      </c>
      <c r="W21" s="28">
        <f t="shared" si="9"/>
        <v>12.641121104557897</v>
      </c>
      <c r="X21" s="30">
        <v>264.35000000000002</v>
      </c>
      <c r="Y21" s="108">
        <v>272.3177252135298</v>
      </c>
      <c r="Z21" s="29">
        <f t="shared" si="10"/>
        <v>7.9677252135297749</v>
      </c>
      <c r="AA21" s="30">
        <v>562.29251099999999</v>
      </c>
      <c r="AB21" s="106">
        <v>496</v>
      </c>
      <c r="AC21" s="105">
        <v>-141.19641899999999</v>
      </c>
      <c r="AD21" s="31">
        <f t="shared" si="11"/>
        <v>637.19641899999999</v>
      </c>
      <c r="AE21" s="32">
        <f t="shared" si="12"/>
        <v>-66.29251099999999</v>
      </c>
    </row>
    <row r="22" spans="1:31" ht="18" customHeight="1">
      <c r="A22" s="2">
        <v>16</v>
      </c>
      <c r="B22" s="6" t="s">
        <v>18</v>
      </c>
      <c r="C22" s="118">
        <v>50.03</v>
      </c>
      <c r="D22" s="5"/>
      <c r="E22" s="107">
        <f t="shared" si="1"/>
        <v>0.71199999999988872</v>
      </c>
      <c r="F22" s="13" t="e">
        <f>IF(#REF!&lt;0,IF(C22&lt;49.2,8.73*1.4,E22),E22)</f>
        <v>#REF!</v>
      </c>
      <c r="G22" s="35">
        <v>879.693602599055</v>
      </c>
      <c r="H22" s="35">
        <v>0</v>
      </c>
      <c r="I22" s="35">
        <f t="shared" si="2"/>
        <v>879.693602599055</v>
      </c>
      <c r="J22" s="35">
        <v>833</v>
      </c>
      <c r="K22" s="35">
        <v>0</v>
      </c>
      <c r="L22" s="35">
        <f t="shared" si="3"/>
        <v>833</v>
      </c>
      <c r="M22" s="36">
        <f t="shared" si="4"/>
        <v>-46.693602599054998</v>
      </c>
      <c r="N22" s="36">
        <f t="shared" si="0"/>
        <v>0</v>
      </c>
      <c r="O22" s="36">
        <f t="shared" si="0"/>
        <v>-46.693602599054998</v>
      </c>
      <c r="P22" s="94">
        <f t="shared" si="5"/>
        <v>-5.3079393167233153</v>
      </c>
      <c r="Q22" s="25">
        <v>859.25501099999997</v>
      </c>
      <c r="R22" s="25">
        <v>864.86514199999999</v>
      </c>
      <c r="S22" s="26">
        <f t="shared" si="6"/>
        <v>5.610131000000024</v>
      </c>
      <c r="T22" s="96">
        <f t="shared" si="7"/>
        <v>0.65290640475531947</v>
      </c>
      <c r="U22" s="27">
        <f t="shared" si="8"/>
        <v>20.43859159905503</v>
      </c>
      <c r="V22" s="73">
        <f t="shared" si="13"/>
        <v>-31.865141999999992</v>
      </c>
      <c r="W22" s="28">
        <f t="shared" si="9"/>
        <v>-52.303733599055022</v>
      </c>
      <c r="X22" s="30">
        <v>284.35000000000002</v>
      </c>
      <c r="Y22" s="108">
        <v>272.3177252135298</v>
      </c>
      <c r="Z22" s="29">
        <f t="shared" si="10"/>
        <v>-12.032274786470225</v>
      </c>
      <c r="AA22" s="30">
        <v>562.29251099999999</v>
      </c>
      <c r="AB22" s="106">
        <v>490</v>
      </c>
      <c r="AC22" s="105">
        <v>-84.014344000000008</v>
      </c>
      <c r="AD22" s="31">
        <f t="shared" si="11"/>
        <v>574.01434400000005</v>
      </c>
      <c r="AE22" s="32">
        <f t="shared" si="12"/>
        <v>-72.29251099999999</v>
      </c>
    </row>
    <row r="23" spans="1:31" ht="18" customHeight="1">
      <c r="A23" s="2">
        <v>17</v>
      </c>
      <c r="B23" s="6" t="s">
        <v>19</v>
      </c>
      <c r="C23" s="118">
        <v>49.93</v>
      </c>
      <c r="D23" s="5"/>
      <c r="E23" s="107">
        <f t="shared" si="1"/>
        <v>3.2388000000000652</v>
      </c>
      <c r="F23" s="13" t="e">
        <f>IF(#REF!&lt;0,IF(C23&lt;49.2,8.73*1.4,E23),E23)</f>
        <v>#REF!</v>
      </c>
      <c r="G23" s="35">
        <v>881.68611359021929</v>
      </c>
      <c r="H23" s="35">
        <v>0</v>
      </c>
      <c r="I23" s="35">
        <f t="shared" si="2"/>
        <v>881.68611359021929</v>
      </c>
      <c r="J23" s="35">
        <v>834</v>
      </c>
      <c r="K23" s="35">
        <v>0</v>
      </c>
      <c r="L23" s="35">
        <f t="shared" si="3"/>
        <v>834</v>
      </c>
      <c r="M23" s="36">
        <f t="shared" si="4"/>
        <v>-47.686113590219293</v>
      </c>
      <c r="N23" s="36">
        <f t="shared" si="4"/>
        <v>0</v>
      </c>
      <c r="O23" s="36">
        <f t="shared" si="4"/>
        <v>-47.686113590219293</v>
      </c>
      <c r="P23" s="94">
        <f t="shared" si="5"/>
        <v>-5.4085136257893174</v>
      </c>
      <c r="Q23" s="25">
        <v>859.15501100000006</v>
      </c>
      <c r="R23" s="25">
        <v>866.91612299999997</v>
      </c>
      <c r="S23" s="26">
        <f t="shared" si="6"/>
        <v>7.7611119999999119</v>
      </c>
      <c r="T23" s="96">
        <f t="shared" si="7"/>
        <v>0.90334245865207574</v>
      </c>
      <c r="U23" s="27">
        <f t="shared" si="8"/>
        <v>22.531102590219234</v>
      </c>
      <c r="V23" s="73">
        <f t="shared" si="13"/>
        <v>-32.91612299999997</v>
      </c>
      <c r="W23" s="28">
        <f t="shared" si="9"/>
        <v>-55.447225590219205</v>
      </c>
      <c r="X23" s="30">
        <v>284.35000000000002</v>
      </c>
      <c r="Y23" s="108">
        <v>312.87711067738644</v>
      </c>
      <c r="Z23" s="29">
        <f t="shared" si="10"/>
        <v>28.527110677386418</v>
      </c>
      <c r="AA23" s="30">
        <v>562.29251099999999</v>
      </c>
      <c r="AB23" s="106">
        <v>490</v>
      </c>
      <c r="AC23" s="105">
        <v>-84.014344000000008</v>
      </c>
      <c r="AD23" s="31">
        <f t="shared" si="11"/>
        <v>574.01434400000005</v>
      </c>
      <c r="AE23" s="32">
        <f t="shared" si="12"/>
        <v>-72.29251099999999</v>
      </c>
    </row>
    <row r="24" spans="1:31" ht="18" customHeight="1">
      <c r="A24" s="2">
        <v>18</v>
      </c>
      <c r="B24" s="6" t="s">
        <v>20</v>
      </c>
      <c r="C24" s="118">
        <v>49.95</v>
      </c>
      <c r="D24" s="5"/>
      <c r="E24" s="107">
        <f t="shared" si="1"/>
        <v>2.8220000000000001</v>
      </c>
      <c r="F24" s="13" t="e">
        <f>IF(#REF!&lt;0,IF(C24&lt;49.2,8.73*1.4,E24),E24)</f>
        <v>#REF!</v>
      </c>
      <c r="G24" s="35">
        <v>880.19173034684604</v>
      </c>
      <c r="H24" s="35">
        <v>0</v>
      </c>
      <c r="I24" s="35">
        <f t="shared" si="2"/>
        <v>880.19173034684604</v>
      </c>
      <c r="J24" s="35">
        <v>847</v>
      </c>
      <c r="K24" s="35">
        <v>0</v>
      </c>
      <c r="L24" s="35">
        <f t="shared" si="3"/>
        <v>847</v>
      </c>
      <c r="M24" s="36">
        <f t="shared" si="4"/>
        <v>-33.191730346846043</v>
      </c>
      <c r="N24" s="36">
        <f t="shared" si="4"/>
        <v>0</v>
      </c>
      <c r="O24" s="36">
        <f t="shared" si="4"/>
        <v>-33.191730346846043</v>
      </c>
      <c r="P24" s="94">
        <f t="shared" si="5"/>
        <v>-3.7709659387241232</v>
      </c>
      <c r="Q24" s="25">
        <v>859.15501100000006</v>
      </c>
      <c r="R24" s="25">
        <v>870.91612299999997</v>
      </c>
      <c r="S24" s="26">
        <f t="shared" si="6"/>
        <v>11.761111999999912</v>
      </c>
      <c r="T24" s="96">
        <f t="shared" si="7"/>
        <v>1.3689161850212279</v>
      </c>
      <c r="U24" s="27">
        <f t="shared" si="8"/>
        <v>21.036719346845985</v>
      </c>
      <c r="V24" s="73">
        <f t="shared" si="13"/>
        <v>-23.91612299999997</v>
      </c>
      <c r="W24" s="28">
        <f t="shared" si="9"/>
        <v>-44.952842346845955</v>
      </c>
      <c r="X24" s="30">
        <v>284.35000000000002</v>
      </c>
      <c r="Y24" s="108">
        <v>312.87711067738644</v>
      </c>
      <c r="Z24" s="29">
        <f t="shared" si="10"/>
        <v>28.527110677386418</v>
      </c>
      <c r="AA24" s="30">
        <v>562.29251099999999</v>
      </c>
      <c r="AB24" s="106">
        <v>499</v>
      </c>
      <c r="AC24" s="105">
        <v>-84.014344000000008</v>
      </c>
      <c r="AD24" s="31">
        <f t="shared" si="11"/>
        <v>583.01434400000005</v>
      </c>
      <c r="AE24" s="32">
        <f t="shared" si="12"/>
        <v>-63.29251099999999</v>
      </c>
    </row>
    <row r="25" spans="1:31" ht="18" customHeight="1">
      <c r="A25" s="2">
        <v>19</v>
      </c>
      <c r="B25" s="6" t="s">
        <v>21</v>
      </c>
      <c r="C25" s="118">
        <v>49.98</v>
      </c>
      <c r="D25" s="5"/>
      <c r="E25" s="107">
        <f t="shared" si="1"/>
        <v>2.196800000000124</v>
      </c>
      <c r="F25" s="13" t="e">
        <f>IF(#REF!&lt;0,IF(C25&lt;49.2,8.73*1.4,E25),E25)</f>
        <v>#REF!</v>
      </c>
      <c r="G25" s="35">
        <v>893.64117953720529</v>
      </c>
      <c r="H25" s="35">
        <v>0</v>
      </c>
      <c r="I25" s="35">
        <f t="shared" si="2"/>
        <v>893.64117953720529</v>
      </c>
      <c r="J25" s="35">
        <v>857</v>
      </c>
      <c r="K25" s="35">
        <v>0</v>
      </c>
      <c r="L25" s="35">
        <f t="shared" si="3"/>
        <v>857</v>
      </c>
      <c r="M25" s="36">
        <f t="shared" si="4"/>
        <v>-36.641179537205289</v>
      </c>
      <c r="N25" s="36">
        <f t="shared" si="4"/>
        <v>0</v>
      </c>
      <c r="O25" s="36">
        <f t="shared" si="4"/>
        <v>-36.641179537205289</v>
      </c>
      <c r="P25" s="94">
        <f t="shared" si="5"/>
        <v>-4.1002116258989822</v>
      </c>
      <c r="Q25" s="25">
        <v>882.93698700000004</v>
      </c>
      <c r="R25" s="25">
        <v>871.56612299999995</v>
      </c>
      <c r="S25" s="26">
        <f t="shared" si="6"/>
        <v>-11.370864000000097</v>
      </c>
      <c r="T25" s="96">
        <f t="shared" si="7"/>
        <v>-1.287845471128745</v>
      </c>
      <c r="U25" s="27">
        <f t="shared" si="8"/>
        <v>10.704192537205245</v>
      </c>
      <c r="V25" s="73">
        <f t="shared" si="13"/>
        <v>-14.566122999999948</v>
      </c>
      <c r="W25" s="28">
        <f t="shared" si="9"/>
        <v>-25.270315537205192</v>
      </c>
      <c r="X25" s="30">
        <v>284.35000000000002</v>
      </c>
      <c r="Y25" s="108">
        <v>312.87711067738644</v>
      </c>
      <c r="Z25" s="29">
        <f t="shared" si="10"/>
        <v>28.527110677386418</v>
      </c>
      <c r="AA25" s="30">
        <v>586.07448699999998</v>
      </c>
      <c r="AB25" s="106">
        <v>501</v>
      </c>
      <c r="AC25" s="105">
        <v>-84.014344000000008</v>
      </c>
      <c r="AD25" s="31">
        <f t="shared" si="11"/>
        <v>585.01434400000005</v>
      </c>
      <c r="AE25" s="32">
        <f t="shared" si="12"/>
        <v>-85.074486999999976</v>
      </c>
    </row>
    <row r="26" spans="1:31" ht="18" customHeight="1">
      <c r="A26" s="2">
        <v>20</v>
      </c>
      <c r="B26" s="6" t="s">
        <v>22</v>
      </c>
      <c r="C26" s="118">
        <v>50.04</v>
      </c>
      <c r="D26" s="5"/>
      <c r="E26" s="107">
        <f t="shared" si="1"/>
        <v>0.35599999999995946</v>
      </c>
      <c r="F26" s="13" t="e">
        <f>IF(#REF!&lt;0,IF(C26&lt;49.2,8.73*1.4,E26),E26)</f>
        <v>#REF!</v>
      </c>
      <c r="G26" s="35">
        <v>903.85279836692246</v>
      </c>
      <c r="H26" s="35">
        <v>0</v>
      </c>
      <c r="I26" s="35">
        <f t="shared" si="2"/>
        <v>903.85279836692246</v>
      </c>
      <c r="J26" s="35">
        <v>861</v>
      </c>
      <c r="K26" s="35">
        <v>0</v>
      </c>
      <c r="L26" s="35">
        <f t="shared" si="3"/>
        <v>861</v>
      </c>
      <c r="M26" s="36">
        <f t="shared" si="4"/>
        <v>-42.852798366922457</v>
      </c>
      <c r="N26" s="36">
        <f t="shared" si="4"/>
        <v>0</v>
      </c>
      <c r="O26" s="36">
        <f t="shared" si="4"/>
        <v>-42.852798366922457</v>
      </c>
      <c r="P26" s="94">
        <f t="shared" si="5"/>
        <v>-4.7411258165432155</v>
      </c>
      <c r="Q26" s="25">
        <v>870.99630212474437</v>
      </c>
      <c r="R26" s="25">
        <v>889.30940199999998</v>
      </c>
      <c r="S26" s="26">
        <f t="shared" si="6"/>
        <v>18.313099875255602</v>
      </c>
      <c r="T26" s="96">
        <f t="shared" si="7"/>
        <v>2.1025462255788998</v>
      </c>
      <c r="U26" s="27">
        <f t="shared" si="8"/>
        <v>32.856496242178082</v>
      </c>
      <c r="V26" s="73">
        <f t="shared" si="13"/>
        <v>-28.309401999999977</v>
      </c>
      <c r="W26" s="28">
        <f t="shared" si="9"/>
        <v>-61.165898242178059</v>
      </c>
      <c r="X26" s="30">
        <v>264.35000000000002</v>
      </c>
      <c r="Y26" s="108">
        <v>312.87711067738644</v>
      </c>
      <c r="Z26" s="29">
        <f t="shared" si="10"/>
        <v>48.527110677386418</v>
      </c>
      <c r="AA26" s="30">
        <v>594.13380212474431</v>
      </c>
      <c r="AB26" s="106">
        <v>488</v>
      </c>
      <c r="AC26" s="105">
        <v>-56.030139999999996</v>
      </c>
      <c r="AD26" s="31">
        <f t="shared" si="11"/>
        <v>544.03013999999996</v>
      </c>
      <c r="AE26" s="32">
        <f t="shared" si="12"/>
        <v>-106.13380212474431</v>
      </c>
    </row>
    <row r="27" spans="1:31" ht="18" customHeight="1">
      <c r="A27" s="2">
        <v>21</v>
      </c>
      <c r="B27" s="6" t="s">
        <v>23</v>
      </c>
      <c r="C27" s="118">
        <v>50.03</v>
      </c>
      <c r="D27" s="5"/>
      <c r="E27" s="107">
        <f t="shared" si="1"/>
        <v>0.71199999999988872</v>
      </c>
      <c r="F27" s="13" t="e">
        <f>IF(#REF!&lt;0,IF(C27&lt;49.2,8.73*1.4,E27),E27)</f>
        <v>#REF!</v>
      </c>
      <c r="G27" s="35">
        <v>931.99701611711885</v>
      </c>
      <c r="H27" s="35">
        <v>0</v>
      </c>
      <c r="I27" s="35">
        <f t="shared" si="2"/>
        <v>931.99701611711885</v>
      </c>
      <c r="J27" s="35">
        <v>895</v>
      </c>
      <c r="K27" s="35">
        <v>0</v>
      </c>
      <c r="L27" s="35">
        <f t="shared" si="3"/>
        <v>895</v>
      </c>
      <c r="M27" s="36">
        <f t="shared" si="4"/>
        <v>-36.997016117118847</v>
      </c>
      <c r="N27" s="36">
        <f t="shared" si="4"/>
        <v>0</v>
      </c>
      <c r="O27" s="36">
        <f t="shared" si="4"/>
        <v>-36.997016117118847</v>
      </c>
      <c r="P27" s="94">
        <f t="shared" si="5"/>
        <v>-3.969649631632473</v>
      </c>
      <c r="Q27" s="25">
        <v>901.11186512474444</v>
      </c>
      <c r="R27" s="25">
        <v>929.713257</v>
      </c>
      <c r="S27" s="26">
        <f t="shared" si="6"/>
        <v>28.601391875255558</v>
      </c>
      <c r="T27" s="96">
        <f t="shared" si="7"/>
        <v>3.174011239025929</v>
      </c>
      <c r="U27" s="27">
        <f t="shared" si="8"/>
        <v>30.885150992374406</v>
      </c>
      <c r="V27" s="73">
        <f t="shared" si="13"/>
        <v>-34.713256999999999</v>
      </c>
      <c r="W27" s="28">
        <f t="shared" si="9"/>
        <v>-65.598407992374405</v>
      </c>
      <c r="X27" s="30">
        <v>264.35000000000002</v>
      </c>
      <c r="Y27" s="108">
        <v>217.41171414758176</v>
      </c>
      <c r="Z27" s="29">
        <f t="shared" si="10"/>
        <v>-46.938285852418261</v>
      </c>
      <c r="AA27" s="30">
        <v>624.34936512474451</v>
      </c>
      <c r="AB27" s="106">
        <v>554</v>
      </c>
      <c r="AC27" s="105">
        <v>-141.12481899999997</v>
      </c>
      <c r="AD27" s="31">
        <f t="shared" si="11"/>
        <v>695.124819</v>
      </c>
      <c r="AE27" s="32">
        <f t="shared" si="12"/>
        <v>-70.349365124744509</v>
      </c>
    </row>
    <row r="28" spans="1:31" ht="18" customHeight="1">
      <c r="A28" s="2">
        <v>22</v>
      </c>
      <c r="B28" s="6" t="s">
        <v>24</v>
      </c>
      <c r="C28" s="118">
        <v>50.01</v>
      </c>
      <c r="D28" s="5"/>
      <c r="E28" s="107">
        <f t="shared" si="1"/>
        <v>1.4239999999999999</v>
      </c>
      <c r="F28" s="13" t="e">
        <f>IF(#REF!&lt;0,IF(C28&lt;49.2,8.73*1.4,E28),E28)</f>
        <v>#REF!</v>
      </c>
      <c r="G28" s="35">
        <v>976.33038567052529</v>
      </c>
      <c r="H28" s="35">
        <v>0</v>
      </c>
      <c r="I28" s="35">
        <f t="shared" si="2"/>
        <v>976.33038567052529</v>
      </c>
      <c r="J28" s="35">
        <v>935</v>
      </c>
      <c r="K28" s="35">
        <v>0</v>
      </c>
      <c r="L28" s="35">
        <f t="shared" si="3"/>
        <v>935</v>
      </c>
      <c r="M28" s="36">
        <f t="shared" si="4"/>
        <v>-41.330385670525288</v>
      </c>
      <c r="N28" s="36">
        <f t="shared" si="4"/>
        <v>0</v>
      </c>
      <c r="O28" s="36">
        <f t="shared" si="4"/>
        <v>-41.330385670525288</v>
      </c>
      <c r="P28" s="94">
        <f t="shared" si="5"/>
        <v>-4.2332376700680436</v>
      </c>
      <c r="Q28" s="25">
        <v>1063.8752571247442</v>
      </c>
      <c r="R28" s="25">
        <v>1012.279126</v>
      </c>
      <c r="S28" s="26">
        <f t="shared" si="6"/>
        <v>-51.596131124744147</v>
      </c>
      <c r="T28" s="96">
        <f t="shared" si="7"/>
        <v>-4.8498290358015419</v>
      </c>
      <c r="U28" s="27">
        <f t="shared" si="8"/>
        <v>-87.544871454218878</v>
      </c>
      <c r="V28" s="73">
        <f t="shared" si="13"/>
        <v>-77.279126000000019</v>
      </c>
      <c r="W28" s="28">
        <f t="shared" si="9"/>
        <v>10.265745454218859</v>
      </c>
      <c r="X28" s="30">
        <v>264.35000000000002</v>
      </c>
      <c r="Y28" s="108">
        <v>217.41171414758176</v>
      </c>
      <c r="Z28" s="29">
        <f t="shared" si="10"/>
        <v>-46.938285852418261</v>
      </c>
      <c r="AA28" s="30">
        <v>787.11275712474423</v>
      </c>
      <c r="AB28" s="106">
        <v>619</v>
      </c>
      <c r="AC28" s="105">
        <v>-141.12481899999997</v>
      </c>
      <c r="AD28" s="31">
        <f t="shared" si="11"/>
        <v>760.124819</v>
      </c>
      <c r="AE28" s="32">
        <f t="shared" si="12"/>
        <v>-168.11275712474423</v>
      </c>
    </row>
    <row r="29" spans="1:31" ht="18" customHeight="1">
      <c r="A29" s="2">
        <v>23</v>
      </c>
      <c r="B29" s="6" t="s">
        <v>25</v>
      </c>
      <c r="C29" s="118">
        <v>50.02</v>
      </c>
      <c r="D29" s="5"/>
      <c r="E29" s="107">
        <f t="shared" si="1"/>
        <v>1.0679999999998178</v>
      </c>
      <c r="F29" s="13" t="e">
        <f>IF(#REF!&lt;0,IF(C29&lt;49.2,8.73*1.4,E29),E29)</f>
        <v>#REF!</v>
      </c>
      <c r="G29" s="35">
        <v>1023.6525217106782</v>
      </c>
      <c r="H29" s="35">
        <v>0</v>
      </c>
      <c r="I29" s="35">
        <f t="shared" si="2"/>
        <v>1023.6525217106782</v>
      </c>
      <c r="J29" s="35">
        <v>969</v>
      </c>
      <c r="K29" s="35">
        <v>0</v>
      </c>
      <c r="L29" s="35">
        <f t="shared" si="3"/>
        <v>969</v>
      </c>
      <c r="M29" s="36">
        <f t="shared" si="4"/>
        <v>-54.652521710678229</v>
      </c>
      <c r="N29" s="36">
        <f t="shared" si="4"/>
        <v>0</v>
      </c>
      <c r="O29" s="36">
        <f t="shared" si="4"/>
        <v>-54.652521710678229</v>
      </c>
      <c r="P29" s="94">
        <f t="shared" si="5"/>
        <v>-5.3389720194647303</v>
      </c>
      <c r="Q29" s="25">
        <v>1098.5307654519424</v>
      </c>
      <c r="R29" s="25">
        <v>1038.781645</v>
      </c>
      <c r="S29" s="26">
        <f t="shared" si="6"/>
        <v>-59.749120451942417</v>
      </c>
      <c r="T29" s="96">
        <f t="shared" si="7"/>
        <v>-5.4390029238153614</v>
      </c>
      <c r="U29" s="27">
        <f t="shared" si="8"/>
        <v>-74.878243741264214</v>
      </c>
      <c r="V29" s="73">
        <f t="shared" si="13"/>
        <v>-69.781645000000026</v>
      </c>
      <c r="W29" s="28">
        <f t="shared" si="9"/>
        <v>5.096598741264188</v>
      </c>
      <c r="X29" s="30">
        <v>264.35000000000002</v>
      </c>
      <c r="Y29" s="108">
        <v>217.41171414758176</v>
      </c>
      <c r="Z29" s="29">
        <f t="shared" si="10"/>
        <v>-46.938285852418261</v>
      </c>
      <c r="AA29" s="30">
        <v>821.76826545194263</v>
      </c>
      <c r="AB29" s="106">
        <v>658</v>
      </c>
      <c r="AC29" s="105">
        <v>-141.12481899999997</v>
      </c>
      <c r="AD29" s="31">
        <f t="shared" si="11"/>
        <v>799.124819</v>
      </c>
      <c r="AE29" s="32">
        <f t="shared" si="12"/>
        <v>-163.76826545194263</v>
      </c>
    </row>
    <row r="30" spans="1:31" ht="18" customHeight="1">
      <c r="A30" s="2">
        <v>24</v>
      </c>
      <c r="B30" s="6" t="s">
        <v>26</v>
      </c>
      <c r="C30" s="118">
        <v>50.06</v>
      </c>
      <c r="D30" s="5"/>
      <c r="E30" s="107">
        <f t="shared" si="1"/>
        <v>0</v>
      </c>
      <c r="F30" s="13" t="e">
        <f>IF(#REF!&lt;0,IF(C30&lt;49.2,8.73*1.4,E30),E30)</f>
        <v>#REF!</v>
      </c>
      <c r="G30" s="35">
        <v>1074.9596797331601</v>
      </c>
      <c r="H30" s="35">
        <v>0</v>
      </c>
      <c r="I30" s="35">
        <f t="shared" si="2"/>
        <v>1074.9596797331601</v>
      </c>
      <c r="J30" s="35">
        <v>1007</v>
      </c>
      <c r="K30" s="35">
        <v>0</v>
      </c>
      <c r="L30" s="35">
        <f t="shared" si="3"/>
        <v>1007</v>
      </c>
      <c r="M30" s="36">
        <f t="shared" si="4"/>
        <v>-67.959679733160101</v>
      </c>
      <c r="N30" s="36">
        <f t="shared" si="4"/>
        <v>0</v>
      </c>
      <c r="O30" s="36">
        <f t="shared" si="4"/>
        <v>-67.959679733160101</v>
      </c>
      <c r="P30" s="94">
        <f t="shared" si="5"/>
        <v>-6.3220677960711891</v>
      </c>
      <c r="Q30" s="25">
        <v>1117.3348391226989</v>
      </c>
      <c r="R30" s="25">
        <v>1070.517147</v>
      </c>
      <c r="S30" s="26">
        <f t="shared" si="6"/>
        <v>-46.817692122698872</v>
      </c>
      <c r="T30" s="96">
        <f t="shared" si="7"/>
        <v>-4.1901219297394192</v>
      </c>
      <c r="U30" s="27">
        <f t="shared" si="8"/>
        <v>-42.375159389538794</v>
      </c>
      <c r="V30" s="73">
        <f t="shared" si="13"/>
        <v>-63.517147000000023</v>
      </c>
      <c r="W30" s="28">
        <f t="shared" si="9"/>
        <v>-21.141987610461229</v>
      </c>
      <c r="X30" s="30">
        <v>264.35000000000002</v>
      </c>
      <c r="Y30" s="108">
        <v>217.41171414758176</v>
      </c>
      <c r="Z30" s="29">
        <f t="shared" si="10"/>
        <v>-46.938285852418261</v>
      </c>
      <c r="AA30" s="30">
        <v>840.57233912269908</v>
      </c>
      <c r="AB30" s="106">
        <v>705</v>
      </c>
      <c r="AC30" s="105">
        <v>-141.12481899999997</v>
      </c>
      <c r="AD30" s="31">
        <f t="shared" si="11"/>
        <v>846.124819</v>
      </c>
      <c r="AE30" s="32">
        <f t="shared" si="12"/>
        <v>-135.57233912269908</v>
      </c>
    </row>
    <row r="31" spans="1:31" ht="18" customHeight="1">
      <c r="A31" s="2">
        <v>25</v>
      </c>
      <c r="B31" s="6" t="s">
        <v>27</v>
      </c>
      <c r="C31" s="118">
        <v>50.05</v>
      </c>
      <c r="D31" s="5"/>
      <c r="E31" s="107">
        <f t="shared" si="1"/>
        <v>0</v>
      </c>
      <c r="F31" s="13" t="e">
        <f>IF(#REF!&lt;0,IF(C31&lt;49.2,8.73*1.4,E31),E31)</f>
        <v>#REF!</v>
      </c>
      <c r="G31" s="35">
        <v>1130.999051359657</v>
      </c>
      <c r="H31" s="35">
        <v>0</v>
      </c>
      <c r="I31" s="35">
        <f t="shared" si="2"/>
        <v>1130.999051359657</v>
      </c>
      <c r="J31" s="35">
        <v>1051</v>
      </c>
      <c r="K31" s="35">
        <v>0</v>
      </c>
      <c r="L31" s="35">
        <f t="shared" si="3"/>
        <v>1051</v>
      </c>
      <c r="M31" s="36">
        <f t="shared" si="4"/>
        <v>-79.99905135965696</v>
      </c>
      <c r="N31" s="36">
        <f t="shared" si="4"/>
        <v>0</v>
      </c>
      <c r="O31" s="36">
        <f t="shared" si="4"/>
        <v>-79.99905135965696</v>
      </c>
      <c r="P31" s="94">
        <f t="shared" si="5"/>
        <v>-7.0733084403107354</v>
      </c>
      <c r="Q31" s="25">
        <v>1192.5059235562369</v>
      </c>
      <c r="R31" s="25">
        <v>1083.5603959999999</v>
      </c>
      <c r="S31" s="26">
        <f t="shared" si="6"/>
        <v>-108.94552755623704</v>
      </c>
      <c r="T31" s="96">
        <f t="shared" si="7"/>
        <v>-9.1358479152325422</v>
      </c>
      <c r="U31" s="27">
        <f t="shared" si="8"/>
        <v>-61.506872196579934</v>
      </c>
      <c r="V31" s="73">
        <f t="shared" si="13"/>
        <v>-32.560395999999855</v>
      </c>
      <c r="W31" s="28">
        <f t="shared" si="9"/>
        <v>28.946476196580079</v>
      </c>
      <c r="X31" s="30">
        <v>270.35000000000002</v>
      </c>
      <c r="Y31" s="108">
        <v>227.46776013035611</v>
      </c>
      <c r="Z31" s="29">
        <f t="shared" si="10"/>
        <v>-42.882239869643911</v>
      </c>
      <c r="AA31" s="30">
        <v>909.74342355623685</v>
      </c>
      <c r="AB31" s="106">
        <v>749</v>
      </c>
      <c r="AC31" s="105">
        <v>-158.843569</v>
      </c>
      <c r="AD31" s="31">
        <f t="shared" si="11"/>
        <v>907.843569</v>
      </c>
      <c r="AE31" s="32">
        <f t="shared" si="12"/>
        <v>-160.74342355623685</v>
      </c>
    </row>
    <row r="32" spans="1:31" ht="18" customHeight="1">
      <c r="A32" s="2">
        <v>26</v>
      </c>
      <c r="B32" s="6" t="s">
        <v>28</v>
      </c>
      <c r="C32" s="118">
        <v>50.02</v>
      </c>
      <c r="D32" s="5"/>
      <c r="E32" s="107">
        <f t="shared" si="1"/>
        <v>1.0679999999998178</v>
      </c>
      <c r="F32" s="13" t="e">
        <f>IF(#REF!&lt;0,IF(C32&lt;49.2,8.73*1.4,E32),E32)</f>
        <v>#REF!</v>
      </c>
      <c r="G32" s="35">
        <v>1190.276253346796</v>
      </c>
      <c r="H32" s="35">
        <v>0</v>
      </c>
      <c r="I32" s="35">
        <f t="shared" si="2"/>
        <v>1190.276253346796</v>
      </c>
      <c r="J32" s="35">
        <v>1102</v>
      </c>
      <c r="K32" s="35">
        <v>0</v>
      </c>
      <c r="L32" s="35">
        <f t="shared" si="3"/>
        <v>1102</v>
      </c>
      <c r="M32" s="36">
        <f t="shared" si="4"/>
        <v>-88.276253346796011</v>
      </c>
      <c r="N32" s="36">
        <f t="shared" si="4"/>
        <v>0</v>
      </c>
      <c r="O32" s="36">
        <f t="shared" si="4"/>
        <v>-88.276253346796011</v>
      </c>
      <c r="P32" s="94">
        <f t="shared" si="5"/>
        <v>-7.4164508532017281</v>
      </c>
      <c r="Q32" s="25">
        <v>1225.087802182004</v>
      </c>
      <c r="R32" s="25">
        <v>1210.988065</v>
      </c>
      <c r="S32" s="26">
        <f t="shared" si="6"/>
        <v>-14.099737182003992</v>
      </c>
      <c r="T32" s="96">
        <f t="shared" si="7"/>
        <v>-1.1509164614071701</v>
      </c>
      <c r="U32" s="27">
        <f t="shared" si="8"/>
        <v>-34.811548835207986</v>
      </c>
      <c r="V32" s="73">
        <f t="shared" si="13"/>
        <v>-108.98806500000001</v>
      </c>
      <c r="W32" s="28">
        <f t="shared" si="9"/>
        <v>-74.176516164792019</v>
      </c>
      <c r="X32" s="30">
        <v>270.35000000000002</v>
      </c>
      <c r="Y32" s="108">
        <v>227.46776013035611</v>
      </c>
      <c r="Z32" s="29">
        <f t="shared" si="10"/>
        <v>-42.882239869643911</v>
      </c>
      <c r="AA32" s="30">
        <v>942.32530218200372</v>
      </c>
      <c r="AB32" s="106">
        <v>797</v>
      </c>
      <c r="AC32" s="105">
        <v>-89.696404000000015</v>
      </c>
      <c r="AD32" s="31">
        <f t="shared" si="11"/>
        <v>886.69640400000003</v>
      </c>
      <c r="AE32" s="32">
        <f t="shared" si="12"/>
        <v>-145.32530218200372</v>
      </c>
    </row>
    <row r="33" spans="1:31" ht="18" customHeight="1">
      <c r="A33" s="2">
        <v>27</v>
      </c>
      <c r="B33" s="6" t="s">
        <v>29</v>
      </c>
      <c r="C33" s="118">
        <v>50.05</v>
      </c>
      <c r="D33" s="5"/>
      <c r="E33" s="107">
        <f t="shared" si="1"/>
        <v>0</v>
      </c>
      <c r="F33" s="13" t="e">
        <f>IF(#REF!&lt;0,IF(C33&lt;49.2,8.73*1.4,E33),E33)</f>
        <v>#REF!</v>
      </c>
      <c r="G33" s="35">
        <v>1314.310062546776</v>
      </c>
      <c r="H33" s="35">
        <v>0</v>
      </c>
      <c r="I33" s="35">
        <f t="shared" si="2"/>
        <v>1314.310062546776</v>
      </c>
      <c r="J33" s="35">
        <v>1179</v>
      </c>
      <c r="K33" s="35">
        <v>0</v>
      </c>
      <c r="L33" s="35">
        <f t="shared" si="3"/>
        <v>1179</v>
      </c>
      <c r="M33" s="36">
        <f t="shared" si="4"/>
        <v>-135.31006254677595</v>
      </c>
      <c r="N33" s="36">
        <f t="shared" si="4"/>
        <v>0</v>
      </c>
      <c r="O33" s="36">
        <f t="shared" si="4"/>
        <v>-135.31006254677595</v>
      </c>
      <c r="P33" s="94">
        <f t="shared" si="5"/>
        <v>-10.29514011972044</v>
      </c>
      <c r="Q33" s="25">
        <v>1342.8898742474435</v>
      </c>
      <c r="R33" s="25">
        <v>1242.0852609999999</v>
      </c>
      <c r="S33" s="26">
        <f t="shared" si="6"/>
        <v>-100.80461324744351</v>
      </c>
      <c r="T33" s="96">
        <f t="shared" si="7"/>
        <v>-7.5065435506343734</v>
      </c>
      <c r="U33" s="27">
        <f t="shared" si="8"/>
        <v>-28.579811700667506</v>
      </c>
      <c r="V33" s="73">
        <f t="shared" si="13"/>
        <v>-63.085260999999946</v>
      </c>
      <c r="W33" s="28">
        <f t="shared" si="9"/>
        <v>-34.50544929933244</v>
      </c>
      <c r="X33" s="30">
        <v>270.35000000000002</v>
      </c>
      <c r="Y33" s="108">
        <v>227.46776013035611</v>
      </c>
      <c r="Z33" s="29">
        <f t="shared" si="10"/>
        <v>-42.882239869643911</v>
      </c>
      <c r="AA33" s="30">
        <v>1060.1273742474436</v>
      </c>
      <c r="AB33" s="106">
        <v>875</v>
      </c>
      <c r="AC33" s="105">
        <v>-158.843569</v>
      </c>
      <c r="AD33" s="31">
        <f t="shared" si="11"/>
        <v>1033.8435690000001</v>
      </c>
      <c r="AE33" s="32">
        <f t="shared" si="12"/>
        <v>-185.12737424744364</v>
      </c>
    </row>
    <row r="34" spans="1:31" ht="18" customHeight="1">
      <c r="A34" s="2">
        <v>28</v>
      </c>
      <c r="B34" s="6" t="s">
        <v>30</v>
      </c>
      <c r="C34" s="118">
        <v>50.02</v>
      </c>
      <c r="D34" s="5"/>
      <c r="E34" s="107">
        <f t="shared" si="1"/>
        <v>1.0679999999998178</v>
      </c>
      <c r="F34" s="13" t="e">
        <f>IF(#REF!&lt;0,IF(C34&lt;49.2,8.73*1.4,E34),E34)</f>
        <v>#REF!</v>
      </c>
      <c r="G34" s="35">
        <v>1392.7651828238718</v>
      </c>
      <c r="H34" s="35">
        <v>0</v>
      </c>
      <c r="I34" s="35">
        <f t="shared" si="2"/>
        <v>1392.7651828238718</v>
      </c>
      <c r="J34" s="35">
        <v>1261</v>
      </c>
      <c r="K34" s="35">
        <v>0</v>
      </c>
      <c r="L34" s="35">
        <f t="shared" si="3"/>
        <v>1261</v>
      </c>
      <c r="M34" s="36">
        <f t="shared" si="4"/>
        <v>-131.76518282387178</v>
      </c>
      <c r="N34" s="36">
        <f t="shared" si="4"/>
        <v>0</v>
      </c>
      <c r="O34" s="36">
        <f t="shared" si="4"/>
        <v>-131.76518282387178</v>
      </c>
      <c r="P34" s="94">
        <f t="shared" si="5"/>
        <v>-9.4606890270414468</v>
      </c>
      <c r="Q34" s="25">
        <v>1310.0665920593046</v>
      </c>
      <c r="R34" s="25">
        <v>1320.8514709999999</v>
      </c>
      <c r="S34" s="26">
        <f t="shared" si="6"/>
        <v>10.784878940695307</v>
      </c>
      <c r="T34" s="96">
        <f t="shared" si="7"/>
        <v>0.8232313537392375</v>
      </c>
      <c r="U34" s="27">
        <f t="shared" si="8"/>
        <v>82.698590764567143</v>
      </c>
      <c r="V34" s="73">
        <f t="shared" si="13"/>
        <v>-59.851470999999947</v>
      </c>
      <c r="W34" s="28">
        <f t="shared" si="9"/>
        <v>-142.55006176456709</v>
      </c>
      <c r="X34" s="30">
        <v>270.35000000000002</v>
      </c>
      <c r="Y34" s="108">
        <v>227.46776013035611</v>
      </c>
      <c r="Z34" s="29">
        <f t="shared" si="10"/>
        <v>-42.882239869643911</v>
      </c>
      <c r="AA34" s="30">
        <v>1027.3040920593044</v>
      </c>
      <c r="AB34" s="106">
        <v>949</v>
      </c>
      <c r="AC34" s="105">
        <v>-55.958539999999999</v>
      </c>
      <c r="AD34" s="31">
        <f t="shared" si="11"/>
        <v>1004.95854</v>
      </c>
      <c r="AE34" s="32">
        <f t="shared" si="12"/>
        <v>-78.304092059304367</v>
      </c>
    </row>
    <row r="35" spans="1:31" ht="18" customHeight="1">
      <c r="A35" s="2">
        <v>29</v>
      </c>
      <c r="B35" s="6" t="s">
        <v>31</v>
      </c>
      <c r="C35" s="118">
        <v>49.99</v>
      </c>
      <c r="D35" s="5"/>
      <c r="E35" s="107">
        <f t="shared" si="1"/>
        <v>1.9884000000000182</v>
      </c>
      <c r="F35" s="13" t="e">
        <f>IF(#REF!&lt;0,IF(C35&lt;49.2,8.73*1.4,E35),E35)</f>
        <v>#REF!</v>
      </c>
      <c r="G35" s="35">
        <v>1443.0760853507713</v>
      </c>
      <c r="H35" s="35">
        <v>0</v>
      </c>
      <c r="I35" s="35">
        <f t="shared" si="2"/>
        <v>1443.0760853507713</v>
      </c>
      <c r="J35" s="35">
        <v>1317</v>
      </c>
      <c r="K35" s="35">
        <v>0</v>
      </c>
      <c r="L35" s="35">
        <f t="shared" si="3"/>
        <v>1317</v>
      </c>
      <c r="M35" s="36">
        <f t="shared" si="4"/>
        <v>-126.07608535077134</v>
      </c>
      <c r="N35" s="36">
        <f t="shared" si="4"/>
        <v>0</v>
      </c>
      <c r="O35" s="36">
        <f t="shared" si="4"/>
        <v>-126.07608535077134</v>
      </c>
      <c r="P35" s="94">
        <f t="shared" si="5"/>
        <v>-8.7366207943308662</v>
      </c>
      <c r="Q35" s="25">
        <v>1411.2420599999998</v>
      </c>
      <c r="R35" s="25">
        <v>1430.0466610000001</v>
      </c>
      <c r="S35" s="26">
        <f t="shared" si="6"/>
        <v>18.804601000000275</v>
      </c>
      <c r="T35" s="96">
        <f t="shared" si="7"/>
        <v>1.3324858670949955</v>
      </c>
      <c r="U35" s="27">
        <f t="shared" si="8"/>
        <v>31.834025350771526</v>
      </c>
      <c r="V35" s="73">
        <f t="shared" si="13"/>
        <v>-113.04666100000009</v>
      </c>
      <c r="W35" s="28">
        <f t="shared" si="9"/>
        <v>-144.88068635077161</v>
      </c>
      <c r="X35" s="30">
        <v>272.95000000000005</v>
      </c>
      <c r="Y35" s="108">
        <v>334.53112969362718</v>
      </c>
      <c r="Z35" s="29">
        <f t="shared" si="10"/>
        <v>61.581129693627133</v>
      </c>
      <c r="AA35" s="30">
        <v>1079.1795599999996</v>
      </c>
      <c r="AB35" s="106">
        <v>936</v>
      </c>
      <c r="AC35" s="105">
        <v>-55.958539999999999</v>
      </c>
      <c r="AD35" s="31">
        <f t="shared" si="11"/>
        <v>991.95853999999997</v>
      </c>
      <c r="AE35" s="32">
        <f t="shared" si="12"/>
        <v>-143.17955999999958</v>
      </c>
    </row>
    <row r="36" spans="1:31" ht="18" customHeight="1">
      <c r="A36" s="2">
        <v>30</v>
      </c>
      <c r="B36" s="6" t="s">
        <v>32</v>
      </c>
      <c r="C36" s="118">
        <v>50.01</v>
      </c>
      <c r="D36" s="5"/>
      <c r="E36" s="107">
        <f t="shared" si="1"/>
        <v>1.4239999999999999</v>
      </c>
      <c r="F36" s="13" t="e">
        <f>IF(#REF!&lt;0,IF(C36&lt;49.2,8.73*1.4,E36),E36)</f>
        <v>#REF!</v>
      </c>
      <c r="G36" s="35">
        <v>1478.6922193178339</v>
      </c>
      <c r="H36" s="35">
        <v>0</v>
      </c>
      <c r="I36" s="35">
        <f t="shared" si="2"/>
        <v>1478.6922193178339</v>
      </c>
      <c r="J36" s="35">
        <v>1393</v>
      </c>
      <c r="K36" s="35">
        <v>0</v>
      </c>
      <c r="L36" s="35">
        <f t="shared" si="3"/>
        <v>1393</v>
      </c>
      <c r="M36" s="36">
        <f t="shared" si="4"/>
        <v>-85.69221931783386</v>
      </c>
      <c r="N36" s="36">
        <f t="shared" si="4"/>
        <v>0</v>
      </c>
      <c r="O36" s="36">
        <f t="shared" si="4"/>
        <v>-85.69221931783386</v>
      </c>
      <c r="P36" s="94">
        <f t="shared" si="5"/>
        <v>-5.7951356068787803</v>
      </c>
      <c r="Q36" s="25">
        <v>1418.4602679999996</v>
      </c>
      <c r="R36" s="25">
        <v>1401.7440080000001</v>
      </c>
      <c r="S36" s="26">
        <f t="shared" si="6"/>
        <v>-16.716259999999465</v>
      </c>
      <c r="T36" s="96">
        <f t="shared" si="7"/>
        <v>-1.1784792550847445</v>
      </c>
      <c r="U36" s="27">
        <f t="shared" si="8"/>
        <v>60.231951317834273</v>
      </c>
      <c r="V36" s="73">
        <f t="shared" si="13"/>
        <v>-8.7440080000001217</v>
      </c>
      <c r="W36" s="28">
        <f t="shared" si="9"/>
        <v>-68.975959317834395</v>
      </c>
      <c r="X36" s="30">
        <v>332.95000000000005</v>
      </c>
      <c r="Y36" s="108">
        <v>334.53112969362718</v>
      </c>
      <c r="Z36" s="29">
        <f t="shared" si="10"/>
        <v>1.5811296936271333</v>
      </c>
      <c r="AA36" s="30">
        <v>1026.397768</v>
      </c>
      <c r="AB36" s="106">
        <v>1015</v>
      </c>
      <c r="AC36" s="105">
        <v>-55.958539999999999</v>
      </c>
      <c r="AD36" s="31">
        <f t="shared" si="11"/>
        <v>1070.9585400000001</v>
      </c>
      <c r="AE36" s="32">
        <f t="shared" si="12"/>
        <v>-11.397768000000042</v>
      </c>
    </row>
    <row r="37" spans="1:31" ht="18" customHeight="1">
      <c r="A37" s="2">
        <v>31</v>
      </c>
      <c r="B37" s="6" t="s">
        <v>33</v>
      </c>
      <c r="C37" s="118">
        <v>50.03</v>
      </c>
      <c r="D37" s="5"/>
      <c r="E37" s="107">
        <f t="shared" si="1"/>
        <v>0.71199999999988872</v>
      </c>
      <c r="F37" s="13" t="e">
        <f>IF(#REF!&lt;0,IF(C37&lt;49.2,8.73*1.4,E37),E37)</f>
        <v>#REF!</v>
      </c>
      <c r="G37" s="35">
        <v>1485.167880039118</v>
      </c>
      <c r="H37" s="35">
        <v>0</v>
      </c>
      <c r="I37" s="35">
        <f t="shared" si="2"/>
        <v>1485.167880039118</v>
      </c>
      <c r="J37" s="35">
        <v>1402</v>
      </c>
      <c r="K37" s="35">
        <v>0</v>
      </c>
      <c r="L37" s="35">
        <f t="shared" si="3"/>
        <v>1402</v>
      </c>
      <c r="M37" s="36">
        <f t="shared" si="4"/>
        <v>-83.167880039118018</v>
      </c>
      <c r="N37" s="36">
        <f t="shared" si="4"/>
        <v>0</v>
      </c>
      <c r="O37" s="36">
        <f t="shared" si="4"/>
        <v>-83.167880039118018</v>
      </c>
      <c r="P37" s="94">
        <f t="shared" si="5"/>
        <v>-5.5998975709687073</v>
      </c>
      <c r="Q37" s="25">
        <v>1437.0880449999997</v>
      </c>
      <c r="R37" s="25">
        <v>1437.0466610000001</v>
      </c>
      <c r="S37" s="26">
        <f t="shared" si="6"/>
        <v>-4.1383999999652588E-2</v>
      </c>
      <c r="T37" s="96">
        <f t="shared" si="7"/>
        <v>-2.8797122169124017E-3</v>
      </c>
      <c r="U37" s="27">
        <f t="shared" si="8"/>
        <v>48.079835039118279</v>
      </c>
      <c r="V37" s="73">
        <f t="shared" si="13"/>
        <v>-35.046661000000086</v>
      </c>
      <c r="W37" s="28">
        <f t="shared" si="9"/>
        <v>-83.126496039118365</v>
      </c>
      <c r="X37" s="30">
        <v>352.95000000000005</v>
      </c>
      <c r="Y37" s="108">
        <v>334.53112969362718</v>
      </c>
      <c r="Z37" s="29">
        <f t="shared" si="10"/>
        <v>-18.418870306372867</v>
      </c>
      <c r="AA37" s="30">
        <v>1025.0255449999997</v>
      </c>
      <c r="AB37" s="106">
        <v>1014</v>
      </c>
      <c r="AC37" s="105">
        <v>-55.958539999999999</v>
      </c>
      <c r="AD37" s="31">
        <f t="shared" si="11"/>
        <v>1069.9585400000001</v>
      </c>
      <c r="AE37" s="32">
        <f t="shared" si="12"/>
        <v>-11.025544999999738</v>
      </c>
    </row>
    <row r="38" spans="1:31" ht="18" customHeight="1">
      <c r="A38" s="2">
        <v>32</v>
      </c>
      <c r="B38" s="6" t="s">
        <v>34</v>
      </c>
      <c r="C38" s="118">
        <v>50.07</v>
      </c>
      <c r="D38" s="5"/>
      <c r="E38" s="107">
        <f t="shared" si="1"/>
        <v>0</v>
      </c>
      <c r="F38" s="13" t="e">
        <f>IF(#REF!&lt;0,IF(C38&lt;49.2,8.73*1.4,E38),E38)</f>
        <v>#REF!</v>
      </c>
      <c r="G38" s="35">
        <v>1472.4656224704454</v>
      </c>
      <c r="H38" s="35">
        <v>0</v>
      </c>
      <c r="I38" s="35">
        <f t="shared" si="2"/>
        <v>1472.4656224704454</v>
      </c>
      <c r="J38" s="35">
        <v>1415</v>
      </c>
      <c r="K38" s="35">
        <v>0</v>
      </c>
      <c r="L38" s="35">
        <f t="shared" si="3"/>
        <v>1415</v>
      </c>
      <c r="M38" s="36">
        <f t="shared" si="4"/>
        <v>-57.465622470445396</v>
      </c>
      <c r="N38" s="36">
        <f t="shared" si="4"/>
        <v>0</v>
      </c>
      <c r="O38" s="36">
        <f t="shared" si="4"/>
        <v>-57.465622470445396</v>
      </c>
      <c r="P38" s="94">
        <f t="shared" si="5"/>
        <v>-3.9026800757515696</v>
      </c>
      <c r="Q38" s="25">
        <v>1428.0859349999998</v>
      </c>
      <c r="R38" s="25">
        <v>1466.7440080000001</v>
      </c>
      <c r="S38" s="26">
        <f t="shared" si="6"/>
        <v>38.658073000000286</v>
      </c>
      <c r="T38" s="96">
        <f t="shared" si="7"/>
        <v>2.7069850666935036</v>
      </c>
      <c r="U38" s="27">
        <f t="shared" si="8"/>
        <v>44.37968747044556</v>
      </c>
      <c r="V38" s="73">
        <f t="shared" si="13"/>
        <v>-51.744008000000122</v>
      </c>
      <c r="W38" s="28">
        <f t="shared" si="9"/>
        <v>-96.123695470445682</v>
      </c>
      <c r="X38" s="30">
        <v>352.95000000000005</v>
      </c>
      <c r="Y38" s="108">
        <v>334.53112969362718</v>
      </c>
      <c r="Z38" s="29">
        <f t="shared" si="10"/>
        <v>-18.418870306372867</v>
      </c>
      <c r="AA38" s="30">
        <v>1016.0234349999996</v>
      </c>
      <c r="AB38" s="106">
        <v>972</v>
      </c>
      <c r="AC38" s="105">
        <v>-55.958539999999999</v>
      </c>
      <c r="AD38" s="31">
        <f t="shared" si="11"/>
        <v>1027.9585400000001</v>
      </c>
      <c r="AE38" s="32">
        <f t="shared" si="12"/>
        <v>-44.023434999999608</v>
      </c>
    </row>
    <row r="39" spans="1:31" ht="18" customHeight="1">
      <c r="A39" s="2">
        <v>33</v>
      </c>
      <c r="B39" s="6" t="s">
        <v>35</v>
      </c>
      <c r="C39" s="118">
        <v>50.06</v>
      </c>
      <c r="D39" s="5"/>
      <c r="E39" s="107">
        <f t="shared" si="1"/>
        <v>0</v>
      </c>
      <c r="F39" s="13" t="e">
        <f>IF(#REF!&lt;0,IF(C39&lt;49.2,8.73*1.4,E39),E39)</f>
        <v>#REF!</v>
      </c>
      <c r="G39" s="35">
        <v>1443.3251492246668</v>
      </c>
      <c r="H39" s="35">
        <v>0</v>
      </c>
      <c r="I39" s="35">
        <f t="shared" si="2"/>
        <v>1443.3251492246668</v>
      </c>
      <c r="J39" s="35">
        <v>1428</v>
      </c>
      <c r="K39" s="35">
        <v>0</v>
      </c>
      <c r="L39" s="35">
        <f t="shared" si="3"/>
        <v>1428</v>
      </c>
      <c r="M39" s="36">
        <f t="shared" si="4"/>
        <v>-15.325149224666802</v>
      </c>
      <c r="N39" s="36">
        <f t="shared" si="4"/>
        <v>0</v>
      </c>
      <c r="O39" s="36">
        <f t="shared" si="4"/>
        <v>-15.325149224666802</v>
      </c>
      <c r="P39" s="94">
        <f t="shared" si="5"/>
        <v>-1.061794650560842</v>
      </c>
      <c r="Q39" s="25">
        <v>1378.1818419999997</v>
      </c>
      <c r="R39" s="25">
        <v>1462.1895439999998</v>
      </c>
      <c r="S39" s="26">
        <f t="shared" si="6"/>
        <v>84.007702000000108</v>
      </c>
      <c r="T39" s="96">
        <f t="shared" si="7"/>
        <v>6.0955455542854358</v>
      </c>
      <c r="U39" s="27">
        <f t="shared" si="8"/>
        <v>65.143307224667069</v>
      </c>
      <c r="V39" s="73">
        <f t="shared" si="13"/>
        <v>-34.189543999999842</v>
      </c>
      <c r="W39" s="28">
        <f t="shared" si="9"/>
        <v>-99.332851224666911</v>
      </c>
      <c r="X39" s="30">
        <v>354.90000000000003</v>
      </c>
      <c r="Y39" s="108">
        <v>446.28732071552633</v>
      </c>
      <c r="Z39" s="29">
        <f t="shared" si="10"/>
        <v>91.3873207155263</v>
      </c>
      <c r="AA39" s="30">
        <v>964.16934200000003</v>
      </c>
      <c r="AB39" s="106">
        <v>961</v>
      </c>
      <c r="AC39" s="105">
        <v>-55.820539999999994</v>
      </c>
      <c r="AD39" s="31">
        <f t="shared" si="11"/>
        <v>1016.8205399999999</v>
      </c>
      <c r="AE39" s="32">
        <f t="shared" si="12"/>
        <v>-3.1693420000000287</v>
      </c>
    </row>
    <row r="40" spans="1:31" ht="18" customHeight="1">
      <c r="A40" s="2">
        <v>34</v>
      </c>
      <c r="B40" s="6" t="s">
        <v>36</v>
      </c>
      <c r="C40" s="118">
        <v>50.03</v>
      </c>
      <c r="D40" s="5"/>
      <c r="E40" s="107">
        <f t="shared" si="1"/>
        <v>0.71199999999988872</v>
      </c>
      <c r="F40" s="13" t="e">
        <f>IF(#REF!&lt;0,IF(C40&lt;49.2,8.73*1.4,E40),E40)</f>
        <v>#REF!</v>
      </c>
      <c r="G40" s="35">
        <v>1420.6603367001726</v>
      </c>
      <c r="H40" s="35">
        <v>0</v>
      </c>
      <c r="I40" s="35">
        <f t="shared" si="2"/>
        <v>1420.6603367001726</v>
      </c>
      <c r="J40" s="35">
        <v>1444</v>
      </c>
      <c r="K40" s="35">
        <v>0</v>
      </c>
      <c r="L40" s="35">
        <f t="shared" si="3"/>
        <v>1444</v>
      </c>
      <c r="M40" s="36">
        <f t="shared" si="4"/>
        <v>23.339663299827407</v>
      </c>
      <c r="N40" s="36">
        <f t="shared" si="4"/>
        <v>0</v>
      </c>
      <c r="O40" s="36">
        <f t="shared" si="4"/>
        <v>23.339663299827407</v>
      </c>
      <c r="P40" s="94">
        <f t="shared" si="5"/>
        <v>1.642874281549904</v>
      </c>
      <c r="Q40" s="25">
        <v>1368.9268750000001</v>
      </c>
      <c r="R40" s="25">
        <v>1484.789849</v>
      </c>
      <c r="S40" s="26">
        <f t="shared" si="6"/>
        <v>115.86297399999989</v>
      </c>
      <c r="T40" s="96">
        <f t="shared" si="7"/>
        <v>8.4637810913018914</v>
      </c>
      <c r="U40" s="27">
        <f t="shared" si="8"/>
        <v>51.733461700172484</v>
      </c>
      <c r="V40" s="73">
        <f t="shared" si="13"/>
        <v>-40.789849000000004</v>
      </c>
      <c r="W40" s="28">
        <f t="shared" si="9"/>
        <v>-92.523310700172487</v>
      </c>
      <c r="X40" s="30">
        <v>354.90000000000003</v>
      </c>
      <c r="Y40" s="108">
        <v>446.28732071552633</v>
      </c>
      <c r="Z40" s="29">
        <f t="shared" si="10"/>
        <v>91.3873207155263</v>
      </c>
      <c r="AA40" s="30">
        <v>954.91437499999995</v>
      </c>
      <c r="AB40" s="106">
        <v>944</v>
      </c>
      <c r="AC40" s="105">
        <v>-54.315539999999999</v>
      </c>
      <c r="AD40" s="31">
        <f t="shared" si="11"/>
        <v>998.31554000000006</v>
      </c>
      <c r="AE40" s="32">
        <f t="shared" si="12"/>
        <v>-10.91437499999995</v>
      </c>
    </row>
    <row r="41" spans="1:31" ht="18" customHeight="1">
      <c r="A41" s="2">
        <v>35</v>
      </c>
      <c r="B41" s="6" t="s">
        <v>37</v>
      </c>
      <c r="C41" s="118">
        <v>50.02</v>
      </c>
      <c r="D41" s="5"/>
      <c r="E41" s="107">
        <f t="shared" si="1"/>
        <v>1.0679999999998178</v>
      </c>
      <c r="F41" s="13" t="e">
        <f>IF(#REF!&lt;0,IF(C41&lt;49.2,8.73*1.4,E41),E41)</f>
        <v>#REF!</v>
      </c>
      <c r="G41" s="35">
        <v>1398.9917796712605</v>
      </c>
      <c r="H41" s="35">
        <v>0</v>
      </c>
      <c r="I41" s="35">
        <f t="shared" si="2"/>
        <v>1398.9917796712605</v>
      </c>
      <c r="J41" s="35">
        <v>1433</v>
      </c>
      <c r="K41" s="35">
        <v>0</v>
      </c>
      <c r="L41" s="35">
        <f t="shared" si="3"/>
        <v>1433</v>
      </c>
      <c r="M41" s="36">
        <f t="shared" si="4"/>
        <v>34.008220328739526</v>
      </c>
      <c r="N41" s="36">
        <f t="shared" si="4"/>
        <v>0</v>
      </c>
      <c r="O41" s="36">
        <f t="shared" si="4"/>
        <v>34.008220328739526</v>
      </c>
      <c r="P41" s="94">
        <f t="shared" si="5"/>
        <v>2.4309092321279322</v>
      </c>
      <c r="Q41" s="25">
        <v>1351.5400303575</v>
      </c>
      <c r="R41" s="25">
        <v>1466.8771040000001</v>
      </c>
      <c r="S41" s="26">
        <f t="shared" si="6"/>
        <v>115.33707364250017</v>
      </c>
      <c r="T41" s="96">
        <f t="shared" si="7"/>
        <v>8.5337519460664453</v>
      </c>
      <c r="U41" s="27">
        <f t="shared" si="8"/>
        <v>47.451749313760502</v>
      </c>
      <c r="V41" s="73">
        <f t="shared" si="13"/>
        <v>-33.877104000000145</v>
      </c>
      <c r="W41" s="28">
        <f t="shared" si="9"/>
        <v>-81.328853313760646</v>
      </c>
      <c r="X41" s="30">
        <v>354.90000000000003</v>
      </c>
      <c r="Y41" s="108">
        <v>446.28732071552633</v>
      </c>
      <c r="Z41" s="29">
        <f t="shared" si="10"/>
        <v>91.3873207155263</v>
      </c>
      <c r="AA41" s="30">
        <v>937.52753035750004</v>
      </c>
      <c r="AB41" s="106">
        <v>912</v>
      </c>
      <c r="AC41" s="105">
        <v>-52.810539999999996</v>
      </c>
      <c r="AD41" s="31">
        <f t="shared" si="11"/>
        <v>964.81053999999995</v>
      </c>
      <c r="AE41" s="32">
        <f t="shared" si="12"/>
        <v>-25.527530357500041</v>
      </c>
    </row>
    <row r="42" spans="1:31" ht="18" customHeight="1">
      <c r="A42" s="2">
        <v>36</v>
      </c>
      <c r="B42" s="6" t="s">
        <v>38</v>
      </c>
      <c r="C42" s="118">
        <v>50.04</v>
      </c>
      <c r="D42" s="5"/>
      <c r="E42" s="107">
        <f t="shared" si="1"/>
        <v>0.35599999999995946</v>
      </c>
      <c r="F42" s="13" t="e">
        <f>IF(#REF!&lt;0,IF(C42&lt;49.2,8.73*1.4,E42),E42)</f>
        <v>#REF!</v>
      </c>
      <c r="G42" s="35">
        <v>1382.304500120259</v>
      </c>
      <c r="H42" s="35">
        <v>0</v>
      </c>
      <c r="I42" s="35">
        <f t="shared" si="2"/>
        <v>1382.304500120259</v>
      </c>
      <c r="J42" s="35">
        <v>1437</v>
      </c>
      <c r="K42" s="35">
        <v>0</v>
      </c>
      <c r="L42" s="35">
        <f t="shared" si="3"/>
        <v>1437</v>
      </c>
      <c r="M42" s="36">
        <f t="shared" si="4"/>
        <v>54.695499879740964</v>
      </c>
      <c r="N42" s="36">
        <f t="shared" si="4"/>
        <v>0</v>
      </c>
      <c r="O42" s="36">
        <f t="shared" si="4"/>
        <v>54.695499879740964</v>
      </c>
      <c r="P42" s="94">
        <f t="shared" si="5"/>
        <v>3.9568343932167274</v>
      </c>
      <c r="Q42" s="25">
        <v>1254.2708943574999</v>
      </c>
      <c r="R42" s="25">
        <v>1433.1015170000001</v>
      </c>
      <c r="S42" s="26">
        <f t="shared" si="6"/>
        <v>178.8306226425002</v>
      </c>
      <c r="T42" s="96">
        <f t="shared" si="7"/>
        <v>14.257735186792017</v>
      </c>
      <c r="U42" s="27">
        <f t="shared" si="8"/>
        <v>128.03360576275918</v>
      </c>
      <c r="V42" s="73">
        <f t="shared" si="13"/>
        <v>3.898482999999942</v>
      </c>
      <c r="W42" s="28">
        <f t="shared" si="9"/>
        <v>-124.13512276275924</v>
      </c>
      <c r="X42" s="30">
        <v>354.90000000000003</v>
      </c>
      <c r="Y42" s="108">
        <v>446.28732071552633</v>
      </c>
      <c r="Z42" s="29">
        <f t="shared" si="10"/>
        <v>91.3873207155263</v>
      </c>
      <c r="AA42" s="30">
        <v>840.25839435750004</v>
      </c>
      <c r="AB42" s="106">
        <v>915</v>
      </c>
      <c r="AC42" s="105">
        <v>-50.703539999999997</v>
      </c>
      <c r="AD42" s="31">
        <f t="shared" si="11"/>
        <v>965.70353999999998</v>
      </c>
      <c r="AE42" s="32">
        <f t="shared" si="12"/>
        <v>74.741605642499962</v>
      </c>
    </row>
    <row r="43" spans="1:31" ht="18" customHeight="1">
      <c r="A43" s="2">
        <v>37</v>
      </c>
      <c r="B43" s="6" t="s">
        <v>39</v>
      </c>
      <c r="C43" s="118">
        <v>50</v>
      </c>
      <c r="D43" s="5"/>
      <c r="E43" s="107">
        <f t="shared" si="1"/>
        <v>1.7800000000000589</v>
      </c>
      <c r="F43" s="13" t="e">
        <f>IF(#REF!&lt;0,IF(C43&lt;49.2,8.73*1.4,E43),E43)</f>
        <v>#REF!</v>
      </c>
      <c r="G43" s="35">
        <v>1371.1132300532192</v>
      </c>
      <c r="H43" s="35">
        <v>0</v>
      </c>
      <c r="I43" s="35">
        <f t="shared" si="2"/>
        <v>1371.1132300532192</v>
      </c>
      <c r="J43" s="35">
        <v>1431</v>
      </c>
      <c r="K43" s="35">
        <v>0</v>
      </c>
      <c r="L43" s="35">
        <f t="shared" si="3"/>
        <v>1431</v>
      </c>
      <c r="M43" s="36">
        <f t="shared" si="4"/>
        <v>59.88676994678076</v>
      </c>
      <c r="N43" s="36">
        <f t="shared" si="4"/>
        <v>0</v>
      </c>
      <c r="O43" s="36">
        <f t="shared" si="4"/>
        <v>59.88676994678076</v>
      </c>
      <c r="P43" s="94">
        <f t="shared" si="5"/>
        <v>4.3677479462769302</v>
      </c>
      <c r="Q43" s="25">
        <v>1249.1824583574999</v>
      </c>
      <c r="R43" s="25">
        <v>1296.5196989999999</v>
      </c>
      <c r="S43" s="26">
        <f t="shared" si="6"/>
        <v>47.337240642500092</v>
      </c>
      <c r="T43" s="96">
        <f t="shared" si="7"/>
        <v>3.7894576829666611</v>
      </c>
      <c r="U43" s="27">
        <f t="shared" si="8"/>
        <v>121.93077169571939</v>
      </c>
      <c r="V43" s="73">
        <f t="shared" si="13"/>
        <v>134.48030100000005</v>
      </c>
      <c r="W43" s="28">
        <f t="shared" si="9"/>
        <v>12.549529304280668</v>
      </c>
      <c r="X43" s="30">
        <v>349.9</v>
      </c>
      <c r="Y43" s="108">
        <v>446.48844163518169</v>
      </c>
      <c r="Z43" s="29">
        <f t="shared" si="10"/>
        <v>96.588441635181709</v>
      </c>
      <c r="AA43" s="30">
        <v>840.16995835749992</v>
      </c>
      <c r="AB43" s="106">
        <v>923</v>
      </c>
      <c r="AC43" s="105">
        <v>-50.402539999999995</v>
      </c>
      <c r="AD43" s="31">
        <f t="shared" si="11"/>
        <v>973.40254000000004</v>
      </c>
      <c r="AE43" s="32">
        <f t="shared" si="12"/>
        <v>82.830041642500078</v>
      </c>
    </row>
    <row r="44" spans="1:31" ht="18" customHeight="1">
      <c r="A44" s="2">
        <v>38</v>
      </c>
      <c r="B44" s="6" t="s">
        <v>40</v>
      </c>
      <c r="C44" s="118">
        <v>50</v>
      </c>
      <c r="D44" s="5"/>
      <c r="E44" s="107">
        <f t="shared" si="1"/>
        <v>1.7800000000000589</v>
      </c>
      <c r="F44" s="13" t="e">
        <f>IF(#REF!&lt;0,IF(C44&lt;49.2,8.73*1.4,E44),E44)</f>
        <v>#REF!</v>
      </c>
      <c r="G44" s="35">
        <v>1356.6509211090183</v>
      </c>
      <c r="H44" s="35">
        <v>0</v>
      </c>
      <c r="I44" s="35">
        <f t="shared" si="2"/>
        <v>1356.6509211090183</v>
      </c>
      <c r="J44" s="35">
        <v>1440</v>
      </c>
      <c r="K44" s="35">
        <v>0</v>
      </c>
      <c r="L44" s="35">
        <f t="shared" si="3"/>
        <v>1440</v>
      </c>
      <c r="M44" s="36">
        <f t="shared" si="4"/>
        <v>83.349078890981673</v>
      </c>
      <c r="N44" s="36">
        <f t="shared" si="4"/>
        <v>0</v>
      </c>
      <c r="O44" s="36">
        <f t="shared" si="4"/>
        <v>83.349078890981673</v>
      </c>
      <c r="P44" s="94">
        <f t="shared" si="5"/>
        <v>6.1437380533266799</v>
      </c>
      <c r="Q44" s="25">
        <v>1235.1705583574997</v>
      </c>
      <c r="R44" s="25">
        <v>1310.497901</v>
      </c>
      <c r="S44" s="26">
        <f t="shared" si="6"/>
        <v>75.327342642500298</v>
      </c>
      <c r="T44" s="96">
        <f t="shared" si="7"/>
        <v>6.0985377390041426</v>
      </c>
      <c r="U44" s="27">
        <f t="shared" si="8"/>
        <v>121.48036275151867</v>
      </c>
      <c r="V44" s="73">
        <f t="shared" si="13"/>
        <v>129.50209900000004</v>
      </c>
      <c r="W44" s="28">
        <f t="shared" si="9"/>
        <v>8.0217362484813748</v>
      </c>
      <c r="X44" s="30">
        <v>372.9</v>
      </c>
      <c r="Y44" s="108">
        <v>446.48844163518169</v>
      </c>
      <c r="Z44" s="29">
        <f t="shared" si="10"/>
        <v>73.588441635181709</v>
      </c>
      <c r="AA44" s="30">
        <v>803.15805835749995</v>
      </c>
      <c r="AB44" s="106">
        <v>922</v>
      </c>
      <c r="AC44" s="105">
        <v>-50.402539999999995</v>
      </c>
      <c r="AD44" s="31">
        <f t="shared" si="11"/>
        <v>972.40254000000004</v>
      </c>
      <c r="AE44" s="32">
        <f t="shared" si="12"/>
        <v>118.84194164250005</v>
      </c>
    </row>
    <row r="45" spans="1:31" ht="18" customHeight="1">
      <c r="A45" s="2">
        <v>39</v>
      </c>
      <c r="B45" s="6" t="s">
        <v>41</v>
      </c>
      <c r="C45" s="118">
        <v>49.99</v>
      </c>
      <c r="D45" s="5"/>
      <c r="E45" s="107">
        <f t="shared" si="1"/>
        <v>1.9884000000000182</v>
      </c>
      <c r="F45" s="13" t="e">
        <f>IF(#REF!&lt;0,IF(C45&lt;49.2,8.73*1.4,E45),E45)</f>
        <v>#REF!</v>
      </c>
      <c r="G45" s="35">
        <v>1352.416835252794</v>
      </c>
      <c r="H45" s="35">
        <v>0</v>
      </c>
      <c r="I45" s="35">
        <f t="shared" si="2"/>
        <v>1352.416835252794</v>
      </c>
      <c r="J45" s="35">
        <v>1431</v>
      </c>
      <c r="K45" s="35">
        <v>0</v>
      </c>
      <c r="L45" s="35">
        <f t="shared" si="3"/>
        <v>1431</v>
      </c>
      <c r="M45" s="36">
        <f t="shared" si="4"/>
        <v>78.583164747205956</v>
      </c>
      <c r="N45" s="36">
        <f t="shared" si="4"/>
        <v>0</v>
      </c>
      <c r="O45" s="36">
        <f t="shared" si="4"/>
        <v>78.583164747205956</v>
      </c>
      <c r="P45" s="94">
        <f t="shared" si="5"/>
        <v>5.8105727981800204</v>
      </c>
      <c r="Q45" s="25">
        <v>1299.8732879999998</v>
      </c>
      <c r="R45" s="25">
        <v>1311.7834889999999</v>
      </c>
      <c r="S45" s="26">
        <f t="shared" si="6"/>
        <v>11.910201000000143</v>
      </c>
      <c r="T45" s="96">
        <f t="shared" si="7"/>
        <v>0.91625861612444681</v>
      </c>
      <c r="U45" s="27">
        <f t="shared" si="8"/>
        <v>52.543547252794269</v>
      </c>
      <c r="V45" s="73">
        <f t="shared" si="13"/>
        <v>119.21651100000008</v>
      </c>
      <c r="W45" s="28">
        <f t="shared" si="9"/>
        <v>66.672963747205813</v>
      </c>
      <c r="X45" s="30">
        <v>372.9</v>
      </c>
      <c r="Y45" s="108">
        <v>446.48844163518169</v>
      </c>
      <c r="Z45" s="29">
        <f t="shared" si="10"/>
        <v>73.588441635181709</v>
      </c>
      <c r="AA45" s="30">
        <v>867.86078799999996</v>
      </c>
      <c r="AB45" s="106">
        <v>917</v>
      </c>
      <c r="AC45" s="105">
        <v>-50.402539999999995</v>
      </c>
      <c r="AD45" s="31">
        <f t="shared" si="11"/>
        <v>967.40254000000004</v>
      </c>
      <c r="AE45" s="32">
        <f t="shared" si="12"/>
        <v>49.139212000000043</v>
      </c>
    </row>
    <row r="46" spans="1:31" ht="18" customHeight="1">
      <c r="A46" s="2">
        <v>40</v>
      </c>
      <c r="B46" s="6" t="s">
        <v>42</v>
      </c>
      <c r="C46" s="118">
        <v>49.94</v>
      </c>
      <c r="D46" s="5"/>
      <c r="E46" s="107">
        <f t="shared" si="1"/>
        <v>3.0304000000001068</v>
      </c>
      <c r="F46" s="13" t="e">
        <f>IF(#REF!&lt;0,IF(C46&lt;49.2,8.73*1.4,E46),E46)</f>
        <v>#REF!</v>
      </c>
      <c r="G46" s="35">
        <v>1337.722066692957</v>
      </c>
      <c r="H46" s="35">
        <v>0</v>
      </c>
      <c r="I46" s="35">
        <f t="shared" si="2"/>
        <v>1337.722066692957</v>
      </c>
      <c r="J46" s="35">
        <v>1422</v>
      </c>
      <c r="K46" s="35">
        <v>0</v>
      </c>
      <c r="L46" s="35">
        <f t="shared" si="3"/>
        <v>1422</v>
      </c>
      <c r="M46" s="36">
        <f t="shared" si="4"/>
        <v>84.277933307042986</v>
      </c>
      <c r="N46" s="36">
        <f t="shared" si="4"/>
        <v>0</v>
      </c>
      <c r="O46" s="36">
        <f t="shared" si="4"/>
        <v>84.277933307042986</v>
      </c>
      <c r="P46" s="94">
        <f t="shared" si="5"/>
        <v>6.3001078778187658</v>
      </c>
      <c r="Q46" s="25">
        <v>1389.4901249999998</v>
      </c>
      <c r="R46" s="25">
        <v>1275.424274</v>
      </c>
      <c r="S46" s="26">
        <f t="shared" si="6"/>
        <v>-114.06585099999984</v>
      </c>
      <c r="T46" s="96">
        <f t="shared" si="7"/>
        <v>-8.2091875967812182</v>
      </c>
      <c r="U46" s="27">
        <f t="shared" si="8"/>
        <v>-51.768058307042793</v>
      </c>
      <c r="V46" s="73">
        <f t="shared" si="13"/>
        <v>146.57572600000003</v>
      </c>
      <c r="W46" s="28">
        <f t="shared" si="9"/>
        <v>198.34378430704282</v>
      </c>
      <c r="X46" s="30">
        <v>372.9</v>
      </c>
      <c r="Y46" s="108">
        <v>446.48844163518169</v>
      </c>
      <c r="Z46" s="29">
        <f t="shared" si="10"/>
        <v>73.588441635181709</v>
      </c>
      <c r="AA46" s="30">
        <v>957.47762499999999</v>
      </c>
      <c r="AB46" s="106">
        <v>911</v>
      </c>
      <c r="AC46" s="105">
        <v>-50.402539999999995</v>
      </c>
      <c r="AD46" s="31">
        <f t="shared" si="11"/>
        <v>961.40254000000004</v>
      </c>
      <c r="AE46" s="32">
        <f t="shared" si="12"/>
        <v>-46.477624999999989</v>
      </c>
    </row>
    <row r="47" spans="1:31" ht="18" customHeight="1">
      <c r="A47" s="2">
        <v>41</v>
      </c>
      <c r="B47" s="6" t="s">
        <v>43</v>
      </c>
      <c r="C47" s="118">
        <v>49.93</v>
      </c>
      <c r="D47" s="5"/>
      <c r="E47" s="107">
        <f t="shared" si="1"/>
        <v>3.2388000000000652</v>
      </c>
      <c r="F47" s="13" t="e">
        <f>IF(#REF!&lt;0,IF(C47&lt;49.2,8.73*1.4,E47),E47)</f>
        <v>#REF!</v>
      </c>
      <c r="G47" s="35">
        <v>1323.2763620070157</v>
      </c>
      <c r="H47" s="35">
        <v>0</v>
      </c>
      <c r="I47" s="35">
        <f t="shared" si="2"/>
        <v>1323.2763620070157</v>
      </c>
      <c r="J47" s="35">
        <v>1401</v>
      </c>
      <c r="K47" s="35">
        <v>0</v>
      </c>
      <c r="L47" s="35">
        <f t="shared" si="3"/>
        <v>1401</v>
      </c>
      <c r="M47" s="36">
        <f t="shared" si="4"/>
        <v>77.723637992984322</v>
      </c>
      <c r="N47" s="36">
        <f t="shared" si="4"/>
        <v>0</v>
      </c>
      <c r="O47" s="36">
        <f t="shared" si="4"/>
        <v>77.723637992984322</v>
      </c>
      <c r="P47" s="94">
        <f t="shared" si="5"/>
        <v>5.8735756357878817</v>
      </c>
      <c r="Q47" s="25">
        <v>1274.1959329999995</v>
      </c>
      <c r="R47" s="25">
        <v>1280.361294</v>
      </c>
      <c r="S47" s="26">
        <f t="shared" si="6"/>
        <v>6.1653610000005301</v>
      </c>
      <c r="T47" s="96">
        <f t="shared" si="7"/>
        <v>0.48386286914953863</v>
      </c>
      <c r="U47" s="27">
        <f t="shared" si="8"/>
        <v>49.080429007016164</v>
      </c>
      <c r="V47" s="73">
        <f t="shared" si="13"/>
        <v>120.63870599999996</v>
      </c>
      <c r="W47" s="28">
        <f t="shared" si="9"/>
        <v>71.558276992983792</v>
      </c>
      <c r="X47" s="30">
        <v>370.95</v>
      </c>
      <c r="Y47" s="108">
        <v>400.43175103407509</v>
      </c>
      <c r="Z47" s="29">
        <f t="shared" si="10"/>
        <v>29.481751034075103</v>
      </c>
      <c r="AA47" s="30">
        <v>876.223433</v>
      </c>
      <c r="AB47" s="106">
        <v>950</v>
      </c>
      <c r="AC47" s="105">
        <v>-50.330939999999998</v>
      </c>
      <c r="AD47" s="31">
        <f t="shared" si="11"/>
        <v>1000.3309400000001</v>
      </c>
      <c r="AE47" s="32">
        <f t="shared" si="12"/>
        <v>73.776567</v>
      </c>
    </row>
    <row r="48" spans="1:31" ht="18" customHeight="1">
      <c r="A48" s="2">
        <v>42</v>
      </c>
      <c r="B48" s="6" t="s">
        <v>44</v>
      </c>
      <c r="C48" s="118">
        <v>49.94</v>
      </c>
      <c r="D48" s="5"/>
      <c r="E48" s="107">
        <f t="shared" si="1"/>
        <v>3.0304000000001068</v>
      </c>
      <c r="F48" s="13" t="e">
        <f>IF(#REF!&lt;0,IF(C48&lt;49.2,8.73*1.4,E48),E48)</f>
        <v>#REF!</v>
      </c>
      <c r="G48" s="35">
        <v>1312.3175515556118</v>
      </c>
      <c r="H48" s="35">
        <v>0</v>
      </c>
      <c r="I48" s="35">
        <f t="shared" si="2"/>
        <v>1312.3175515556118</v>
      </c>
      <c r="J48" s="35">
        <v>1393</v>
      </c>
      <c r="K48" s="35">
        <v>0</v>
      </c>
      <c r="L48" s="35">
        <f t="shared" si="3"/>
        <v>1393</v>
      </c>
      <c r="M48" s="36">
        <f t="shared" si="4"/>
        <v>80.682448444388228</v>
      </c>
      <c r="N48" s="36">
        <f t="shared" si="4"/>
        <v>0</v>
      </c>
      <c r="O48" s="36">
        <f t="shared" si="4"/>
        <v>80.682448444388228</v>
      </c>
      <c r="P48" s="94">
        <f t="shared" si="5"/>
        <v>6.1480888028014133</v>
      </c>
      <c r="Q48" s="25">
        <v>1264.2228249999996</v>
      </c>
      <c r="R48" s="25">
        <v>1340.0996700000001</v>
      </c>
      <c r="S48" s="26">
        <f t="shared" si="6"/>
        <v>75.876845000000458</v>
      </c>
      <c r="T48" s="96">
        <f t="shared" si="7"/>
        <v>6.001856911577315</v>
      </c>
      <c r="U48" s="27">
        <f t="shared" si="8"/>
        <v>48.094726555612169</v>
      </c>
      <c r="V48" s="73">
        <f t="shared" si="13"/>
        <v>52.90032999999994</v>
      </c>
      <c r="W48" s="28">
        <f t="shared" si="9"/>
        <v>4.8056034443877707</v>
      </c>
      <c r="X48" s="30">
        <v>370.95</v>
      </c>
      <c r="Y48" s="108">
        <v>400.43175103407509</v>
      </c>
      <c r="Z48" s="29">
        <f t="shared" si="10"/>
        <v>29.481751034075103</v>
      </c>
      <c r="AA48" s="30">
        <v>866.25032499999998</v>
      </c>
      <c r="AB48" s="106">
        <v>956</v>
      </c>
      <c r="AC48" s="105">
        <v>2.8379830000000013</v>
      </c>
      <c r="AD48" s="31">
        <f t="shared" si="11"/>
        <v>953.16201699999999</v>
      </c>
      <c r="AE48" s="32">
        <f t="shared" si="12"/>
        <v>89.749675000000025</v>
      </c>
    </row>
    <row r="49" spans="1:31" ht="18" customHeight="1">
      <c r="A49" s="2">
        <v>43</v>
      </c>
      <c r="B49" s="6" t="s">
        <v>45</v>
      </c>
      <c r="C49" s="118">
        <v>50</v>
      </c>
      <c r="D49" s="5"/>
      <c r="E49" s="107">
        <f t="shared" si="1"/>
        <v>1.7800000000000589</v>
      </c>
      <c r="F49" s="13" t="e">
        <f>IF(#REF!&lt;0,IF(C49&lt;49.2,8.73*1.4,E49),E49)</f>
        <v>#REF!</v>
      </c>
      <c r="G49" s="35">
        <v>1305.094699212641</v>
      </c>
      <c r="H49" s="35">
        <v>0</v>
      </c>
      <c r="I49" s="35">
        <f t="shared" si="2"/>
        <v>1305.094699212641</v>
      </c>
      <c r="J49" s="35">
        <v>1370</v>
      </c>
      <c r="K49" s="35">
        <v>0</v>
      </c>
      <c r="L49" s="35">
        <f t="shared" si="3"/>
        <v>1370</v>
      </c>
      <c r="M49" s="36">
        <f t="shared" si="4"/>
        <v>64.90530078735901</v>
      </c>
      <c r="N49" s="36">
        <f t="shared" si="4"/>
        <v>0</v>
      </c>
      <c r="O49" s="36">
        <f t="shared" si="4"/>
        <v>64.90530078735901</v>
      </c>
      <c r="P49" s="94">
        <f t="shared" si="5"/>
        <v>4.9732253779374131</v>
      </c>
      <c r="Q49" s="25">
        <v>1255.2909449999997</v>
      </c>
      <c r="R49" s="25">
        <v>1267.9261780000002</v>
      </c>
      <c r="S49" s="26">
        <f t="shared" si="6"/>
        <v>12.635233000000426</v>
      </c>
      <c r="T49" s="96">
        <f t="shared" si="7"/>
        <v>1.0065581250568512</v>
      </c>
      <c r="U49" s="27">
        <f t="shared" si="8"/>
        <v>49.803754212641252</v>
      </c>
      <c r="V49" s="73">
        <f t="shared" si="13"/>
        <v>102.07382199999984</v>
      </c>
      <c r="W49" s="28">
        <f t="shared" si="9"/>
        <v>52.270067787358585</v>
      </c>
      <c r="X49" s="30">
        <v>370.95</v>
      </c>
      <c r="Y49" s="108">
        <v>400.43175103407509</v>
      </c>
      <c r="Z49" s="29">
        <f t="shared" si="10"/>
        <v>29.481751034075103</v>
      </c>
      <c r="AA49" s="30">
        <v>857.31844499999988</v>
      </c>
      <c r="AB49" s="106">
        <v>935</v>
      </c>
      <c r="AC49" s="105">
        <v>-50.330939999999998</v>
      </c>
      <c r="AD49" s="31">
        <f t="shared" si="11"/>
        <v>985.33094000000006</v>
      </c>
      <c r="AE49" s="32">
        <f t="shared" si="12"/>
        <v>77.681555000000117</v>
      </c>
    </row>
    <row r="50" spans="1:31" ht="18" customHeight="1">
      <c r="A50" s="2">
        <v>44</v>
      </c>
      <c r="B50" s="6" t="s">
        <v>46</v>
      </c>
      <c r="C50" s="118">
        <v>49.95</v>
      </c>
      <c r="D50" s="5"/>
      <c r="E50" s="107">
        <f t="shared" si="1"/>
        <v>2.8220000000000001</v>
      </c>
      <c r="F50" s="13" t="e">
        <f>IF(#REF!&lt;0,IF(C50&lt;49.2,8.73*1.4,E50),E50)</f>
        <v>#REF!</v>
      </c>
      <c r="G50" s="35">
        <v>1290.8980584005949</v>
      </c>
      <c r="H50" s="35">
        <v>0</v>
      </c>
      <c r="I50" s="35">
        <f t="shared" si="2"/>
        <v>1290.8980584005949</v>
      </c>
      <c r="J50" s="35">
        <v>1345</v>
      </c>
      <c r="K50" s="35">
        <v>0</v>
      </c>
      <c r="L50" s="35">
        <f t="shared" si="3"/>
        <v>1345</v>
      </c>
      <c r="M50" s="36">
        <f t="shared" si="4"/>
        <v>54.101941599405109</v>
      </c>
      <c r="N50" s="36">
        <f t="shared" si="4"/>
        <v>0</v>
      </c>
      <c r="O50" s="36">
        <f t="shared" si="4"/>
        <v>54.101941599405109</v>
      </c>
      <c r="P50" s="94">
        <f t="shared" si="5"/>
        <v>4.19103129386039</v>
      </c>
      <c r="Q50" s="25">
        <v>1240.9699449999998</v>
      </c>
      <c r="R50" s="25">
        <v>1300.346908</v>
      </c>
      <c r="S50" s="26">
        <f t="shared" si="6"/>
        <v>59.37696300000016</v>
      </c>
      <c r="T50" s="96">
        <f t="shared" si="7"/>
        <v>4.7847220828543247</v>
      </c>
      <c r="U50" s="27">
        <f t="shared" si="8"/>
        <v>49.928113400595066</v>
      </c>
      <c r="V50" s="73">
        <f t="shared" si="13"/>
        <v>44.653092000000015</v>
      </c>
      <c r="W50" s="28">
        <f t="shared" si="9"/>
        <v>-5.2750214005950511</v>
      </c>
      <c r="X50" s="30">
        <v>370.95</v>
      </c>
      <c r="Y50" s="108">
        <v>400.43175103407509</v>
      </c>
      <c r="Z50" s="29">
        <f t="shared" si="10"/>
        <v>29.481751034075103</v>
      </c>
      <c r="AA50" s="30">
        <v>842.99744499999986</v>
      </c>
      <c r="AB50" s="106">
        <v>918</v>
      </c>
      <c r="AC50" s="105">
        <v>-50.330939999999998</v>
      </c>
      <c r="AD50" s="31">
        <f t="shared" si="11"/>
        <v>968.33094000000006</v>
      </c>
      <c r="AE50" s="32">
        <f t="shared" si="12"/>
        <v>75.002555000000143</v>
      </c>
    </row>
    <row r="51" spans="1:31" ht="18" customHeight="1">
      <c r="A51" s="2">
        <v>45</v>
      </c>
      <c r="B51" s="6" t="s">
        <v>47</v>
      </c>
      <c r="C51" s="118">
        <v>50.02</v>
      </c>
      <c r="D51" s="5"/>
      <c r="E51" s="107">
        <f t="shared" si="1"/>
        <v>1.0679999999998178</v>
      </c>
      <c r="F51" s="13" t="e">
        <f>IF(#REF!&lt;0,IF(C51&lt;49.2,8.73*1.4,E51),E51)</f>
        <v>#REF!</v>
      </c>
      <c r="G51" s="35">
        <v>1278.444864705818</v>
      </c>
      <c r="H51" s="35">
        <v>0</v>
      </c>
      <c r="I51" s="35">
        <f t="shared" si="2"/>
        <v>1278.444864705818</v>
      </c>
      <c r="J51" s="35">
        <v>1335</v>
      </c>
      <c r="K51" s="35">
        <v>0</v>
      </c>
      <c r="L51" s="35">
        <f t="shared" si="3"/>
        <v>1335</v>
      </c>
      <c r="M51" s="36">
        <f t="shared" si="4"/>
        <v>56.555135294182037</v>
      </c>
      <c r="N51" s="36">
        <f t="shared" si="4"/>
        <v>0</v>
      </c>
      <c r="O51" s="36">
        <f t="shared" si="4"/>
        <v>56.555135294182037</v>
      </c>
      <c r="P51" s="94">
        <f t="shared" si="5"/>
        <v>4.4237445708850256</v>
      </c>
      <c r="Q51" s="25">
        <v>1230.2214649999996</v>
      </c>
      <c r="R51" s="25">
        <v>1218.8161049999999</v>
      </c>
      <c r="S51" s="26">
        <f t="shared" si="6"/>
        <v>-11.405359999999746</v>
      </c>
      <c r="T51" s="96">
        <f t="shared" si="7"/>
        <v>-0.9270981139968768</v>
      </c>
      <c r="U51" s="27">
        <f t="shared" si="8"/>
        <v>48.223399705818338</v>
      </c>
      <c r="V51" s="73">
        <f t="shared" si="13"/>
        <v>116.18389500000012</v>
      </c>
      <c r="W51" s="28">
        <f t="shared" si="9"/>
        <v>67.960495294181783</v>
      </c>
      <c r="X51" s="30">
        <v>368.35</v>
      </c>
      <c r="Y51" s="108">
        <v>342.44188586674306</v>
      </c>
      <c r="Z51" s="29">
        <f t="shared" si="10"/>
        <v>-25.908114133256959</v>
      </c>
      <c r="AA51" s="30">
        <v>834.748965</v>
      </c>
      <c r="AB51" s="106">
        <v>928</v>
      </c>
      <c r="AC51" s="105">
        <v>89.671550000000011</v>
      </c>
      <c r="AD51" s="31">
        <f t="shared" si="11"/>
        <v>838.32844999999998</v>
      </c>
      <c r="AE51" s="32">
        <f t="shared" si="12"/>
        <v>93.251035000000002</v>
      </c>
    </row>
    <row r="52" spans="1:31" ht="18" customHeight="1">
      <c r="A52" s="2">
        <v>46</v>
      </c>
      <c r="B52" s="6" t="s">
        <v>48</v>
      </c>
      <c r="C52" s="118">
        <v>50.03</v>
      </c>
      <c r="D52" s="5"/>
      <c r="E52" s="107">
        <f t="shared" si="1"/>
        <v>0.71199999999988872</v>
      </c>
      <c r="F52" s="13" t="e">
        <f>IF(#REF!&lt;0,IF(C52&lt;49.2,8.73*1.4,E52),E52)</f>
        <v>#REF!</v>
      </c>
      <c r="G52" s="35">
        <v>1260.512265785339</v>
      </c>
      <c r="H52" s="35">
        <v>0</v>
      </c>
      <c r="I52" s="35">
        <f t="shared" si="2"/>
        <v>1260.512265785339</v>
      </c>
      <c r="J52" s="35">
        <v>1334</v>
      </c>
      <c r="K52" s="35">
        <v>0</v>
      </c>
      <c r="L52" s="35">
        <f t="shared" si="3"/>
        <v>1334</v>
      </c>
      <c r="M52" s="36">
        <f t="shared" si="4"/>
        <v>73.487734214661032</v>
      </c>
      <c r="N52" s="36">
        <f t="shared" si="4"/>
        <v>0</v>
      </c>
      <c r="O52" s="36">
        <f t="shared" si="4"/>
        <v>73.487734214661032</v>
      </c>
      <c r="P52" s="94">
        <f t="shared" si="5"/>
        <v>5.8299896168702379</v>
      </c>
      <c r="Q52" s="25">
        <v>1212.0750849999997</v>
      </c>
      <c r="R52" s="25">
        <v>1200.0951049999999</v>
      </c>
      <c r="S52" s="26">
        <f t="shared" si="6"/>
        <v>-11.979979999999841</v>
      </c>
      <c r="T52" s="96">
        <f t="shared" si="7"/>
        <v>-0.98838596290425718</v>
      </c>
      <c r="U52" s="27">
        <f t="shared" si="8"/>
        <v>48.437180785339251</v>
      </c>
      <c r="V52" s="73">
        <f t="shared" si="13"/>
        <v>133.90489500000012</v>
      </c>
      <c r="W52" s="28">
        <f t="shared" si="9"/>
        <v>85.467714214660873</v>
      </c>
      <c r="X52" s="30">
        <v>368.35</v>
      </c>
      <c r="Y52" s="108">
        <v>342.44188586674306</v>
      </c>
      <c r="Z52" s="29">
        <f t="shared" si="10"/>
        <v>-25.908114133256959</v>
      </c>
      <c r="AA52" s="30">
        <v>816.60258499999986</v>
      </c>
      <c r="AB52" s="106">
        <v>932</v>
      </c>
      <c r="AC52" s="105">
        <v>-2.3128899999999959</v>
      </c>
      <c r="AD52" s="31">
        <f t="shared" si="11"/>
        <v>934.31289000000004</v>
      </c>
      <c r="AE52" s="32">
        <f t="shared" si="12"/>
        <v>115.39741500000014</v>
      </c>
    </row>
    <row r="53" spans="1:31" ht="18" customHeight="1">
      <c r="A53" s="2">
        <v>47</v>
      </c>
      <c r="B53" s="6" t="s">
        <v>49</v>
      </c>
      <c r="C53" s="118">
        <v>49.98</v>
      </c>
      <c r="D53" s="5"/>
      <c r="E53" s="107">
        <f t="shared" si="1"/>
        <v>2.196800000000124</v>
      </c>
      <c r="F53" s="13" t="e">
        <f>IF(#REF!&lt;0,IF(C53&lt;49.2,8.73*1.4,E53),E53)</f>
        <v>#REF!</v>
      </c>
      <c r="G53" s="35">
        <v>1248.8062637122484</v>
      </c>
      <c r="H53" s="35">
        <v>0</v>
      </c>
      <c r="I53" s="35">
        <f t="shared" si="2"/>
        <v>1248.8062637122484</v>
      </c>
      <c r="J53" s="35">
        <v>1314</v>
      </c>
      <c r="K53" s="35">
        <v>0</v>
      </c>
      <c r="L53" s="35">
        <f t="shared" si="3"/>
        <v>1314</v>
      </c>
      <c r="M53" s="36">
        <f t="shared" si="4"/>
        <v>65.193736287751562</v>
      </c>
      <c r="N53" s="36">
        <f t="shared" si="4"/>
        <v>0</v>
      </c>
      <c r="O53" s="36">
        <f t="shared" si="4"/>
        <v>65.193736287751562</v>
      </c>
      <c r="P53" s="94">
        <f t="shared" si="5"/>
        <v>5.2204844083624478</v>
      </c>
      <c r="Q53" s="25">
        <v>1198.0269649999996</v>
      </c>
      <c r="R53" s="25">
        <v>1454.3754979999999</v>
      </c>
      <c r="S53" s="26">
        <f t="shared" si="6"/>
        <v>256.34853300000032</v>
      </c>
      <c r="T53" s="96">
        <f t="shared" si="7"/>
        <v>21.397559528219833</v>
      </c>
      <c r="U53" s="27">
        <f t="shared" si="8"/>
        <v>50.779298712248874</v>
      </c>
      <c r="V53" s="73">
        <f t="shared" si="13"/>
        <v>-140.37549799999988</v>
      </c>
      <c r="W53" s="28">
        <f t="shared" si="9"/>
        <v>-191.15479671224875</v>
      </c>
      <c r="X53" s="30">
        <v>368.35</v>
      </c>
      <c r="Y53" s="108">
        <v>342.44188586674306</v>
      </c>
      <c r="Z53" s="29">
        <f t="shared" si="10"/>
        <v>-25.908114133256959</v>
      </c>
      <c r="AA53" s="30">
        <v>802.55446499999994</v>
      </c>
      <c r="AB53" s="106">
        <v>812</v>
      </c>
      <c r="AC53" s="105">
        <v>8.0287750000000031</v>
      </c>
      <c r="AD53" s="31">
        <f t="shared" si="11"/>
        <v>803.971225</v>
      </c>
      <c r="AE53" s="32">
        <f t="shared" si="12"/>
        <v>9.4455350000000635</v>
      </c>
    </row>
    <row r="54" spans="1:31" ht="18" customHeight="1">
      <c r="A54" s="2">
        <v>48</v>
      </c>
      <c r="B54" s="6" t="s">
        <v>50</v>
      </c>
      <c r="C54" s="118">
        <v>50.11</v>
      </c>
      <c r="D54" s="5"/>
      <c r="E54" s="107">
        <f t="shared" si="1"/>
        <v>0</v>
      </c>
      <c r="F54" s="13" t="e">
        <f>IF(#REF!&lt;0,IF(C54&lt;49.2,8.73*1.4,E54),E54)</f>
        <v>#REF!</v>
      </c>
      <c r="G54" s="35">
        <v>1243.0777946126511</v>
      </c>
      <c r="H54" s="35">
        <v>0</v>
      </c>
      <c r="I54" s="35">
        <f t="shared" si="2"/>
        <v>1243.0777946126511</v>
      </c>
      <c r="J54" s="35">
        <v>1307</v>
      </c>
      <c r="K54" s="35">
        <v>0</v>
      </c>
      <c r="L54" s="35">
        <f t="shared" si="3"/>
        <v>1307</v>
      </c>
      <c r="M54" s="36">
        <f t="shared" si="4"/>
        <v>63.922205387348868</v>
      </c>
      <c r="N54" s="36">
        <f t="shared" si="4"/>
        <v>0</v>
      </c>
      <c r="O54" s="36">
        <f t="shared" si="4"/>
        <v>63.922205387348868</v>
      </c>
      <c r="P54" s="94">
        <f t="shared" si="5"/>
        <v>5.1422530162134645</v>
      </c>
      <c r="Q54" s="25">
        <v>1193.7228849999997</v>
      </c>
      <c r="R54" s="25">
        <v>1249.034678</v>
      </c>
      <c r="S54" s="26">
        <f t="shared" si="6"/>
        <v>55.311793000000307</v>
      </c>
      <c r="T54" s="96">
        <f t="shared" si="7"/>
        <v>4.6335538754457506</v>
      </c>
      <c r="U54" s="27">
        <f t="shared" si="8"/>
        <v>49.354909612651454</v>
      </c>
      <c r="V54" s="73">
        <f t="shared" si="13"/>
        <v>57.965322000000015</v>
      </c>
      <c r="W54" s="28">
        <f t="shared" si="9"/>
        <v>8.6104123873485605</v>
      </c>
      <c r="X54" s="30">
        <v>345.35</v>
      </c>
      <c r="Y54" s="108">
        <v>342.44188586674306</v>
      </c>
      <c r="Z54" s="29">
        <f t="shared" si="10"/>
        <v>-2.9081141332569587</v>
      </c>
      <c r="AA54" s="30">
        <v>821.25038500000005</v>
      </c>
      <c r="AB54" s="106">
        <v>906</v>
      </c>
      <c r="AC54" s="105">
        <v>3.0410990000000027</v>
      </c>
      <c r="AD54" s="31">
        <f t="shared" si="11"/>
        <v>902.95890099999997</v>
      </c>
      <c r="AE54" s="32">
        <f t="shared" si="12"/>
        <v>84.749614999999949</v>
      </c>
    </row>
    <row r="55" spans="1:31" ht="18" customHeight="1">
      <c r="A55" s="2">
        <v>49</v>
      </c>
      <c r="B55" s="6" t="s">
        <v>51</v>
      </c>
      <c r="C55" s="118">
        <v>50.06</v>
      </c>
      <c r="D55" s="5"/>
      <c r="E55" s="107">
        <f t="shared" si="1"/>
        <v>0</v>
      </c>
      <c r="F55" s="13" t="e">
        <f>IF(#REF!&lt;0,IF(C55&lt;49.2,8.73*1.4,E55),E55)</f>
        <v>#REF!</v>
      </c>
      <c r="G55" s="35">
        <v>1199.491616680931</v>
      </c>
      <c r="H55" s="35">
        <v>0</v>
      </c>
      <c r="I55" s="35">
        <f t="shared" si="2"/>
        <v>1199.491616680931</v>
      </c>
      <c r="J55" s="35">
        <v>1282</v>
      </c>
      <c r="K55" s="35">
        <v>0</v>
      </c>
      <c r="L55" s="35">
        <f t="shared" si="3"/>
        <v>1282</v>
      </c>
      <c r="M55" s="36">
        <f t="shared" si="4"/>
        <v>82.508383319069026</v>
      </c>
      <c r="N55" s="36">
        <f t="shared" si="4"/>
        <v>0</v>
      </c>
      <c r="O55" s="36">
        <f t="shared" si="4"/>
        <v>82.508383319069026</v>
      </c>
      <c r="P55" s="94">
        <f t="shared" si="5"/>
        <v>6.8786127532408221</v>
      </c>
      <c r="Q55" s="25">
        <v>1161.2461739999999</v>
      </c>
      <c r="R55" s="25">
        <v>1222.3556170000002</v>
      </c>
      <c r="S55" s="26">
        <f t="shared" si="6"/>
        <v>61.109443000000283</v>
      </c>
      <c r="T55" s="96">
        <f t="shared" si="7"/>
        <v>5.2624020959745517</v>
      </c>
      <c r="U55" s="27">
        <f t="shared" si="8"/>
        <v>38.245442680931092</v>
      </c>
      <c r="V55" s="73">
        <f t="shared" si="13"/>
        <v>59.644382999999834</v>
      </c>
      <c r="W55" s="28">
        <f t="shared" si="9"/>
        <v>21.398940319068743</v>
      </c>
      <c r="X55" s="30">
        <v>344.35</v>
      </c>
      <c r="Y55" s="108">
        <v>262.32871953730722</v>
      </c>
      <c r="Z55" s="29">
        <f t="shared" si="10"/>
        <v>-82.0212804626928</v>
      </c>
      <c r="AA55" s="30">
        <v>789.67367400000001</v>
      </c>
      <c r="AB55" s="106">
        <v>904</v>
      </c>
      <c r="AC55" s="105">
        <v>36.044270000000012</v>
      </c>
      <c r="AD55" s="31">
        <f t="shared" si="11"/>
        <v>867.95573000000002</v>
      </c>
      <c r="AE55" s="32">
        <f t="shared" si="12"/>
        <v>114.32632599999999</v>
      </c>
    </row>
    <row r="56" spans="1:31" ht="18" customHeight="1">
      <c r="A56" s="2">
        <v>50</v>
      </c>
      <c r="B56" s="6" t="s">
        <v>52</v>
      </c>
      <c r="C56" s="118">
        <v>50.03</v>
      </c>
      <c r="D56" s="5"/>
      <c r="E56" s="107">
        <f t="shared" si="1"/>
        <v>0.71199999999988872</v>
      </c>
      <c r="F56" s="13" t="e">
        <f>IF(#REF!&lt;0,IF(C56&lt;49.2,8.73*1.4,E56),E56)</f>
        <v>#REF!</v>
      </c>
      <c r="G56" s="35">
        <v>1216.1788962319324</v>
      </c>
      <c r="H56" s="35">
        <v>0</v>
      </c>
      <c r="I56" s="35">
        <f t="shared" si="2"/>
        <v>1216.1788962319324</v>
      </c>
      <c r="J56" s="35">
        <v>1258</v>
      </c>
      <c r="K56" s="35">
        <v>0</v>
      </c>
      <c r="L56" s="35">
        <f t="shared" si="3"/>
        <v>1258</v>
      </c>
      <c r="M56" s="36">
        <f t="shared" si="4"/>
        <v>41.821103768067587</v>
      </c>
      <c r="N56" s="36">
        <f t="shared" si="4"/>
        <v>0</v>
      </c>
      <c r="O56" s="36">
        <f t="shared" si="4"/>
        <v>41.821103768067587</v>
      </c>
      <c r="P56" s="94">
        <f t="shared" si="5"/>
        <v>3.4387296061164392</v>
      </c>
      <c r="Q56" s="25">
        <v>1174.733234</v>
      </c>
      <c r="R56" s="25">
        <v>1230.3124229999999</v>
      </c>
      <c r="S56" s="26">
        <f t="shared" si="6"/>
        <v>55.579188999999815</v>
      </c>
      <c r="T56" s="96">
        <f t="shared" si="7"/>
        <v>4.731217896232585</v>
      </c>
      <c r="U56" s="27">
        <f t="shared" si="8"/>
        <v>41.445662231932374</v>
      </c>
      <c r="V56" s="73">
        <f t="shared" si="13"/>
        <v>27.687577000000147</v>
      </c>
      <c r="W56" s="28">
        <f t="shared" si="9"/>
        <v>-13.758085231932228</v>
      </c>
      <c r="X56" s="30">
        <v>344.35</v>
      </c>
      <c r="Y56" s="108">
        <v>262.32871953730722</v>
      </c>
      <c r="Z56" s="29">
        <f t="shared" si="10"/>
        <v>-82.0212804626928</v>
      </c>
      <c r="AA56" s="30">
        <v>803.16073399999993</v>
      </c>
      <c r="AB56" s="106">
        <v>905</v>
      </c>
      <c r="AC56" s="105">
        <v>45.905997000000006</v>
      </c>
      <c r="AD56" s="31">
        <f t="shared" si="11"/>
        <v>859.09400300000004</v>
      </c>
      <c r="AE56" s="32">
        <f t="shared" si="12"/>
        <v>101.83926600000007</v>
      </c>
    </row>
    <row r="57" spans="1:31" ht="18" customHeight="1">
      <c r="A57" s="2">
        <v>51</v>
      </c>
      <c r="B57" s="6" t="s">
        <v>53</v>
      </c>
      <c r="C57" s="118">
        <v>50.02</v>
      </c>
      <c r="D57" s="5"/>
      <c r="E57" s="107">
        <f t="shared" si="1"/>
        <v>1.0679999999998178</v>
      </c>
      <c r="F57" s="13" t="e">
        <f>IF(#REF!&lt;0,IF(C57&lt;49.2,8.73*1.4,E57),E57)</f>
        <v>#REF!</v>
      </c>
      <c r="G57" s="35">
        <v>1200.9859999243042</v>
      </c>
      <c r="H57" s="35">
        <v>0</v>
      </c>
      <c r="I57" s="35">
        <f t="shared" si="2"/>
        <v>1200.9859999243042</v>
      </c>
      <c r="J57" s="35">
        <v>1244</v>
      </c>
      <c r="K57" s="35">
        <v>0</v>
      </c>
      <c r="L57" s="35">
        <f t="shared" si="3"/>
        <v>1244</v>
      </c>
      <c r="M57" s="36">
        <f t="shared" si="4"/>
        <v>43.014000075695776</v>
      </c>
      <c r="N57" s="36">
        <f t="shared" si="4"/>
        <v>0</v>
      </c>
      <c r="O57" s="36">
        <f t="shared" si="4"/>
        <v>43.014000075695776</v>
      </c>
      <c r="P57" s="94">
        <f t="shared" si="5"/>
        <v>3.5815571604004428</v>
      </c>
      <c r="Q57" s="25">
        <v>1159.4566969999998</v>
      </c>
      <c r="R57" s="25">
        <v>1199.9269920000002</v>
      </c>
      <c r="S57" s="26">
        <f t="shared" si="6"/>
        <v>40.470295000000306</v>
      </c>
      <c r="T57" s="96">
        <f t="shared" si="7"/>
        <v>3.4904533394575159</v>
      </c>
      <c r="U57" s="27">
        <f t="shared" si="8"/>
        <v>41.529302924304375</v>
      </c>
      <c r="V57" s="73">
        <f t="shared" si="13"/>
        <v>44.073007999999845</v>
      </c>
      <c r="W57" s="28">
        <f t="shared" si="9"/>
        <v>2.5437050756954704</v>
      </c>
      <c r="X57" s="30">
        <v>344.35</v>
      </c>
      <c r="Y57" s="108">
        <v>262.32871953730722</v>
      </c>
      <c r="Z57" s="29">
        <f t="shared" si="10"/>
        <v>-82.0212804626928</v>
      </c>
      <c r="AA57" s="30">
        <v>787.88419700000009</v>
      </c>
      <c r="AB57" s="106">
        <v>902</v>
      </c>
      <c r="AC57" s="105">
        <v>48.242851000000009</v>
      </c>
      <c r="AD57" s="31">
        <f t="shared" si="11"/>
        <v>853.75714900000003</v>
      </c>
      <c r="AE57" s="32">
        <f t="shared" si="12"/>
        <v>114.11580299999991</v>
      </c>
    </row>
    <row r="58" spans="1:31" ht="18" customHeight="1">
      <c r="A58" s="2">
        <v>52</v>
      </c>
      <c r="B58" s="6" t="s">
        <v>54</v>
      </c>
      <c r="C58" s="118">
        <v>50.06</v>
      </c>
      <c r="D58" s="5"/>
      <c r="E58" s="107">
        <f t="shared" si="1"/>
        <v>0</v>
      </c>
      <c r="F58" s="13" t="e">
        <f>IF(#REF!&lt;0,IF(C58&lt;49.2,8.73*1.4,E58),E58)</f>
        <v>#REF!</v>
      </c>
      <c r="G58" s="35">
        <v>1190.5253172206915</v>
      </c>
      <c r="H58" s="35">
        <v>0</v>
      </c>
      <c r="I58" s="35">
        <f t="shared" si="2"/>
        <v>1190.5253172206915</v>
      </c>
      <c r="J58" s="35">
        <v>1228</v>
      </c>
      <c r="K58" s="35">
        <v>0</v>
      </c>
      <c r="L58" s="35">
        <f t="shared" si="3"/>
        <v>1228</v>
      </c>
      <c r="M58" s="36">
        <f t="shared" si="4"/>
        <v>37.474682779308523</v>
      </c>
      <c r="N58" s="36">
        <f t="shared" si="4"/>
        <v>0</v>
      </c>
      <c r="O58" s="36">
        <f t="shared" si="4"/>
        <v>37.474682779308523</v>
      </c>
      <c r="P58" s="94">
        <f t="shared" si="5"/>
        <v>3.1477434572155105</v>
      </c>
      <c r="Q58" s="25">
        <v>1146.546777</v>
      </c>
      <c r="R58" s="25">
        <v>1181.637072</v>
      </c>
      <c r="S58" s="26">
        <f t="shared" si="6"/>
        <v>35.090294999999969</v>
      </c>
      <c r="T58" s="96">
        <f t="shared" si="7"/>
        <v>3.0605201378539104</v>
      </c>
      <c r="U58" s="27">
        <f t="shared" si="8"/>
        <v>43.978540220691457</v>
      </c>
      <c r="V58" s="73">
        <f t="shared" si="13"/>
        <v>46.362928000000011</v>
      </c>
      <c r="W58" s="28">
        <f t="shared" si="9"/>
        <v>2.3843877793085539</v>
      </c>
      <c r="X58" s="30">
        <v>344.35</v>
      </c>
      <c r="Y58" s="108">
        <v>262.32871953730722</v>
      </c>
      <c r="Z58" s="29">
        <f t="shared" si="10"/>
        <v>-82.0212804626928</v>
      </c>
      <c r="AA58" s="30">
        <v>774.97427699999992</v>
      </c>
      <c r="AB58" s="106">
        <v>891</v>
      </c>
      <c r="AC58" s="105">
        <v>48.242851000000009</v>
      </c>
      <c r="AD58" s="31">
        <f t="shared" si="11"/>
        <v>842.75714900000003</v>
      </c>
      <c r="AE58" s="32">
        <f t="shared" si="12"/>
        <v>116.02572300000008</v>
      </c>
    </row>
    <row r="59" spans="1:31" ht="18" customHeight="1">
      <c r="A59" s="2">
        <v>53</v>
      </c>
      <c r="B59" s="6" t="s">
        <v>55</v>
      </c>
      <c r="C59" s="118">
        <v>50.13</v>
      </c>
      <c r="D59" s="5"/>
      <c r="E59" s="107">
        <f t="shared" si="1"/>
        <v>0</v>
      </c>
      <c r="F59" s="13" t="e">
        <f>IF(#REF!&lt;0,IF(C59&lt;49.2,8.73*1.4,E59),E59)</f>
        <v>#REF!</v>
      </c>
      <c r="G59" s="35">
        <v>1167.1133130745106</v>
      </c>
      <c r="H59" s="35">
        <v>0</v>
      </c>
      <c r="I59" s="35">
        <f t="shared" si="2"/>
        <v>1167.1133130745106</v>
      </c>
      <c r="J59" s="35">
        <v>1178</v>
      </c>
      <c r="K59" s="35">
        <v>0</v>
      </c>
      <c r="L59" s="35">
        <f t="shared" si="3"/>
        <v>1178</v>
      </c>
      <c r="M59" s="36">
        <f t="shared" si="4"/>
        <v>10.886686925489357</v>
      </c>
      <c r="N59" s="36">
        <f t="shared" si="4"/>
        <v>0</v>
      </c>
      <c r="O59" s="36">
        <f t="shared" si="4"/>
        <v>10.886686925489357</v>
      </c>
      <c r="P59" s="94">
        <f t="shared" si="5"/>
        <v>0.93278748545937729</v>
      </c>
      <c r="Q59" s="25">
        <v>1225.4808429999998</v>
      </c>
      <c r="R59" s="25">
        <v>1252.9202580000001</v>
      </c>
      <c r="S59" s="26">
        <f t="shared" si="6"/>
        <v>27.439415000000281</v>
      </c>
      <c r="T59" s="96">
        <f t="shared" si="7"/>
        <v>2.2390733528586284</v>
      </c>
      <c r="U59" s="27">
        <f t="shared" si="8"/>
        <v>-58.36752992548918</v>
      </c>
      <c r="V59" s="73">
        <f t="shared" si="13"/>
        <v>-74.920258000000103</v>
      </c>
      <c r="W59" s="28">
        <f t="shared" si="9"/>
        <v>-16.552728074510924</v>
      </c>
      <c r="X59" s="30">
        <v>304.35000000000002</v>
      </c>
      <c r="Y59" s="108">
        <v>232.83098465450252</v>
      </c>
      <c r="Z59" s="29">
        <f t="shared" si="10"/>
        <v>-71.519015345497507</v>
      </c>
      <c r="AA59" s="30">
        <v>893.80834299999992</v>
      </c>
      <c r="AB59" s="106">
        <v>860</v>
      </c>
      <c r="AC59" s="105">
        <v>28.457774000000001</v>
      </c>
      <c r="AD59" s="31">
        <f t="shared" si="11"/>
        <v>831.54222600000003</v>
      </c>
      <c r="AE59" s="32">
        <f t="shared" si="12"/>
        <v>-33.808342999999923</v>
      </c>
    </row>
    <row r="60" spans="1:31" ht="18" customHeight="1">
      <c r="A60" s="2">
        <v>54</v>
      </c>
      <c r="B60" s="6" t="s">
        <v>56</v>
      </c>
      <c r="C60" s="118">
        <v>50.13</v>
      </c>
      <c r="D60" s="5"/>
      <c r="E60" s="107">
        <f t="shared" si="1"/>
        <v>0</v>
      </c>
      <c r="F60" s="13" t="e">
        <f>IF(#REF!&lt;0,IF(C60&lt;49.2,8.73*1.4,E60),E60)</f>
        <v>#REF!</v>
      </c>
      <c r="G60" s="35">
        <v>1158.3960774881666</v>
      </c>
      <c r="H60" s="35">
        <v>0</v>
      </c>
      <c r="I60" s="35">
        <f t="shared" si="2"/>
        <v>1158.3960774881666</v>
      </c>
      <c r="J60" s="35">
        <v>1153</v>
      </c>
      <c r="K60" s="35">
        <v>0</v>
      </c>
      <c r="L60" s="35">
        <f t="shared" si="3"/>
        <v>1153</v>
      </c>
      <c r="M60" s="36">
        <f t="shared" si="4"/>
        <v>-5.3960774881666111</v>
      </c>
      <c r="N60" s="36">
        <f t="shared" si="4"/>
        <v>0</v>
      </c>
      <c r="O60" s="36">
        <f t="shared" si="4"/>
        <v>-5.3960774881666111</v>
      </c>
      <c r="P60" s="94">
        <f t="shared" si="5"/>
        <v>-0.4658231837134077</v>
      </c>
      <c r="Q60" s="25">
        <v>1105.2294479999996</v>
      </c>
      <c r="R60" s="25">
        <v>1131.748863</v>
      </c>
      <c r="S60" s="26">
        <f t="shared" si="6"/>
        <v>26.519415000000436</v>
      </c>
      <c r="T60" s="96">
        <f t="shared" si="7"/>
        <v>2.3994488246752219</v>
      </c>
      <c r="U60" s="27">
        <f t="shared" si="8"/>
        <v>53.166629488167018</v>
      </c>
      <c r="V60" s="73">
        <f t="shared" si="13"/>
        <v>21.251136999999972</v>
      </c>
      <c r="W60" s="28">
        <f t="shared" si="9"/>
        <v>-31.915492488167047</v>
      </c>
      <c r="X60" s="30">
        <v>304.35000000000002</v>
      </c>
      <c r="Y60" s="108">
        <v>232.83098465450252</v>
      </c>
      <c r="Z60" s="29">
        <f t="shared" si="10"/>
        <v>-71.519015345497507</v>
      </c>
      <c r="AA60" s="30">
        <v>773.55694799999992</v>
      </c>
      <c r="AB60" s="106">
        <v>834</v>
      </c>
      <c r="AC60" s="105">
        <v>28.457774000000001</v>
      </c>
      <c r="AD60" s="31">
        <f t="shared" si="11"/>
        <v>805.54222600000003</v>
      </c>
      <c r="AE60" s="32">
        <f t="shared" si="12"/>
        <v>60.44305200000008</v>
      </c>
    </row>
    <row r="61" spans="1:31" ht="18" customHeight="1">
      <c r="A61" s="2">
        <v>55</v>
      </c>
      <c r="B61" s="6" t="s">
        <v>57</v>
      </c>
      <c r="C61" s="118">
        <v>50.07</v>
      </c>
      <c r="D61" s="5"/>
      <c r="E61" s="107">
        <f t="shared" si="1"/>
        <v>0</v>
      </c>
      <c r="F61" s="13" t="e">
        <f>IF(#REF!&lt;0,IF(C61&lt;49.2,8.73*1.4,E61),E61)</f>
        <v>#REF!</v>
      </c>
      <c r="G61" s="35">
        <v>1168.3586324439884</v>
      </c>
      <c r="H61" s="35">
        <v>0</v>
      </c>
      <c r="I61" s="35">
        <f t="shared" si="2"/>
        <v>1168.3586324439884</v>
      </c>
      <c r="J61" s="35">
        <v>1161</v>
      </c>
      <c r="K61" s="35">
        <v>0</v>
      </c>
      <c r="L61" s="35">
        <f t="shared" si="3"/>
        <v>1161</v>
      </c>
      <c r="M61" s="36">
        <f t="shared" si="4"/>
        <v>-7.3586324439884265</v>
      </c>
      <c r="N61" s="36">
        <f t="shared" si="4"/>
        <v>0</v>
      </c>
      <c r="O61" s="36">
        <f t="shared" si="4"/>
        <v>-7.3586324439884265</v>
      </c>
      <c r="P61" s="94">
        <f t="shared" si="5"/>
        <v>-0.6298265138500786</v>
      </c>
      <c r="Q61" s="25">
        <v>1115.5697679999996</v>
      </c>
      <c r="R61" s="25">
        <v>1142.665767</v>
      </c>
      <c r="S61" s="26">
        <f t="shared" si="6"/>
        <v>27.095999000000347</v>
      </c>
      <c r="T61" s="96">
        <f t="shared" si="7"/>
        <v>2.4288932684665898</v>
      </c>
      <c r="U61" s="27">
        <f t="shared" si="8"/>
        <v>52.788864443988814</v>
      </c>
      <c r="V61" s="73">
        <f t="shared" si="13"/>
        <v>18.33423300000004</v>
      </c>
      <c r="W61" s="28">
        <f t="shared" si="9"/>
        <v>-34.454631443988774</v>
      </c>
      <c r="X61" s="30">
        <v>304.35000000000002</v>
      </c>
      <c r="Y61" s="108">
        <v>232.83098465450252</v>
      </c>
      <c r="Z61" s="29">
        <f t="shared" si="10"/>
        <v>-71.519015345497507</v>
      </c>
      <c r="AA61" s="30">
        <v>783.89726799999994</v>
      </c>
      <c r="AB61" s="106">
        <v>842</v>
      </c>
      <c r="AC61" s="105">
        <v>28.457774000000001</v>
      </c>
      <c r="AD61" s="31">
        <f t="shared" si="11"/>
        <v>813.54222600000003</v>
      </c>
      <c r="AE61" s="32">
        <f t="shared" si="12"/>
        <v>58.10273200000006</v>
      </c>
    </row>
    <row r="62" spans="1:31" ht="18" customHeight="1">
      <c r="A62" s="2">
        <v>56</v>
      </c>
      <c r="B62" s="6" t="s">
        <v>58</v>
      </c>
      <c r="C62" s="118">
        <v>50.05</v>
      </c>
      <c r="D62" s="5"/>
      <c r="E62" s="107">
        <f t="shared" si="1"/>
        <v>0</v>
      </c>
      <c r="F62" s="13" t="e">
        <f>IF(#REF!&lt;0,IF(C62&lt;49.2,8.73*1.4,E62),E62)</f>
        <v>#REF!</v>
      </c>
      <c r="G62" s="35">
        <v>1166.1170575789283</v>
      </c>
      <c r="H62" s="35">
        <v>0</v>
      </c>
      <c r="I62" s="35">
        <f t="shared" si="2"/>
        <v>1166.1170575789283</v>
      </c>
      <c r="J62" s="35">
        <v>1177</v>
      </c>
      <c r="K62" s="35">
        <v>0</v>
      </c>
      <c r="L62" s="35">
        <f t="shared" si="3"/>
        <v>1177</v>
      </c>
      <c r="M62" s="36">
        <f t="shared" si="4"/>
        <v>10.882942421071675</v>
      </c>
      <c r="N62" s="36">
        <f t="shared" si="4"/>
        <v>0</v>
      </c>
      <c r="O62" s="36">
        <f t="shared" si="4"/>
        <v>10.882942421071675</v>
      </c>
      <c r="P62" s="94">
        <f t="shared" si="5"/>
        <v>0.93326329036526134</v>
      </c>
      <c r="Q62" s="25">
        <v>1110.7238279999997</v>
      </c>
      <c r="R62" s="25">
        <v>1138.4498269999999</v>
      </c>
      <c r="S62" s="26">
        <f t="shared" si="6"/>
        <v>27.725999000000229</v>
      </c>
      <c r="T62" s="96">
        <f t="shared" si="7"/>
        <v>2.4962099759689531</v>
      </c>
      <c r="U62" s="27">
        <f t="shared" si="8"/>
        <v>55.39322957892864</v>
      </c>
      <c r="V62" s="73">
        <f t="shared" si="13"/>
        <v>38.550173000000086</v>
      </c>
      <c r="W62" s="28">
        <f t="shared" si="9"/>
        <v>-16.843056578928554</v>
      </c>
      <c r="X62" s="30">
        <v>304.35000000000002</v>
      </c>
      <c r="Y62" s="108">
        <v>232.83098465450252</v>
      </c>
      <c r="Z62" s="29">
        <f t="shared" si="10"/>
        <v>-71.519015345497507</v>
      </c>
      <c r="AA62" s="30">
        <v>779.05132800000001</v>
      </c>
      <c r="AB62" s="106">
        <v>857</v>
      </c>
      <c r="AC62" s="105">
        <v>28.457774000000001</v>
      </c>
      <c r="AD62" s="31">
        <f t="shared" si="11"/>
        <v>828.54222600000003</v>
      </c>
      <c r="AE62" s="32">
        <f t="shared" si="12"/>
        <v>77.948671999999988</v>
      </c>
    </row>
    <row r="63" spans="1:31" ht="18" customHeight="1">
      <c r="A63" s="2">
        <v>57</v>
      </c>
      <c r="B63" s="6" t="s">
        <v>59</v>
      </c>
      <c r="C63" s="118">
        <v>50.02</v>
      </c>
      <c r="D63" s="5"/>
      <c r="E63" s="107">
        <f t="shared" si="1"/>
        <v>1.0679999999998178</v>
      </c>
      <c r="F63" s="13" t="e">
        <f>IF(#REF!&lt;0,IF(C63&lt;49.2,8.73*1.4,E63),E63)</f>
        <v>#REF!</v>
      </c>
      <c r="G63" s="35">
        <v>1172.343654426317</v>
      </c>
      <c r="H63" s="35">
        <v>0</v>
      </c>
      <c r="I63" s="35">
        <f t="shared" si="2"/>
        <v>1172.343654426317</v>
      </c>
      <c r="J63" s="35">
        <v>1156</v>
      </c>
      <c r="K63" s="35">
        <v>0</v>
      </c>
      <c r="L63" s="35">
        <f t="shared" si="3"/>
        <v>1156</v>
      </c>
      <c r="M63" s="36">
        <f t="shared" si="4"/>
        <v>-16.343654426317016</v>
      </c>
      <c r="N63" s="36">
        <f t="shared" si="4"/>
        <v>0</v>
      </c>
      <c r="O63" s="36">
        <f t="shared" si="4"/>
        <v>-16.343654426317016</v>
      </c>
      <c r="P63" s="94">
        <f t="shared" si="5"/>
        <v>-1.3941009843495709</v>
      </c>
      <c r="Q63" s="25">
        <v>1121.9595099999997</v>
      </c>
      <c r="R63" s="25">
        <v>1168.0075080000001</v>
      </c>
      <c r="S63" s="26">
        <f t="shared" si="6"/>
        <v>46.047998000000462</v>
      </c>
      <c r="T63" s="96">
        <f t="shared" si="7"/>
        <v>4.1042477548945122</v>
      </c>
      <c r="U63" s="27">
        <f t="shared" si="8"/>
        <v>50.384144426317334</v>
      </c>
      <c r="V63" s="73">
        <f t="shared" si="13"/>
        <v>-12.007508000000144</v>
      </c>
      <c r="W63" s="28">
        <f t="shared" si="9"/>
        <v>-62.391652426317478</v>
      </c>
      <c r="X63" s="30">
        <v>294.35000000000002</v>
      </c>
      <c r="Y63" s="108">
        <v>206.41710387308177</v>
      </c>
      <c r="Z63" s="29">
        <f t="shared" si="10"/>
        <v>-87.932896126918251</v>
      </c>
      <c r="AA63" s="30">
        <v>800.18700999999999</v>
      </c>
      <c r="AB63" s="106">
        <v>836</v>
      </c>
      <c r="AC63" s="105">
        <v>-50.044539999999998</v>
      </c>
      <c r="AD63" s="31">
        <f t="shared" si="11"/>
        <v>886.04453999999998</v>
      </c>
      <c r="AE63" s="32">
        <f t="shared" si="12"/>
        <v>35.812990000000013</v>
      </c>
    </row>
    <row r="64" spans="1:31" ht="18" customHeight="1">
      <c r="A64" s="2">
        <v>58</v>
      </c>
      <c r="B64" s="6" t="s">
        <v>60</v>
      </c>
      <c r="C64" s="118">
        <v>49.97</v>
      </c>
      <c r="D64" s="5"/>
      <c r="E64" s="107">
        <f t="shared" si="1"/>
        <v>2.4052000000000833</v>
      </c>
      <c r="F64" s="13" t="e">
        <f>IF(#REF!&lt;0,IF(C64&lt;49.2,8.73*1.4,E64),E64)</f>
        <v>#REF!</v>
      </c>
      <c r="G64" s="35">
        <v>1170.3511434351526</v>
      </c>
      <c r="H64" s="35">
        <v>0</v>
      </c>
      <c r="I64" s="35">
        <f t="shared" si="2"/>
        <v>1170.3511434351526</v>
      </c>
      <c r="J64" s="35">
        <v>1150</v>
      </c>
      <c r="K64" s="35">
        <v>0</v>
      </c>
      <c r="L64" s="35">
        <f t="shared" si="3"/>
        <v>1150</v>
      </c>
      <c r="M64" s="36">
        <f t="shared" si="4"/>
        <v>-20.351143435152608</v>
      </c>
      <c r="N64" s="36">
        <f t="shared" si="4"/>
        <v>0</v>
      </c>
      <c r="O64" s="36">
        <f t="shared" si="4"/>
        <v>-20.351143435152608</v>
      </c>
      <c r="P64" s="94">
        <f t="shared" si="5"/>
        <v>-1.7388920880120655</v>
      </c>
      <c r="Q64" s="25">
        <v>1119.7824699999996</v>
      </c>
      <c r="R64" s="25">
        <v>1189.7938159999999</v>
      </c>
      <c r="S64" s="26">
        <f t="shared" si="6"/>
        <v>70.011346000000231</v>
      </c>
      <c r="T64" s="96">
        <f t="shared" si="7"/>
        <v>6.2522273634092755</v>
      </c>
      <c r="U64" s="27">
        <f t="shared" si="8"/>
        <v>50.568673435152959</v>
      </c>
      <c r="V64" s="73">
        <f t="shared" si="13"/>
        <v>-39.793815999999879</v>
      </c>
      <c r="W64" s="28">
        <f t="shared" si="9"/>
        <v>-90.362489435152838</v>
      </c>
      <c r="X64" s="30">
        <v>294.35000000000002</v>
      </c>
      <c r="Y64" s="108">
        <v>206.41710387308177</v>
      </c>
      <c r="Z64" s="29">
        <f t="shared" si="10"/>
        <v>-87.932896126918251</v>
      </c>
      <c r="AA64" s="30">
        <v>798.00996999999995</v>
      </c>
      <c r="AB64" s="106">
        <v>830</v>
      </c>
      <c r="AC64" s="105">
        <v>-50.044539999999998</v>
      </c>
      <c r="AD64" s="31">
        <f t="shared" si="11"/>
        <v>880.04453999999998</v>
      </c>
      <c r="AE64" s="32">
        <f t="shared" si="12"/>
        <v>31.990030000000047</v>
      </c>
    </row>
    <row r="65" spans="1:31" ht="18" customHeight="1">
      <c r="A65" s="2">
        <v>59</v>
      </c>
      <c r="B65" s="6" t="s">
        <v>61</v>
      </c>
      <c r="C65" s="118">
        <v>50</v>
      </c>
      <c r="D65" s="5"/>
      <c r="E65" s="107">
        <f t="shared" si="1"/>
        <v>1.7800000000000589</v>
      </c>
      <c r="F65" s="13" t="e">
        <f>IF(#REF!&lt;0,IF(C65&lt;49.2,8.73*1.4,E65),E65)</f>
        <v>#REF!</v>
      </c>
      <c r="G65" s="35">
        <v>1166.1170575789283</v>
      </c>
      <c r="H65" s="35">
        <v>0</v>
      </c>
      <c r="I65" s="35">
        <f t="shared" si="2"/>
        <v>1166.1170575789283</v>
      </c>
      <c r="J65" s="35">
        <v>1152</v>
      </c>
      <c r="K65" s="35">
        <v>0</v>
      </c>
      <c r="L65" s="35">
        <f t="shared" si="3"/>
        <v>1152</v>
      </c>
      <c r="M65" s="36">
        <f t="shared" si="4"/>
        <v>-14.117057578928325</v>
      </c>
      <c r="N65" s="36">
        <f t="shared" si="4"/>
        <v>0</v>
      </c>
      <c r="O65" s="36">
        <f t="shared" si="4"/>
        <v>-14.117057578928325</v>
      </c>
      <c r="P65" s="94">
        <f t="shared" si="5"/>
        <v>-1.210603814357875</v>
      </c>
      <c r="Q65" s="25">
        <v>1116.0656499999998</v>
      </c>
      <c r="R65" s="25">
        <v>1183.9169959999999</v>
      </c>
      <c r="S65" s="26">
        <f t="shared" si="6"/>
        <v>67.851346000000149</v>
      </c>
      <c r="T65" s="96">
        <f t="shared" si="7"/>
        <v>6.0795120788817538</v>
      </c>
      <c r="U65" s="27">
        <f t="shared" si="8"/>
        <v>50.051407578928547</v>
      </c>
      <c r="V65" s="73">
        <f t="shared" si="13"/>
        <v>-31.916995999999926</v>
      </c>
      <c r="W65" s="28">
        <f t="shared" si="9"/>
        <v>-81.968403578928474</v>
      </c>
      <c r="X65" s="30">
        <v>294.35000000000002</v>
      </c>
      <c r="Y65" s="108">
        <v>206.41710387308177</v>
      </c>
      <c r="Z65" s="29">
        <f t="shared" si="10"/>
        <v>-87.932896126918251</v>
      </c>
      <c r="AA65" s="30">
        <v>794.29314999999997</v>
      </c>
      <c r="AB65" s="106">
        <v>833</v>
      </c>
      <c r="AC65" s="105">
        <v>-50.044539999999998</v>
      </c>
      <c r="AD65" s="31">
        <f t="shared" si="11"/>
        <v>883.04453999999998</v>
      </c>
      <c r="AE65" s="32">
        <f t="shared" si="12"/>
        <v>38.706850000000031</v>
      </c>
    </row>
    <row r="66" spans="1:31" ht="18" customHeight="1">
      <c r="A66" s="2">
        <v>60</v>
      </c>
      <c r="B66" s="6" t="s">
        <v>62</v>
      </c>
      <c r="C66" s="118">
        <v>50</v>
      </c>
      <c r="D66" s="5"/>
      <c r="E66" s="107">
        <f t="shared" si="1"/>
        <v>1.7800000000000589</v>
      </c>
      <c r="F66" s="13" t="e">
        <f>IF(#REF!&lt;0,IF(C66&lt;49.2,8.73*1.4,E66),E66)</f>
        <v>#REF!</v>
      </c>
      <c r="G66" s="35">
        <v>1175.8305486608544</v>
      </c>
      <c r="H66" s="35">
        <v>0</v>
      </c>
      <c r="I66" s="35">
        <f t="shared" si="2"/>
        <v>1175.8305486608544</v>
      </c>
      <c r="J66" s="35">
        <v>1158</v>
      </c>
      <c r="K66" s="35">
        <v>0</v>
      </c>
      <c r="L66" s="35">
        <f t="shared" si="3"/>
        <v>1158</v>
      </c>
      <c r="M66" s="36">
        <f t="shared" si="4"/>
        <v>-17.830548660854447</v>
      </c>
      <c r="N66" s="36">
        <f t="shared" si="4"/>
        <v>0</v>
      </c>
      <c r="O66" s="36">
        <f t="shared" si="4"/>
        <v>-17.830548660854447</v>
      </c>
      <c r="P66" s="94">
        <f t="shared" si="5"/>
        <v>-1.5164216205440095</v>
      </c>
      <c r="Q66" s="25">
        <v>1124.4566499999996</v>
      </c>
      <c r="R66" s="25">
        <v>1235.106957</v>
      </c>
      <c r="S66" s="26">
        <f t="shared" si="6"/>
        <v>110.65030700000034</v>
      </c>
      <c r="T66" s="96">
        <f t="shared" si="7"/>
        <v>9.8403355078206332</v>
      </c>
      <c r="U66" s="27">
        <f t="shared" si="8"/>
        <v>51.37389866085482</v>
      </c>
      <c r="V66" s="73">
        <f t="shared" si="13"/>
        <v>-77.106956999999966</v>
      </c>
      <c r="W66" s="28">
        <f t="shared" si="9"/>
        <v>-128.48085566085479</v>
      </c>
      <c r="X66" s="30">
        <v>284.35000000000002</v>
      </c>
      <c r="Y66" s="108">
        <v>206.41710387308177</v>
      </c>
      <c r="Z66" s="29">
        <f t="shared" si="10"/>
        <v>-77.932896126918251</v>
      </c>
      <c r="AA66" s="30">
        <v>812.68415000000005</v>
      </c>
      <c r="AB66" s="106">
        <v>864</v>
      </c>
      <c r="AC66" s="105">
        <v>-50.044539999999998</v>
      </c>
      <c r="AD66" s="31">
        <f t="shared" si="11"/>
        <v>914.04453999999998</v>
      </c>
      <c r="AE66" s="32">
        <f t="shared" si="12"/>
        <v>51.315849999999955</v>
      </c>
    </row>
    <row r="67" spans="1:31" ht="18" customHeight="1">
      <c r="A67" s="2">
        <v>61</v>
      </c>
      <c r="B67" s="6" t="s">
        <v>63</v>
      </c>
      <c r="C67" s="118">
        <v>50.01</v>
      </c>
      <c r="D67" s="5"/>
      <c r="E67" s="107">
        <f t="shared" si="1"/>
        <v>1.4239999999999999</v>
      </c>
      <c r="F67" s="13" t="e">
        <f>IF(#REF!&lt;0,IF(C67&lt;49.2,8.73*1.4,E67),E67)</f>
        <v>#REF!</v>
      </c>
      <c r="G67" s="35">
        <v>1164.4566317529582</v>
      </c>
      <c r="H67" s="35">
        <v>0</v>
      </c>
      <c r="I67" s="35">
        <f t="shared" si="2"/>
        <v>1164.4566317529582</v>
      </c>
      <c r="J67" s="35">
        <v>1159</v>
      </c>
      <c r="K67" s="35">
        <v>0</v>
      </c>
      <c r="L67" s="35">
        <f t="shared" si="3"/>
        <v>1159</v>
      </c>
      <c r="M67" s="36">
        <f t="shared" si="4"/>
        <v>-5.4566317529581738</v>
      </c>
      <c r="N67" s="36">
        <f t="shared" si="4"/>
        <v>0</v>
      </c>
      <c r="O67" s="36">
        <f t="shared" si="4"/>
        <v>-5.4566317529581738</v>
      </c>
      <c r="P67" s="94">
        <f t="shared" si="5"/>
        <v>-0.46859896746380586</v>
      </c>
      <c r="Q67" s="25">
        <v>1111.3270999999997</v>
      </c>
      <c r="R67" s="25">
        <v>1277.9059750000001</v>
      </c>
      <c r="S67" s="26">
        <f t="shared" si="6"/>
        <v>166.57887500000038</v>
      </c>
      <c r="T67" s="96">
        <f t="shared" si="7"/>
        <v>14.989185002327435</v>
      </c>
      <c r="U67" s="27">
        <f t="shared" si="8"/>
        <v>53.129531752958428</v>
      </c>
      <c r="V67" s="73">
        <f t="shared" si="13"/>
        <v>-118.90597500000013</v>
      </c>
      <c r="W67" s="28">
        <f t="shared" si="9"/>
        <v>-172.03550675295855</v>
      </c>
      <c r="X67" s="30">
        <v>284.35000000000002</v>
      </c>
      <c r="Y67" s="108">
        <v>274.46301502318835</v>
      </c>
      <c r="Z67" s="29">
        <f t="shared" si="10"/>
        <v>-9.8869849768116751</v>
      </c>
      <c r="AA67" s="30">
        <v>799.55460000000005</v>
      </c>
      <c r="AB67" s="106">
        <v>870</v>
      </c>
      <c r="AC67" s="105">
        <v>-50.044539999999998</v>
      </c>
      <c r="AD67" s="31">
        <f t="shared" si="11"/>
        <v>920.04453999999998</v>
      </c>
      <c r="AE67" s="32">
        <f t="shared" si="12"/>
        <v>70.44539999999995</v>
      </c>
    </row>
    <row r="68" spans="1:31" ht="18" customHeight="1">
      <c r="A68" s="2">
        <v>62</v>
      </c>
      <c r="B68" s="6" t="s">
        <v>64</v>
      </c>
      <c r="C68" s="118">
        <v>49.97</v>
      </c>
      <c r="D68" s="5"/>
      <c r="E68" s="107">
        <f t="shared" si="1"/>
        <v>2.4052000000000833</v>
      </c>
      <c r="F68" s="13" t="e">
        <f>IF(#REF!&lt;0,IF(C68&lt;49.2,8.73*1.4,E68),E68)</f>
        <v>#REF!</v>
      </c>
      <c r="G68" s="35">
        <v>1158.1470136142711</v>
      </c>
      <c r="H68" s="35">
        <v>0</v>
      </c>
      <c r="I68" s="35">
        <f t="shared" si="2"/>
        <v>1158.1470136142711</v>
      </c>
      <c r="J68" s="35">
        <v>1155</v>
      </c>
      <c r="K68" s="35">
        <v>0</v>
      </c>
      <c r="L68" s="35">
        <f t="shared" si="3"/>
        <v>1155</v>
      </c>
      <c r="M68" s="36">
        <f t="shared" si="4"/>
        <v>-3.1470136142711453</v>
      </c>
      <c r="N68" s="36">
        <f t="shared" si="4"/>
        <v>0</v>
      </c>
      <c r="O68" s="36">
        <f t="shared" si="4"/>
        <v>-3.1470136142711453</v>
      </c>
      <c r="P68" s="94">
        <f t="shared" si="5"/>
        <v>-0.27172833649591221</v>
      </c>
      <c r="Q68" s="25">
        <v>1106.3592799999997</v>
      </c>
      <c r="R68" s="25">
        <v>1203.3813420000001</v>
      </c>
      <c r="S68" s="26">
        <f t="shared" si="6"/>
        <v>97.02206200000046</v>
      </c>
      <c r="T68" s="96">
        <f t="shared" si="7"/>
        <v>8.7694896001595879</v>
      </c>
      <c r="U68" s="27">
        <f t="shared" si="8"/>
        <v>51.787733614271474</v>
      </c>
      <c r="V68" s="73">
        <f t="shared" si="13"/>
        <v>-48.381342000000132</v>
      </c>
      <c r="W68" s="28">
        <f t="shared" si="9"/>
        <v>-100.16907561427161</v>
      </c>
      <c r="X68" s="30">
        <v>284.35000000000002</v>
      </c>
      <c r="Y68" s="108">
        <v>274.46301502318835</v>
      </c>
      <c r="Z68" s="29">
        <f t="shared" si="10"/>
        <v>-9.8869849768116751</v>
      </c>
      <c r="AA68" s="30">
        <v>794.58677999999998</v>
      </c>
      <c r="AB68" s="106">
        <v>865</v>
      </c>
      <c r="AC68" s="105">
        <v>-123.03861900000001</v>
      </c>
      <c r="AD68" s="31">
        <f t="shared" si="11"/>
        <v>988.03861900000004</v>
      </c>
      <c r="AE68" s="32">
        <f t="shared" si="12"/>
        <v>70.413220000000024</v>
      </c>
    </row>
    <row r="69" spans="1:31" ht="18" customHeight="1">
      <c r="A69" s="2">
        <v>63</v>
      </c>
      <c r="B69" s="6" t="s">
        <v>65</v>
      </c>
      <c r="C69" s="118">
        <v>49.98</v>
      </c>
      <c r="D69" s="5"/>
      <c r="E69" s="107">
        <f t="shared" si="1"/>
        <v>2.196800000000124</v>
      </c>
      <c r="F69" s="13" t="e">
        <f>IF(#REF!&lt;0,IF(C69&lt;49.2,8.73*1.4,E69),E69)</f>
        <v>#REF!</v>
      </c>
      <c r="G69" s="35">
        <v>1174.3361654174812</v>
      </c>
      <c r="H69" s="35">
        <v>0</v>
      </c>
      <c r="I69" s="35">
        <f t="shared" si="2"/>
        <v>1174.3361654174812</v>
      </c>
      <c r="J69" s="35">
        <v>1157</v>
      </c>
      <c r="K69" s="35">
        <v>0</v>
      </c>
      <c r="L69" s="35">
        <f t="shared" si="3"/>
        <v>1157</v>
      </c>
      <c r="M69" s="36">
        <f t="shared" si="4"/>
        <v>-17.336165417481197</v>
      </c>
      <c r="N69" s="36">
        <f t="shared" si="4"/>
        <v>0</v>
      </c>
      <c r="O69" s="36">
        <f t="shared" si="4"/>
        <v>-17.336165417481197</v>
      </c>
      <c r="P69" s="94">
        <f t="shared" si="5"/>
        <v>-1.4762523652090815</v>
      </c>
      <c r="Q69" s="25">
        <v>1132.4060069999996</v>
      </c>
      <c r="R69" s="25">
        <v>1227.5388640000001</v>
      </c>
      <c r="S69" s="26">
        <f t="shared" si="6"/>
        <v>95.132857000000513</v>
      </c>
      <c r="T69" s="96">
        <f t="shared" si="7"/>
        <v>8.4009495191595658</v>
      </c>
      <c r="U69" s="27">
        <f t="shared" si="8"/>
        <v>41.930158417481607</v>
      </c>
      <c r="V69" s="73">
        <f t="shared" si="13"/>
        <v>-70.538864000000103</v>
      </c>
      <c r="W69" s="28">
        <f t="shared" si="9"/>
        <v>-112.46902241748171</v>
      </c>
      <c r="X69" s="30">
        <v>284.35000000000002</v>
      </c>
      <c r="Y69" s="108">
        <v>274.46301502318835</v>
      </c>
      <c r="Z69" s="29">
        <f t="shared" si="10"/>
        <v>-9.8869849768116751</v>
      </c>
      <c r="AA69" s="30">
        <v>820.63350700000001</v>
      </c>
      <c r="AB69" s="106">
        <v>861</v>
      </c>
      <c r="AC69" s="105">
        <v>-123.03861900000001</v>
      </c>
      <c r="AD69" s="31">
        <f t="shared" si="11"/>
        <v>984.03861900000004</v>
      </c>
      <c r="AE69" s="32">
        <f t="shared" si="12"/>
        <v>40.366492999999991</v>
      </c>
    </row>
    <row r="70" spans="1:31" ht="18" customHeight="1">
      <c r="A70" s="2">
        <v>64</v>
      </c>
      <c r="B70" s="6" t="s">
        <v>66</v>
      </c>
      <c r="C70" s="118">
        <v>49.96</v>
      </c>
      <c r="D70" s="5"/>
      <c r="E70" s="107">
        <f t="shared" si="1"/>
        <v>2.6136000000000417</v>
      </c>
      <c r="F70" s="13" t="e">
        <f>IF(#REF!&lt;0,IF(C70&lt;49.2,8.73*1.4,E70),E70)</f>
        <v>#REF!</v>
      </c>
      <c r="G70" s="35">
        <v>1177.8230596520189</v>
      </c>
      <c r="H70" s="35">
        <v>0</v>
      </c>
      <c r="I70" s="35">
        <f t="shared" si="2"/>
        <v>1177.8230596520189</v>
      </c>
      <c r="J70" s="35">
        <v>1158</v>
      </c>
      <c r="K70" s="35">
        <v>0</v>
      </c>
      <c r="L70" s="35">
        <f t="shared" si="3"/>
        <v>1158</v>
      </c>
      <c r="M70" s="36">
        <f t="shared" si="4"/>
        <v>-19.823059652018856</v>
      </c>
      <c r="N70" s="36">
        <f t="shared" si="4"/>
        <v>0</v>
      </c>
      <c r="O70" s="36">
        <f t="shared" si="4"/>
        <v>-19.823059652018856</v>
      </c>
      <c r="P70" s="94">
        <f t="shared" si="5"/>
        <v>-1.683025263393592</v>
      </c>
      <c r="Q70" s="25">
        <v>1119.5277839999997</v>
      </c>
      <c r="R70" s="25">
        <v>1182.5551270000001</v>
      </c>
      <c r="S70" s="26">
        <f t="shared" si="6"/>
        <v>63.027343000000428</v>
      </c>
      <c r="T70" s="96">
        <f t="shared" si="7"/>
        <v>5.629814989924399</v>
      </c>
      <c r="U70" s="27">
        <f t="shared" si="8"/>
        <v>58.2952756520192</v>
      </c>
      <c r="V70" s="73">
        <f t="shared" si="13"/>
        <v>-24.555127000000084</v>
      </c>
      <c r="W70" s="28">
        <f t="shared" si="9"/>
        <v>-82.850402652019284</v>
      </c>
      <c r="X70" s="30">
        <v>284.35000000000002</v>
      </c>
      <c r="Y70" s="108">
        <v>274.46301502318835</v>
      </c>
      <c r="Z70" s="29">
        <f t="shared" si="10"/>
        <v>-9.8869849768116751</v>
      </c>
      <c r="AA70" s="30">
        <v>807.75528400000007</v>
      </c>
      <c r="AB70" s="106">
        <v>821</v>
      </c>
      <c r="AC70" s="105">
        <v>-89.46674400000002</v>
      </c>
      <c r="AD70" s="31">
        <f t="shared" si="11"/>
        <v>910.46674400000006</v>
      </c>
      <c r="AE70" s="32">
        <f t="shared" si="12"/>
        <v>13.244715999999926</v>
      </c>
    </row>
    <row r="71" spans="1:31" ht="18" customHeight="1">
      <c r="A71" s="2">
        <v>65</v>
      </c>
      <c r="B71" s="6" t="s">
        <v>67</v>
      </c>
      <c r="C71" s="118">
        <v>50.01</v>
      </c>
      <c r="D71" s="5"/>
      <c r="E71" s="107">
        <f t="shared" si="1"/>
        <v>1.4239999999999999</v>
      </c>
      <c r="F71" s="13" t="e">
        <f>IF(#REF!&lt;0,IF(C71&lt;49.2,8.73*1.4,E71),E71)</f>
        <v>#REF!</v>
      </c>
      <c r="G71" s="35">
        <v>1170.1020795612571</v>
      </c>
      <c r="H71" s="35">
        <v>0</v>
      </c>
      <c r="I71" s="35">
        <f t="shared" si="2"/>
        <v>1170.1020795612571</v>
      </c>
      <c r="J71" s="35">
        <v>1164</v>
      </c>
      <c r="K71" s="35">
        <v>0</v>
      </c>
      <c r="L71" s="35">
        <f t="shared" si="3"/>
        <v>1164</v>
      </c>
      <c r="M71" s="36">
        <f t="shared" si="4"/>
        <v>-6.1020795612571419</v>
      </c>
      <c r="N71" s="36">
        <f t="shared" si="4"/>
        <v>0</v>
      </c>
      <c r="O71" s="36">
        <f t="shared" si="4"/>
        <v>-6.1020795612571419</v>
      </c>
      <c r="P71" s="94">
        <f t="shared" si="5"/>
        <v>-0.52149976210154114</v>
      </c>
      <c r="Q71" s="25">
        <v>1171.5002183575</v>
      </c>
      <c r="R71" s="25">
        <v>1194.777139</v>
      </c>
      <c r="S71" s="26">
        <f t="shared" si="6"/>
        <v>23.276920642500045</v>
      </c>
      <c r="T71" s="96">
        <f t="shared" si="7"/>
        <v>1.9869326763878383</v>
      </c>
      <c r="U71" s="27">
        <f t="shared" si="8"/>
        <v>-1.3981387962428471</v>
      </c>
      <c r="V71" s="73">
        <f t="shared" si="13"/>
        <v>-30.777139000000034</v>
      </c>
      <c r="W71" s="28">
        <f t="shared" si="9"/>
        <v>-29.379000203757187</v>
      </c>
      <c r="X71" s="30">
        <v>264.35000000000002</v>
      </c>
      <c r="Y71" s="108">
        <v>272.3847655200816</v>
      </c>
      <c r="Z71" s="29">
        <f t="shared" si="10"/>
        <v>8.034765520081578</v>
      </c>
      <c r="AA71" s="30">
        <v>864.91771835750001</v>
      </c>
      <c r="AB71" s="106">
        <v>773</v>
      </c>
      <c r="AC71" s="105">
        <v>-89.46674400000002</v>
      </c>
      <c r="AD71" s="31">
        <f t="shared" si="11"/>
        <v>862.46674400000006</v>
      </c>
      <c r="AE71" s="32">
        <f t="shared" si="12"/>
        <v>-91.917718357500007</v>
      </c>
    </row>
    <row r="72" spans="1:31" ht="18" customHeight="1">
      <c r="A72" s="2">
        <v>66</v>
      </c>
      <c r="B72" s="6" t="s">
        <v>68</v>
      </c>
      <c r="C72" s="118">
        <v>49.91</v>
      </c>
      <c r="D72" s="5"/>
      <c r="E72" s="107">
        <f t="shared" ref="E72:E102" si="14">IF(AND(C72&lt;49.7,B72&gt;0),(8.2404*2),(IF(C72&gt;=50.05,0,IF(C72&gt;=50.01,(1.424-(C72-50.01)/0.01*0.356),IF(C72&gt;=49.69,(8.032-(C72-49.7)/0.01*0.2084),8.2404)))))</f>
        <v>3.6556000000001303</v>
      </c>
      <c r="F72" s="13" t="e">
        <f>IF(#REF!&lt;0,IF(C72&lt;49.2,8.73*1.4,E72),E72)</f>
        <v>#REF!</v>
      </c>
      <c r="G72" s="35">
        <v>1174.3361654174812</v>
      </c>
      <c r="H72" s="35">
        <v>0</v>
      </c>
      <c r="I72" s="35">
        <f t="shared" ref="I72:I101" si="15">G72+H72</f>
        <v>1174.3361654174812</v>
      </c>
      <c r="J72" s="35">
        <v>1170</v>
      </c>
      <c r="K72" s="35">
        <v>0</v>
      </c>
      <c r="L72" s="35">
        <f t="shared" ref="L72:L102" si="16">J72+K72</f>
        <v>1170</v>
      </c>
      <c r="M72" s="36">
        <f t="shared" ref="M72:O102" si="17">J72-G72</f>
        <v>-4.3361654174811974</v>
      </c>
      <c r="N72" s="36">
        <f t="shared" si="17"/>
        <v>0</v>
      </c>
      <c r="O72" s="36">
        <f t="shared" si="17"/>
        <v>-4.3361654174811974</v>
      </c>
      <c r="P72" s="94">
        <f t="shared" ref="P72:P102" si="18">M72/G72*100</f>
        <v>-0.36924396481817229</v>
      </c>
      <c r="Q72" s="25">
        <v>1197.7623483575001</v>
      </c>
      <c r="R72" s="25">
        <v>1214.6162850000001</v>
      </c>
      <c r="S72" s="26">
        <f t="shared" ref="S72:S102" si="19">R72-Q72</f>
        <v>16.853936642500003</v>
      </c>
      <c r="T72" s="96">
        <f t="shared" ref="T72:T102" si="20">S72/Q72*100</f>
        <v>1.4071185878911561</v>
      </c>
      <c r="U72" s="27">
        <f t="shared" ref="U72:U102" si="21">G72-Q72</f>
        <v>-23.426182940018862</v>
      </c>
      <c r="V72" s="73">
        <f t="shared" si="13"/>
        <v>-44.616285000000062</v>
      </c>
      <c r="W72" s="28">
        <f t="shared" ref="W72:W102" si="22">V72-U72</f>
        <v>-21.1901020599812</v>
      </c>
      <c r="X72" s="30">
        <v>264.35000000000002</v>
      </c>
      <c r="Y72" s="108">
        <v>272.3847655200816</v>
      </c>
      <c r="Z72" s="29">
        <f t="shared" ref="Z72:Z102" si="23">Y72-X72</f>
        <v>8.034765520081578</v>
      </c>
      <c r="AA72" s="30">
        <v>891.17984835750008</v>
      </c>
      <c r="AB72" s="106">
        <v>791</v>
      </c>
      <c r="AC72" s="105">
        <v>-89.46674400000002</v>
      </c>
      <c r="AD72" s="31">
        <f t="shared" ref="AD72:AD102" si="24">IF(AC72&lt;0,AB72-AC72,AB72-AC72)</f>
        <v>880.46674400000006</v>
      </c>
      <c r="AE72" s="32">
        <f t="shared" ref="AE72:AE102" si="25">AB72-AA72</f>
        <v>-100.17984835750008</v>
      </c>
    </row>
    <row r="73" spans="1:31" ht="18" customHeight="1">
      <c r="A73" s="2">
        <v>67</v>
      </c>
      <c r="B73" s="6" t="s">
        <v>69</v>
      </c>
      <c r="C73" s="118">
        <v>49.97</v>
      </c>
      <c r="D73" s="5"/>
      <c r="E73" s="107">
        <f t="shared" si="14"/>
        <v>2.4052000000000833</v>
      </c>
      <c r="F73" s="13" t="e">
        <f>IF(#REF!&lt;0,IF(C73&lt;49.2,8.73*1.4,E73),E73)</f>
        <v>#REF!</v>
      </c>
      <c r="G73" s="35">
        <v>1175.8305486608544</v>
      </c>
      <c r="H73" s="35">
        <v>0</v>
      </c>
      <c r="I73" s="35">
        <f t="shared" si="15"/>
        <v>1175.8305486608544</v>
      </c>
      <c r="J73" s="35">
        <v>1177</v>
      </c>
      <c r="K73" s="35">
        <v>0</v>
      </c>
      <c r="L73" s="35">
        <f t="shared" si="16"/>
        <v>1177</v>
      </c>
      <c r="M73" s="36">
        <f t="shared" si="17"/>
        <v>1.169451339145553</v>
      </c>
      <c r="N73" s="36">
        <f t="shared" si="17"/>
        <v>0</v>
      </c>
      <c r="O73" s="36">
        <f t="shared" si="17"/>
        <v>1.169451339145553</v>
      </c>
      <c r="P73" s="94">
        <f t="shared" si="18"/>
        <v>9.9457472037738207E-2</v>
      </c>
      <c r="Q73" s="25">
        <v>1225.6895913575001</v>
      </c>
      <c r="R73" s="25">
        <v>1231.595464</v>
      </c>
      <c r="S73" s="26">
        <f t="shared" si="19"/>
        <v>5.905872642499844</v>
      </c>
      <c r="T73" s="96">
        <f t="shared" si="20"/>
        <v>0.48184080897340853</v>
      </c>
      <c r="U73" s="27">
        <f t="shared" si="21"/>
        <v>-49.859042696645702</v>
      </c>
      <c r="V73" s="73">
        <f t="shared" ref="V73:V102" si="26">J73-R73</f>
        <v>-54.595463999999993</v>
      </c>
      <c r="W73" s="28">
        <f t="shared" si="22"/>
        <v>-4.736421303354291</v>
      </c>
      <c r="X73" s="30">
        <v>264.35000000000002</v>
      </c>
      <c r="Y73" s="108">
        <v>272.3847655200816</v>
      </c>
      <c r="Z73" s="29">
        <f t="shared" si="23"/>
        <v>8.034765520081578</v>
      </c>
      <c r="AA73" s="30">
        <v>919.10709135750017</v>
      </c>
      <c r="AB73" s="106">
        <v>809</v>
      </c>
      <c r="AC73" s="105">
        <v>-89.46674400000002</v>
      </c>
      <c r="AD73" s="31">
        <f t="shared" si="24"/>
        <v>898.46674400000006</v>
      </c>
      <c r="AE73" s="32">
        <f t="shared" si="25"/>
        <v>-110.10709135750017</v>
      </c>
    </row>
    <row r="74" spans="1:31" ht="18" customHeight="1">
      <c r="A74" s="2">
        <v>68</v>
      </c>
      <c r="B74" s="6" t="s">
        <v>70</v>
      </c>
      <c r="C74" s="118">
        <v>49.96</v>
      </c>
      <c r="D74" s="5"/>
      <c r="E74" s="107">
        <f t="shared" si="14"/>
        <v>2.6136000000000417</v>
      </c>
      <c r="F74" s="13" t="e">
        <f>IF(#REF!&lt;0,IF(C74&lt;49.2,8.73*1.4,E74),E74)</f>
        <v>#REF!</v>
      </c>
      <c r="G74" s="35">
        <v>1161.3848439749131</v>
      </c>
      <c r="H74" s="35">
        <v>0</v>
      </c>
      <c r="I74" s="35">
        <f t="shared" si="15"/>
        <v>1161.3848439749131</v>
      </c>
      <c r="J74" s="35">
        <v>1194</v>
      </c>
      <c r="K74" s="35">
        <v>0</v>
      </c>
      <c r="L74" s="35">
        <f t="shared" si="16"/>
        <v>1194</v>
      </c>
      <c r="M74" s="36">
        <f t="shared" si="17"/>
        <v>32.61515602508689</v>
      </c>
      <c r="N74" s="36">
        <f t="shared" si="17"/>
        <v>0</v>
      </c>
      <c r="O74" s="36">
        <f t="shared" si="17"/>
        <v>32.61515602508689</v>
      </c>
      <c r="P74" s="94">
        <f t="shared" si="18"/>
        <v>2.808298747335074</v>
      </c>
      <c r="Q74" s="25">
        <v>1191.9230962941051</v>
      </c>
      <c r="R74" s="25">
        <v>1214.905544</v>
      </c>
      <c r="S74" s="26">
        <f t="shared" si="19"/>
        <v>22.982447705894856</v>
      </c>
      <c r="T74" s="96">
        <f t="shared" si="20"/>
        <v>1.9281820930688616</v>
      </c>
      <c r="U74" s="27">
        <f t="shared" si="21"/>
        <v>-30.538252319191997</v>
      </c>
      <c r="V74" s="73">
        <f t="shared" si="26"/>
        <v>-20.905543999999963</v>
      </c>
      <c r="W74" s="28">
        <f t="shared" si="22"/>
        <v>9.6327083191920337</v>
      </c>
      <c r="X74" s="30">
        <v>264.35000000000002</v>
      </c>
      <c r="Y74" s="108">
        <v>272.3847655200816</v>
      </c>
      <c r="Z74" s="29">
        <f t="shared" si="23"/>
        <v>8.034765520081578</v>
      </c>
      <c r="AA74" s="30">
        <v>885.34059629410513</v>
      </c>
      <c r="AB74" s="106">
        <v>826</v>
      </c>
      <c r="AC74" s="105">
        <v>-89.46674400000002</v>
      </c>
      <c r="AD74" s="31">
        <f t="shared" si="24"/>
        <v>915.46674400000006</v>
      </c>
      <c r="AE74" s="32">
        <f t="shared" si="25"/>
        <v>-59.340596294105126</v>
      </c>
    </row>
    <row r="75" spans="1:31" ht="18" customHeight="1">
      <c r="A75" s="2">
        <v>69</v>
      </c>
      <c r="B75" s="6" t="s">
        <v>71</v>
      </c>
      <c r="C75" s="118">
        <v>50.05</v>
      </c>
      <c r="D75" s="5"/>
      <c r="E75" s="107">
        <f t="shared" si="14"/>
        <v>0</v>
      </c>
      <c r="F75" s="13" t="e">
        <f>IF(#REF!&lt;0,IF(C75&lt;49.2,8.73*1.4,E75),E75)</f>
        <v>#REF!</v>
      </c>
      <c r="G75" s="35">
        <v>1172.8417821741082</v>
      </c>
      <c r="H75" s="35">
        <v>0</v>
      </c>
      <c r="I75" s="35">
        <f t="shared" si="15"/>
        <v>1172.8417821741082</v>
      </c>
      <c r="J75" s="35">
        <v>1203</v>
      </c>
      <c r="K75" s="35">
        <v>0</v>
      </c>
      <c r="L75" s="35">
        <f t="shared" si="16"/>
        <v>1203</v>
      </c>
      <c r="M75" s="36">
        <f t="shared" si="17"/>
        <v>30.158217825891825</v>
      </c>
      <c r="N75" s="36">
        <f t="shared" si="17"/>
        <v>0</v>
      </c>
      <c r="O75" s="36">
        <f t="shared" si="17"/>
        <v>30.158217825891825</v>
      </c>
      <c r="P75" s="94">
        <f t="shared" si="18"/>
        <v>2.5713798983173368</v>
      </c>
      <c r="Q75" s="25">
        <v>1168.0407525395037</v>
      </c>
      <c r="R75" s="25">
        <v>1081.3643950000001</v>
      </c>
      <c r="S75" s="26">
        <f t="shared" si="19"/>
        <v>-86.67635753950367</v>
      </c>
      <c r="T75" s="96">
        <f t="shared" si="20"/>
        <v>-7.4206621088395837</v>
      </c>
      <c r="U75" s="27">
        <f t="shared" si="21"/>
        <v>4.801029634604447</v>
      </c>
      <c r="V75" s="73">
        <f t="shared" si="26"/>
        <v>121.63560499999994</v>
      </c>
      <c r="W75" s="28">
        <f t="shared" si="22"/>
        <v>116.83457536539549</v>
      </c>
      <c r="X75" s="30">
        <v>334.35</v>
      </c>
      <c r="Y75" s="108">
        <v>341.10107973570643</v>
      </c>
      <c r="Z75" s="29">
        <f t="shared" si="23"/>
        <v>6.7510797357064121</v>
      </c>
      <c r="AA75" s="30">
        <v>774.07825253950398</v>
      </c>
      <c r="AB75" s="106">
        <v>786</v>
      </c>
      <c r="AC75" s="105">
        <v>-50.116140000000001</v>
      </c>
      <c r="AD75" s="31">
        <f t="shared" si="24"/>
        <v>836.11613999999997</v>
      </c>
      <c r="AE75" s="32">
        <f t="shared" si="25"/>
        <v>11.921747460496022</v>
      </c>
    </row>
    <row r="76" spans="1:31" ht="18" customHeight="1">
      <c r="A76" s="2">
        <v>70</v>
      </c>
      <c r="B76" s="6" t="s">
        <v>72</v>
      </c>
      <c r="C76" s="118">
        <v>50.03</v>
      </c>
      <c r="D76" s="5"/>
      <c r="E76" s="107">
        <f t="shared" si="14"/>
        <v>0.71199999999988872</v>
      </c>
      <c r="F76" s="13" t="e">
        <f>IF(#REF!&lt;0,IF(C76&lt;49.2,8.73*1.4,E76),E76)</f>
        <v>#REF!</v>
      </c>
      <c r="G76" s="35">
        <v>1192.7668920857516</v>
      </c>
      <c r="H76" s="35">
        <v>0</v>
      </c>
      <c r="I76" s="35">
        <f t="shared" si="15"/>
        <v>1192.7668920857516</v>
      </c>
      <c r="J76" s="35">
        <v>1230</v>
      </c>
      <c r="K76" s="35">
        <v>0</v>
      </c>
      <c r="L76" s="35">
        <f t="shared" si="16"/>
        <v>1230</v>
      </c>
      <c r="M76" s="36">
        <f t="shared" si="17"/>
        <v>37.233107914248421</v>
      </c>
      <c r="N76" s="36">
        <f t="shared" si="17"/>
        <v>0</v>
      </c>
      <c r="O76" s="36">
        <f t="shared" si="17"/>
        <v>37.233107914248421</v>
      </c>
      <c r="P76" s="94">
        <f t="shared" si="18"/>
        <v>3.1215745642587489</v>
      </c>
      <c r="Q76" s="25">
        <v>1185.202074099831</v>
      </c>
      <c r="R76" s="25">
        <v>1183.375505</v>
      </c>
      <c r="S76" s="26">
        <f t="shared" si="19"/>
        <v>-1.8265690998309765</v>
      </c>
      <c r="T76" s="96">
        <f t="shared" si="20"/>
        <v>-0.15411457166224318</v>
      </c>
      <c r="U76" s="27">
        <f t="shared" si="21"/>
        <v>7.5648179859206266</v>
      </c>
      <c r="V76" s="73">
        <f t="shared" si="26"/>
        <v>46.624495000000024</v>
      </c>
      <c r="W76" s="28">
        <f t="shared" si="22"/>
        <v>39.059677014079398</v>
      </c>
      <c r="X76" s="30">
        <v>334.35</v>
      </c>
      <c r="Y76" s="108">
        <v>341.10107973570643</v>
      </c>
      <c r="Z76" s="29">
        <f t="shared" si="23"/>
        <v>6.7510797357064121</v>
      </c>
      <c r="AA76" s="30">
        <v>791.2395740998312</v>
      </c>
      <c r="AB76" s="106">
        <v>825</v>
      </c>
      <c r="AC76" s="105">
        <v>-50.116140000000001</v>
      </c>
      <c r="AD76" s="31">
        <f t="shared" si="24"/>
        <v>875.11613999999997</v>
      </c>
      <c r="AE76" s="32">
        <f t="shared" si="25"/>
        <v>33.760425900168798</v>
      </c>
    </row>
    <row r="77" spans="1:31" ht="18" customHeight="1">
      <c r="A77" s="2">
        <v>71</v>
      </c>
      <c r="B77" s="6" t="s">
        <v>73</v>
      </c>
      <c r="C77" s="118">
        <v>50.01</v>
      </c>
      <c r="D77" s="5"/>
      <c r="E77" s="107">
        <f t="shared" si="14"/>
        <v>1.4239999999999999</v>
      </c>
      <c r="F77" s="13" t="e">
        <f>IF(#REF!&lt;0,IF(C77&lt;49.2,8.73*1.4,E77),E77)</f>
        <v>#REF!</v>
      </c>
      <c r="G77" s="35">
        <v>1213.9373213668725</v>
      </c>
      <c r="H77" s="35">
        <v>0</v>
      </c>
      <c r="I77" s="35">
        <f t="shared" si="15"/>
        <v>1213.9373213668725</v>
      </c>
      <c r="J77" s="35">
        <v>1267</v>
      </c>
      <c r="K77" s="35">
        <v>0</v>
      </c>
      <c r="L77" s="35">
        <f t="shared" si="16"/>
        <v>1267</v>
      </c>
      <c r="M77" s="36">
        <f t="shared" si="17"/>
        <v>53.062678633127462</v>
      </c>
      <c r="N77" s="36">
        <f t="shared" si="17"/>
        <v>0</v>
      </c>
      <c r="O77" s="36">
        <f t="shared" si="17"/>
        <v>53.062678633127462</v>
      </c>
      <c r="P77" s="94">
        <f t="shared" si="18"/>
        <v>4.371121778625259</v>
      </c>
      <c r="Q77" s="25">
        <v>1203.6983753472748</v>
      </c>
      <c r="R77" s="25">
        <v>1193.9639480000001</v>
      </c>
      <c r="S77" s="26">
        <f t="shared" si="19"/>
        <v>-9.7344273472747318</v>
      </c>
      <c r="T77" s="96">
        <f t="shared" si="20"/>
        <v>-0.80870985179042765</v>
      </c>
      <c r="U77" s="27">
        <f t="shared" si="21"/>
        <v>10.238946019597734</v>
      </c>
      <c r="V77" s="73">
        <f t="shared" si="26"/>
        <v>73.036051999999927</v>
      </c>
      <c r="W77" s="28">
        <f t="shared" si="22"/>
        <v>62.797105980402193</v>
      </c>
      <c r="X77" s="30">
        <v>336.95</v>
      </c>
      <c r="Y77" s="108">
        <v>341.10107973570643</v>
      </c>
      <c r="Z77" s="29">
        <f t="shared" si="23"/>
        <v>4.1510797357064462</v>
      </c>
      <c r="AA77" s="30">
        <v>807.13587534727503</v>
      </c>
      <c r="AB77" s="106">
        <v>854</v>
      </c>
      <c r="AC77" s="105">
        <v>-50.116140000000001</v>
      </c>
      <c r="AD77" s="31">
        <f t="shared" si="24"/>
        <v>904.11613999999997</v>
      </c>
      <c r="AE77" s="32">
        <f t="shared" si="25"/>
        <v>46.864124652724968</v>
      </c>
    </row>
    <row r="78" spans="1:31" ht="18" customHeight="1">
      <c r="A78" s="2">
        <v>72</v>
      </c>
      <c r="B78" s="6" t="s">
        <v>74</v>
      </c>
      <c r="C78" s="118">
        <v>50.04</v>
      </c>
      <c r="D78" s="5"/>
      <c r="E78" s="107">
        <f t="shared" si="14"/>
        <v>0.35599999999995946</v>
      </c>
      <c r="F78" s="13" t="e">
        <f>IF(#REF!&lt;0,IF(C78&lt;49.2,8.73*1.4,E78),E78)</f>
        <v>#REF!</v>
      </c>
      <c r="G78" s="35">
        <v>1250.5497108295172</v>
      </c>
      <c r="H78" s="35">
        <v>0</v>
      </c>
      <c r="I78" s="35">
        <f t="shared" si="15"/>
        <v>1250.5497108295172</v>
      </c>
      <c r="J78" s="35">
        <v>1326</v>
      </c>
      <c r="K78" s="35">
        <v>0</v>
      </c>
      <c r="L78" s="35">
        <f t="shared" si="16"/>
        <v>1326</v>
      </c>
      <c r="M78" s="36">
        <f t="shared" si="17"/>
        <v>75.450289170482847</v>
      </c>
      <c r="N78" s="36">
        <f t="shared" si="17"/>
        <v>0</v>
      </c>
      <c r="O78" s="36">
        <f t="shared" si="17"/>
        <v>75.450289170482847</v>
      </c>
      <c r="P78" s="94">
        <f t="shared" si="18"/>
        <v>6.0333698466440815</v>
      </c>
      <c r="Q78" s="25">
        <v>1241.1081048274741</v>
      </c>
      <c r="R78" s="25">
        <v>1250.9570779999999</v>
      </c>
      <c r="S78" s="26">
        <f t="shared" si="19"/>
        <v>9.8489731725258025</v>
      </c>
      <c r="T78" s="96">
        <f t="shared" si="20"/>
        <v>0.7935628761279343</v>
      </c>
      <c r="U78" s="27">
        <f t="shared" si="21"/>
        <v>9.441606002043045</v>
      </c>
      <c r="V78" s="73">
        <f t="shared" si="26"/>
        <v>75.04292200000009</v>
      </c>
      <c r="W78" s="28">
        <f t="shared" si="22"/>
        <v>65.601315997957045</v>
      </c>
      <c r="X78" s="30">
        <v>336.95</v>
      </c>
      <c r="Y78" s="108">
        <v>341.10107973570643</v>
      </c>
      <c r="Z78" s="29">
        <f t="shared" si="23"/>
        <v>4.1510797357064462</v>
      </c>
      <c r="AA78" s="30">
        <v>844.54560482747377</v>
      </c>
      <c r="AB78" s="106">
        <v>898</v>
      </c>
      <c r="AC78" s="105">
        <v>-50.116140000000001</v>
      </c>
      <c r="AD78" s="31">
        <f t="shared" si="24"/>
        <v>948.11613999999997</v>
      </c>
      <c r="AE78" s="32">
        <f t="shared" si="25"/>
        <v>53.454395172526233</v>
      </c>
    </row>
    <row r="79" spans="1:31" ht="18" customHeight="1">
      <c r="A79" s="2">
        <v>73</v>
      </c>
      <c r="B79" s="6" t="s">
        <v>75</v>
      </c>
      <c r="C79" s="118">
        <v>50.04</v>
      </c>
      <c r="D79" s="5"/>
      <c r="E79" s="107">
        <f t="shared" si="14"/>
        <v>0.35599999999995946</v>
      </c>
      <c r="F79" s="13" t="e">
        <f>IF(#REF!&lt;0,IF(C79&lt;49.2,8.73*1.4,E79),E79)</f>
        <v>#REF!</v>
      </c>
      <c r="G79" s="35">
        <v>1297.3737191218793</v>
      </c>
      <c r="H79" s="35">
        <v>0</v>
      </c>
      <c r="I79" s="35">
        <f t="shared" si="15"/>
        <v>1297.3737191218793</v>
      </c>
      <c r="J79" s="35">
        <v>1344</v>
      </c>
      <c r="K79" s="35">
        <v>0</v>
      </c>
      <c r="L79" s="35">
        <f t="shared" si="16"/>
        <v>1344</v>
      </c>
      <c r="M79" s="36">
        <f t="shared" si="17"/>
        <v>46.626280878120724</v>
      </c>
      <c r="N79" s="36">
        <f t="shared" si="17"/>
        <v>0</v>
      </c>
      <c r="O79" s="36">
        <f t="shared" si="17"/>
        <v>46.626280878120724</v>
      </c>
      <c r="P79" s="94">
        <f t="shared" si="18"/>
        <v>3.5938974399511872</v>
      </c>
      <c r="Q79" s="25">
        <v>1287.0417514593757</v>
      </c>
      <c r="R79" s="25">
        <v>1297.7503609999999</v>
      </c>
      <c r="S79" s="26">
        <f t="shared" si="19"/>
        <v>10.708609540624138</v>
      </c>
      <c r="T79" s="96">
        <f t="shared" si="20"/>
        <v>0.83203280145975467</v>
      </c>
      <c r="U79" s="27">
        <f t="shared" si="21"/>
        <v>10.33196766250353</v>
      </c>
      <c r="V79" s="73">
        <f t="shared" si="26"/>
        <v>46.249639000000116</v>
      </c>
      <c r="W79" s="28">
        <f t="shared" si="22"/>
        <v>35.917671337496586</v>
      </c>
      <c r="X79" s="30">
        <v>344.25</v>
      </c>
      <c r="Y79" s="108">
        <v>357.25779361469716</v>
      </c>
      <c r="Z79" s="29">
        <f t="shared" si="23"/>
        <v>13.007793614697164</v>
      </c>
      <c r="AA79" s="30">
        <v>883.17925145937579</v>
      </c>
      <c r="AB79" s="106">
        <v>887</v>
      </c>
      <c r="AC79" s="105">
        <v>-50.116140000000001</v>
      </c>
      <c r="AD79" s="31">
        <f t="shared" si="24"/>
        <v>937.11613999999997</v>
      </c>
      <c r="AE79" s="32">
        <f t="shared" si="25"/>
        <v>3.8207485406242085</v>
      </c>
    </row>
    <row r="80" spans="1:31" ht="18" customHeight="1">
      <c r="A80" s="2">
        <v>74</v>
      </c>
      <c r="B80" s="6" t="s">
        <v>76</v>
      </c>
      <c r="C80" s="118">
        <v>50.03</v>
      </c>
      <c r="D80" s="5"/>
      <c r="E80" s="107">
        <f t="shared" si="14"/>
        <v>0.71199999999988872</v>
      </c>
      <c r="F80" s="13" t="e">
        <f>IF(#REF!&lt;0,IF(C80&lt;49.2,8.73*1.4,E80),E80)</f>
        <v>#REF!</v>
      </c>
      <c r="G80" s="35">
        <v>1316.5516374118358</v>
      </c>
      <c r="H80" s="35">
        <v>0</v>
      </c>
      <c r="I80" s="35">
        <f t="shared" si="15"/>
        <v>1316.5516374118358</v>
      </c>
      <c r="J80" s="35">
        <v>1349</v>
      </c>
      <c r="K80" s="35">
        <v>0</v>
      </c>
      <c r="L80" s="35">
        <f t="shared" si="16"/>
        <v>1349</v>
      </c>
      <c r="M80" s="36">
        <f t="shared" si="17"/>
        <v>32.448362588164173</v>
      </c>
      <c r="N80" s="36">
        <f t="shared" si="17"/>
        <v>0</v>
      </c>
      <c r="O80" s="36">
        <f t="shared" si="17"/>
        <v>32.448362588164173</v>
      </c>
      <c r="P80" s="94">
        <f t="shared" si="18"/>
        <v>2.4646479231117215</v>
      </c>
      <c r="Q80" s="25">
        <v>1307.4916492098869</v>
      </c>
      <c r="R80" s="25">
        <v>1332.06809</v>
      </c>
      <c r="S80" s="26">
        <f t="shared" si="19"/>
        <v>24.576440790113111</v>
      </c>
      <c r="T80" s="96">
        <f t="shared" si="20"/>
        <v>1.879663308363352</v>
      </c>
      <c r="U80" s="27">
        <f t="shared" si="21"/>
        <v>9.0599882019489542</v>
      </c>
      <c r="V80" s="73">
        <f t="shared" si="26"/>
        <v>16.931910000000016</v>
      </c>
      <c r="W80" s="28">
        <f t="shared" si="22"/>
        <v>7.8719217980510621</v>
      </c>
      <c r="X80" s="30">
        <v>344.25</v>
      </c>
      <c r="Y80" s="108">
        <v>357.25779361469716</v>
      </c>
      <c r="Z80" s="29">
        <f t="shared" si="23"/>
        <v>13.007793614697164</v>
      </c>
      <c r="AA80" s="30">
        <v>903.62914920988703</v>
      </c>
      <c r="AB80" s="106">
        <v>892</v>
      </c>
      <c r="AC80" s="105">
        <v>-50.116140000000001</v>
      </c>
      <c r="AD80" s="31">
        <f t="shared" si="24"/>
        <v>942.11613999999997</v>
      </c>
      <c r="AE80" s="32">
        <f t="shared" si="25"/>
        <v>-11.629149209887032</v>
      </c>
    </row>
    <row r="81" spans="1:31" ht="18" customHeight="1">
      <c r="A81" s="2">
        <v>75</v>
      </c>
      <c r="B81" s="6" t="s">
        <v>77</v>
      </c>
      <c r="C81" s="118">
        <v>50.02</v>
      </c>
      <c r="D81" s="5"/>
      <c r="E81" s="107">
        <f t="shared" si="14"/>
        <v>1.0679999999998178</v>
      </c>
      <c r="F81" s="13" t="e">
        <f>IF(#REF!&lt;0,IF(C81&lt;49.2,8.73*1.4,E81),E81)</f>
        <v>#REF!</v>
      </c>
      <c r="G81" s="35">
        <v>1333.4879808367327</v>
      </c>
      <c r="H81" s="35">
        <v>0</v>
      </c>
      <c r="I81" s="35">
        <f t="shared" si="15"/>
        <v>1333.4879808367327</v>
      </c>
      <c r="J81" s="35">
        <v>1316</v>
      </c>
      <c r="K81" s="35">
        <v>0</v>
      </c>
      <c r="L81" s="35">
        <f t="shared" si="16"/>
        <v>1316</v>
      </c>
      <c r="M81" s="36">
        <f t="shared" si="17"/>
        <v>-17.487980836732731</v>
      </c>
      <c r="N81" s="36">
        <f t="shared" si="17"/>
        <v>0</v>
      </c>
      <c r="O81" s="36">
        <f t="shared" si="17"/>
        <v>-17.487980836732731</v>
      </c>
      <c r="P81" s="94">
        <f t="shared" si="18"/>
        <v>-1.3114464538150117</v>
      </c>
      <c r="Q81" s="25">
        <v>1322.8290725227705</v>
      </c>
      <c r="R81" s="25">
        <v>1318.503005</v>
      </c>
      <c r="S81" s="26">
        <f t="shared" si="19"/>
        <v>-4.3260675227704724</v>
      </c>
      <c r="T81" s="96">
        <f t="shared" si="20"/>
        <v>-0.3270314821944621</v>
      </c>
      <c r="U81" s="27">
        <f t="shared" si="21"/>
        <v>10.658908313962229</v>
      </c>
      <c r="V81" s="73">
        <f t="shared" si="26"/>
        <v>-2.5030050000000301</v>
      </c>
      <c r="W81" s="28">
        <f t="shared" si="22"/>
        <v>-13.161913313962259</v>
      </c>
      <c r="X81" s="30">
        <v>344.25</v>
      </c>
      <c r="Y81" s="108">
        <v>357.25779361469716</v>
      </c>
      <c r="Z81" s="29">
        <f t="shared" si="23"/>
        <v>13.007793614697164</v>
      </c>
      <c r="AA81" s="30">
        <v>918.96657252277055</v>
      </c>
      <c r="AB81" s="106">
        <v>884</v>
      </c>
      <c r="AC81" s="105">
        <v>-50.116140000000001</v>
      </c>
      <c r="AD81" s="31">
        <f t="shared" si="24"/>
        <v>934.11613999999997</v>
      </c>
      <c r="AE81" s="32">
        <f t="shared" si="25"/>
        <v>-34.966572522770548</v>
      </c>
    </row>
    <row r="82" spans="1:31" ht="18" customHeight="1">
      <c r="A82" s="2">
        <v>76</v>
      </c>
      <c r="B82" s="6" t="s">
        <v>78</v>
      </c>
      <c r="C82" s="118">
        <v>50.05</v>
      </c>
      <c r="D82" s="5"/>
      <c r="E82" s="107">
        <f t="shared" si="14"/>
        <v>0</v>
      </c>
      <c r="F82" s="13" t="e">
        <f>IF(#REF!&lt;0,IF(C82&lt;49.2,8.73*1.4,E82),E82)</f>
        <v>#REF!</v>
      </c>
      <c r="G82" s="35">
        <v>1293.6377610134462</v>
      </c>
      <c r="H82" s="35">
        <v>0</v>
      </c>
      <c r="I82" s="35">
        <f t="shared" si="15"/>
        <v>1293.6377610134462</v>
      </c>
      <c r="J82" s="35">
        <v>1284</v>
      </c>
      <c r="K82" s="35">
        <v>0</v>
      </c>
      <c r="L82" s="35">
        <f t="shared" si="16"/>
        <v>1284</v>
      </c>
      <c r="M82" s="36">
        <f t="shared" si="17"/>
        <v>-9.637761013446152</v>
      </c>
      <c r="N82" s="36">
        <f t="shared" si="17"/>
        <v>0</v>
      </c>
      <c r="O82" s="36">
        <f t="shared" si="17"/>
        <v>-9.637761013446152</v>
      </c>
      <c r="P82" s="94">
        <f t="shared" si="18"/>
        <v>-0.7450123445604937</v>
      </c>
      <c r="Q82" s="25">
        <v>1287.0417514593757</v>
      </c>
      <c r="R82" s="25">
        <v>1291.6630049999999</v>
      </c>
      <c r="S82" s="26">
        <f t="shared" si="19"/>
        <v>4.6212535406241386</v>
      </c>
      <c r="T82" s="96">
        <f t="shared" si="20"/>
        <v>0.35906011093922185</v>
      </c>
      <c r="U82" s="27">
        <f t="shared" si="21"/>
        <v>6.596009554070406</v>
      </c>
      <c r="V82" s="73">
        <f t="shared" si="26"/>
        <v>-7.6630049999998846</v>
      </c>
      <c r="W82" s="28">
        <f t="shared" si="22"/>
        <v>-14.259014554070291</v>
      </c>
      <c r="X82" s="30">
        <v>344.25</v>
      </c>
      <c r="Y82" s="108">
        <v>357.25779361469716</v>
      </c>
      <c r="Z82" s="29">
        <f t="shared" si="23"/>
        <v>13.007793614697164</v>
      </c>
      <c r="AA82" s="30">
        <v>883.17925145937579</v>
      </c>
      <c r="AB82" s="106">
        <v>843</v>
      </c>
      <c r="AC82" s="105">
        <v>-50.116140000000001</v>
      </c>
      <c r="AD82" s="31">
        <f t="shared" si="24"/>
        <v>893.11613999999997</v>
      </c>
      <c r="AE82" s="32">
        <f t="shared" si="25"/>
        <v>-40.179251459375791</v>
      </c>
    </row>
    <row r="83" spans="1:31" ht="18" customHeight="1">
      <c r="A83" s="2">
        <v>77</v>
      </c>
      <c r="B83" s="6" t="s">
        <v>79</v>
      </c>
      <c r="C83" s="118">
        <v>50.02</v>
      </c>
      <c r="D83" s="5"/>
      <c r="E83" s="107">
        <f t="shared" si="14"/>
        <v>1.0679999999998178</v>
      </c>
      <c r="F83" s="13" t="e">
        <f>IF(#REF!&lt;0,IF(C83&lt;49.2,8.73*1.4,E83),E83)</f>
        <v>#REF!</v>
      </c>
      <c r="G83" s="35">
        <v>1290.4829519441025</v>
      </c>
      <c r="H83" s="35">
        <v>0</v>
      </c>
      <c r="I83" s="35">
        <f t="shared" si="15"/>
        <v>1290.4829519441025</v>
      </c>
      <c r="J83" s="35">
        <v>1269</v>
      </c>
      <c r="K83" s="35">
        <v>0</v>
      </c>
      <c r="L83" s="35">
        <f t="shared" si="16"/>
        <v>1269</v>
      </c>
      <c r="M83" s="36">
        <f t="shared" si="17"/>
        <v>-21.482951944102524</v>
      </c>
      <c r="N83" s="36">
        <f t="shared" si="17"/>
        <v>0</v>
      </c>
      <c r="O83" s="36">
        <f t="shared" si="17"/>
        <v>-21.482951944102524</v>
      </c>
      <c r="P83" s="94">
        <f t="shared" si="18"/>
        <v>-1.6647218711210887</v>
      </c>
      <c r="Q83" s="25">
        <v>1285.1496151464924</v>
      </c>
      <c r="R83" s="25">
        <v>1294.862392</v>
      </c>
      <c r="S83" s="26">
        <f t="shared" si="19"/>
        <v>9.7127768535076484</v>
      </c>
      <c r="T83" s="96">
        <f t="shared" si="20"/>
        <v>0.75577012505275531</v>
      </c>
      <c r="U83" s="27">
        <f t="shared" si="21"/>
        <v>5.3333367976101727</v>
      </c>
      <c r="V83" s="73">
        <f t="shared" si="26"/>
        <v>-25.862392</v>
      </c>
      <c r="W83" s="28">
        <f t="shared" si="22"/>
        <v>-31.195728797610172</v>
      </c>
      <c r="X83" s="30">
        <v>344.25</v>
      </c>
      <c r="Y83" s="108">
        <v>359.47012373090763</v>
      </c>
      <c r="Z83" s="29">
        <f t="shared" si="23"/>
        <v>15.22012373090763</v>
      </c>
      <c r="AA83" s="30">
        <v>881.2871151464924</v>
      </c>
      <c r="AB83" s="106">
        <v>823</v>
      </c>
      <c r="AC83" s="105">
        <v>-50.187739999999998</v>
      </c>
      <c r="AD83" s="31">
        <f t="shared" si="24"/>
        <v>873.18773999999996</v>
      </c>
      <c r="AE83" s="32">
        <f t="shared" si="25"/>
        <v>-58.287115146492397</v>
      </c>
    </row>
    <row r="84" spans="1:31" ht="18" customHeight="1">
      <c r="A84" s="2">
        <v>78</v>
      </c>
      <c r="B84" s="6" t="s">
        <v>80</v>
      </c>
      <c r="C84" s="118">
        <v>50.04</v>
      </c>
      <c r="D84" s="5"/>
      <c r="E84" s="107">
        <f t="shared" si="14"/>
        <v>0.35599999999995946</v>
      </c>
      <c r="F84" s="13" t="e">
        <f>IF(#REF!&lt;0,IF(C84&lt;49.2,8.73*1.4,E84),E84)</f>
        <v>#REF!</v>
      </c>
      <c r="G84" s="35">
        <v>1263.0029045242943</v>
      </c>
      <c r="H84" s="35">
        <v>0</v>
      </c>
      <c r="I84" s="35">
        <f t="shared" si="15"/>
        <v>1263.0029045242943</v>
      </c>
      <c r="J84" s="35">
        <v>1239</v>
      </c>
      <c r="K84" s="35">
        <v>0</v>
      </c>
      <c r="L84" s="35">
        <f t="shared" si="16"/>
        <v>1239</v>
      </c>
      <c r="M84" s="36">
        <f t="shared" si="17"/>
        <v>-24.002904524294308</v>
      </c>
      <c r="N84" s="36">
        <f t="shared" si="17"/>
        <v>0</v>
      </c>
      <c r="O84" s="36">
        <f t="shared" si="17"/>
        <v>-24.002904524294308</v>
      </c>
      <c r="P84" s="94">
        <f t="shared" si="18"/>
        <v>-1.9004631294442604</v>
      </c>
      <c r="Q84" s="25">
        <v>1266.3967678336091</v>
      </c>
      <c r="R84" s="25">
        <v>1280.2810180000001</v>
      </c>
      <c r="S84" s="26">
        <f t="shared" si="19"/>
        <v>13.884250166390984</v>
      </c>
      <c r="T84" s="96">
        <f t="shared" si="20"/>
        <v>1.0963586230674291</v>
      </c>
      <c r="U84" s="27">
        <f t="shared" si="21"/>
        <v>-3.3938633093148383</v>
      </c>
      <c r="V84" s="73">
        <f t="shared" si="26"/>
        <v>-41.281018000000131</v>
      </c>
      <c r="W84" s="28">
        <f t="shared" si="22"/>
        <v>-37.887154690685293</v>
      </c>
      <c r="X84" s="30">
        <v>344.25</v>
      </c>
      <c r="Y84" s="108">
        <v>359.47012373090763</v>
      </c>
      <c r="Z84" s="29">
        <f t="shared" si="23"/>
        <v>15.22012373090763</v>
      </c>
      <c r="AA84" s="30">
        <v>862.53426783360942</v>
      </c>
      <c r="AB84" s="106">
        <v>792</v>
      </c>
      <c r="AC84" s="105">
        <v>-50.187739999999998</v>
      </c>
      <c r="AD84" s="31">
        <f t="shared" si="24"/>
        <v>842.18773999999996</v>
      </c>
      <c r="AE84" s="32">
        <f t="shared" si="25"/>
        <v>-70.53426783360942</v>
      </c>
    </row>
    <row r="85" spans="1:31" ht="18" customHeight="1">
      <c r="A85" s="2">
        <v>79</v>
      </c>
      <c r="B85" s="6" t="s">
        <v>81</v>
      </c>
      <c r="C85" s="118">
        <v>50.03</v>
      </c>
      <c r="D85" s="5"/>
      <c r="E85" s="107">
        <f t="shared" si="14"/>
        <v>0.71199999999988872</v>
      </c>
      <c r="F85" s="13" t="e">
        <f>IF(#REF!&lt;0,IF(C85&lt;49.2,8.73*1.4,E85),E85)</f>
        <v>#REF!</v>
      </c>
      <c r="G85" s="35">
        <v>1240.0890281259044</v>
      </c>
      <c r="H85" s="35">
        <v>0</v>
      </c>
      <c r="I85" s="35">
        <f t="shared" si="15"/>
        <v>1240.0890281259044</v>
      </c>
      <c r="J85" s="35">
        <v>1219</v>
      </c>
      <c r="K85" s="35">
        <v>0</v>
      </c>
      <c r="L85" s="35">
        <f t="shared" si="16"/>
        <v>1219</v>
      </c>
      <c r="M85" s="36">
        <f t="shared" si="17"/>
        <v>-21.089028125904406</v>
      </c>
      <c r="N85" s="36">
        <f t="shared" si="17"/>
        <v>0</v>
      </c>
      <c r="O85" s="36">
        <f t="shared" si="17"/>
        <v>-21.089028125904406</v>
      </c>
      <c r="P85" s="94">
        <f t="shared" si="18"/>
        <v>-1.7006059764737527</v>
      </c>
      <c r="Q85" s="25">
        <v>1246.9588870217478</v>
      </c>
      <c r="R85" s="25">
        <v>1282.1145799999999</v>
      </c>
      <c r="S85" s="26">
        <f t="shared" si="19"/>
        <v>35.155692978252091</v>
      </c>
      <c r="T85" s="96">
        <f t="shared" si="20"/>
        <v>2.81931452144492</v>
      </c>
      <c r="U85" s="27">
        <f t="shared" si="21"/>
        <v>-6.8698588958434357</v>
      </c>
      <c r="V85" s="73">
        <f t="shared" si="26"/>
        <v>-63.114579999999933</v>
      </c>
      <c r="W85" s="28">
        <f t="shared" si="22"/>
        <v>-56.244721104156497</v>
      </c>
      <c r="X85" s="30">
        <v>304.25</v>
      </c>
      <c r="Y85" s="108">
        <v>359.47012373090763</v>
      </c>
      <c r="Z85" s="29">
        <f t="shared" si="23"/>
        <v>55.22012373090763</v>
      </c>
      <c r="AA85" s="30">
        <v>883.096387021748</v>
      </c>
      <c r="AB85" s="106">
        <v>788</v>
      </c>
      <c r="AC85" s="105">
        <v>-50.187739999999998</v>
      </c>
      <c r="AD85" s="31">
        <f t="shared" si="24"/>
        <v>838.18773999999996</v>
      </c>
      <c r="AE85" s="32">
        <f t="shared" si="25"/>
        <v>-95.096387021748001</v>
      </c>
    </row>
    <row r="86" spans="1:31" ht="18" customHeight="1">
      <c r="A86" s="2">
        <v>80</v>
      </c>
      <c r="B86" s="6" t="s">
        <v>82</v>
      </c>
      <c r="C86" s="118">
        <v>50.05</v>
      </c>
      <c r="D86" s="5"/>
      <c r="E86" s="107">
        <f t="shared" si="14"/>
        <v>0</v>
      </c>
      <c r="F86" s="13" t="e">
        <f>IF(#REF!&lt;0,IF(C86&lt;49.2,8.73*1.4,E86),E86)</f>
        <v>#REF!</v>
      </c>
      <c r="G86" s="35">
        <v>1222.903620827112</v>
      </c>
      <c r="H86" s="35">
        <v>0</v>
      </c>
      <c r="I86" s="35">
        <f t="shared" si="15"/>
        <v>1222.903620827112</v>
      </c>
      <c r="J86" s="35">
        <v>1193</v>
      </c>
      <c r="K86" s="35">
        <v>0</v>
      </c>
      <c r="L86" s="35">
        <f t="shared" si="16"/>
        <v>1193</v>
      </c>
      <c r="M86" s="36">
        <f t="shared" si="17"/>
        <v>-29.903620827112036</v>
      </c>
      <c r="N86" s="36">
        <f t="shared" si="17"/>
        <v>0</v>
      </c>
      <c r="O86" s="36">
        <f t="shared" si="17"/>
        <v>-29.903620827112036</v>
      </c>
      <c r="P86" s="94">
        <f t="shared" si="18"/>
        <v>-2.4452966135537886</v>
      </c>
      <c r="Q86" s="25">
        <v>1250.2115317722594</v>
      </c>
      <c r="R86" s="25">
        <v>1226.6823650000001</v>
      </c>
      <c r="S86" s="26">
        <f t="shared" si="19"/>
        <v>-23.529166772259259</v>
      </c>
      <c r="T86" s="96">
        <f t="shared" si="20"/>
        <v>-1.8820148570302397</v>
      </c>
      <c r="U86" s="27">
        <f t="shared" si="21"/>
        <v>-27.307910945147341</v>
      </c>
      <c r="V86" s="73">
        <f t="shared" si="26"/>
        <v>-33.682365000000118</v>
      </c>
      <c r="W86" s="28">
        <f t="shared" si="22"/>
        <v>-6.3744540548527766</v>
      </c>
      <c r="X86" s="30">
        <v>304.25</v>
      </c>
      <c r="Y86" s="108">
        <v>359.47012373090763</v>
      </c>
      <c r="Z86" s="29">
        <f t="shared" si="23"/>
        <v>55.22012373090763</v>
      </c>
      <c r="AA86" s="30">
        <v>886.34903177225954</v>
      </c>
      <c r="AB86" s="106">
        <v>748</v>
      </c>
      <c r="AC86" s="105">
        <v>-111.59877900000001</v>
      </c>
      <c r="AD86" s="31">
        <f t="shared" si="24"/>
        <v>859.59877900000004</v>
      </c>
      <c r="AE86" s="32">
        <f t="shared" si="25"/>
        <v>-138.34903177225954</v>
      </c>
    </row>
    <row r="87" spans="1:31" ht="18" customHeight="1">
      <c r="A87" s="2">
        <v>81</v>
      </c>
      <c r="B87" s="6" t="s">
        <v>83</v>
      </c>
      <c r="C87" s="118">
        <v>50.03</v>
      </c>
      <c r="D87" s="5"/>
      <c r="E87" s="107">
        <f t="shared" si="14"/>
        <v>0.71199999999988872</v>
      </c>
      <c r="F87" s="13" t="e">
        <f>IF(#REF!&lt;0,IF(C87&lt;49.2,8.73*1.4,E87),E87)</f>
        <v>#REF!</v>
      </c>
      <c r="G87" s="35">
        <v>1191.0234449684826</v>
      </c>
      <c r="H87" s="35">
        <v>0</v>
      </c>
      <c r="I87" s="35">
        <f t="shared" si="15"/>
        <v>1191.0234449684826</v>
      </c>
      <c r="J87" s="35">
        <v>1163</v>
      </c>
      <c r="K87" s="35">
        <v>0</v>
      </c>
      <c r="L87" s="35">
        <f t="shared" si="16"/>
        <v>1163</v>
      </c>
      <c r="M87" s="36">
        <f t="shared" si="17"/>
        <v>-28.023444968482636</v>
      </c>
      <c r="N87" s="36">
        <f t="shared" si="17"/>
        <v>0</v>
      </c>
      <c r="O87" s="36">
        <f t="shared" si="17"/>
        <v>-28.023444968482636</v>
      </c>
      <c r="P87" s="94">
        <f t="shared" si="18"/>
        <v>-2.3528877694951005</v>
      </c>
      <c r="Q87" s="25">
        <v>1216.5320045227706</v>
      </c>
      <c r="R87" s="25">
        <v>1217.2204689999999</v>
      </c>
      <c r="S87" s="26">
        <f t="shared" si="19"/>
        <v>0.68846447722921766</v>
      </c>
      <c r="T87" s="96">
        <f t="shared" si="20"/>
        <v>5.6592385129998542E-2</v>
      </c>
      <c r="U87" s="27">
        <f t="shared" si="21"/>
        <v>-25.508559554288013</v>
      </c>
      <c r="V87" s="73">
        <f t="shared" si="26"/>
        <v>-54.220468999999866</v>
      </c>
      <c r="W87" s="28">
        <f t="shared" si="22"/>
        <v>-28.711909445711854</v>
      </c>
      <c r="X87" s="30">
        <v>272.95000000000005</v>
      </c>
      <c r="Y87" s="108">
        <v>299.73721059322781</v>
      </c>
      <c r="Z87" s="29">
        <f t="shared" si="23"/>
        <v>26.787210593227769</v>
      </c>
      <c r="AA87" s="30">
        <v>916.05950452277057</v>
      </c>
      <c r="AB87" s="106">
        <v>751</v>
      </c>
      <c r="AC87" s="105">
        <v>-128.526779</v>
      </c>
      <c r="AD87" s="31">
        <f t="shared" si="24"/>
        <v>879.52677900000003</v>
      </c>
      <c r="AE87" s="32">
        <f t="shared" si="25"/>
        <v>-165.05950452277057</v>
      </c>
    </row>
    <row r="88" spans="1:31" ht="18" customHeight="1">
      <c r="A88" s="2">
        <v>82</v>
      </c>
      <c r="B88" s="6" t="s">
        <v>84</v>
      </c>
      <c r="C88" s="118">
        <v>50.04</v>
      </c>
      <c r="D88" s="5"/>
      <c r="E88" s="107">
        <f t="shared" si="14"/>
        <v>0.35599999999995946</v>
      </c>
      <c r="F88" s="13" t="e">
        <f>IF(#REF!&lt;0,IF(C88&lt;49.2,8.73*1.4,E88),E88)</f>
        <v>#REF!</v>
      </c>
      <c r="G88" s="35">
        <v>1162.3810994704952</v>
      </c>
      <c r="H88" s="35">
        <v>0</v>
      </c>
      <c r="I88" s="35">
        <f t="shared" si="15"/>
        <v>1162.3810994704952</v>
      </c>
      <c r="J88" s="35">
        <v>1124</v>
      </c>
      <c r="K88" s="35">
        <v>0</v>
      </c>
      <c r="L88" s="35">
        <f t="shared" si="16"/>
        <v>1124</v>
      </c>
      <c r="M88" s="36">
        <f t="shared" si="17"/>
        <v>-38.381099470495201</v>
      </c>
      <c r="N88" s="36">
        <f t="shared" si="17"/>
        <v>0</v>
      </c>
      <c r="O88" s="36">
        <f t="shared" si="17"/>
        <v>-38.381099470495201</v>
      </c>
      <c r="P88" s="94">
        <f t="shared" si="18"/>
        <v>-3.3019376767205797</v>
      </c>
      <c r="Q88" s="25">
        <v>1216.8779808704192</v>
      </c>
      <c r="R88" s="25">
        <v>1216.497204</v>
      </c>
      <c r="S88" s="26">
        <f t="shared" si="19"/>
        <v>-0.38077687041914032</v>
      </c>
      <c r="T88" s="96">
        <f t="shared" si="20"/>
        <v>-3.1291294312579709E-2</v>
      </c>
      <c r="U88" s="27">
        <f t="shared" si="21"/>
        <v>-54.49688139992395</v>
      </c>
      <c r="V88" s="73">
        <f t="shared" si="26"/>
        <v>-92.497204000000011</v>
      </c>
      <c r="W88" s="28">
        <f t="shared" si="22"/>
        <v>-38.000322600076061</v>
      </c>
      <c r="X88" s="30">
        <v>272.95000000000005</v>
      </c>
      <c r="Y88" s="108">
        <v>299.73721059322781</v>
      </c>
      <c r="Z88" s="29">
        <f t="shared" si="23"/>
        <v>26.787210593227769</v>
      </c>
      <c r="AA88" s="30">
        <v>916.40548087041941</v>
      </c>
      <c r="AB88" s="106">
        <v>724</v>
      </c>
      <c r="AC88" s="105">
        <v>-128.526779</v>
      </c>
      <c r="AD88" s="31">
        <f t="shared" si="24"/>
        <v>852.52677900000003</v>
      </c>
      <c r="AE88" s="32">
        <f t="shared" si="25"/>
        <v>-192.40548087041941</v>
      </c>
    </row>
    <row r="89" spans="1:31" ht="18" customHeight="1">
      <c r="A89" s="2">
        <v>83</v>
      </c>
      <c r="B89" s="6" t="s">
        <v>85</v>
      </c>
      <c r="C89" s="118">
        <v>50.02</v>
      </c>
      <c r="D89" s="5"/>
      <c r="E89" s="107">
        <f t="shared" si="14"/>
        <v>1.0679999999998178</v>
      </c>
      <c r="F89" s="13" t="e">
        <f>IF(#REF!&lt;0,IF(C89&lt;49.2,8.73*1.4,E89),E89)</f>
        <v>#REF!</v>
      </c>
      <c r="G89" s="35">
        <v>1135.7312649636722</v>
      </c>
      <c r="H89" s="35">
        <v>0</v>
      </c>
      <c r="I89" s="35">
        <f t="shared" si="15"/>
        <v>1135.7312649636722</v>
      </c>
      <c r="J89" s="35">
        <v>1104</v>
      </c>
      <c r="K89" s="35">
        <v>0</v>
      </c>
      <c r="L89" s="35">
        <f t="shared" si="16"/>
        <v>1104</v>
      </c>
      <c r="M89" s="36">
        <f t="shared" si="17"/>
        <v>-31.731264963672174</v>
      </c>
      <c r="N89" s="36">
        <f t="shared" si="17"/>
        <v>0</v>
      </c>
      <c r="O89" s="36">
        <f t="shared" si="17"/>
        <v>-31.731264963672174</v>
      </c>
      <c r="P89" s="94">
        <f t="shared" si="18"/>
        <v>-2.7939060887512981</v>
      </c>
      <c r="Q89" s="25">
        <v>1214.4337482119324</v>
      </c>
      <c r="R89" s="25">
        <v>1195.3468339999999</v>
      </c>
      <c r="S89" s="26">
        <f t="shared" si="19"/>
        <v>-19.086914211932481</v>
      </c>
      <c r="T89" s="96">
        <f t="shared" si="20"/>
        <v>-1.5716719203525953</v>
      </c>
      <c r="U89" s="27">
        <f t="shared" si="21"/>
        <v>-78.702483248260251</v>
      </c>
      <c r="V89" s="73">
        <f t="shared" si="26"/>
        <v>-91.346833999999944</v>
      </c>
      <c r="W89" s="28">
        <f t="shared" si="22"/>
        <v>-12.644350751739694</v>
      </c>
      <c r="X89" s="30">
        <v>272.95000000000005</v>
      </c>
      <c r="Y89" s="108">
        <v>299.73721059322781</v>
      </c>
      <c r="Z89" s="29">
        <f t="shared" si="23"/>
        <v>26.787210593227769</v>
      </c>
      <c r="AA89" s="30">
        <v>913.96124821193223</v>
      </c>
      <c r="AB89" s="106">
        <v>719</v>
      </c>
      <c r="AC89" s="105">
        <v>-128.526779</v>
      </c>
      <c r="AD89" s="31">
        <f t="shared" si="24"/>
        <v>847.52677900000003</v>
      </c>
      <c r="AE89" s="32">
        <f t="shared" si="25"/>
        <v>-194.96124821193223</v>
      </c>
    </row>
    <row r="90" spans="1:31" ht="18" customHeight="1">
      <c r="A90" s="2">
        <v>84</v>
      </c>
      <c r="B90" s="6" t="s">
        <v>86</v>
      </c>
      <c r="C90" s="118">
        <v>49.97</v>
      </c>
      <c r="D90" s="5"/>
      <c r="E90" s="107">
        <f t="shared" si="14"/>
        <v>2.4052000000000833</v>
      </c>
      <c r="F90" s="13" t="e">
        <f>IF(#REF!&lt;0,IF(C90&lt;49.2,8.73*1.4,E90),E90)</f>
        <v>#REF!</v>
      </c>
      <c r="G90" s="35">
        <v>1101.3604503660874</v>
      </c>
      <c r="H90" s="35">
        <v>0</v>
      </c>
      <c r="I90" s="35">
        <f t="shared" si="15"/>
        <v>1101.3604503660874</v>
      </c>
      <c r="J90" s="35">
        <v>1072</v>
      </c>
      <c r="K90" s="35">
        <v>0</v>
      </c>
      <c r="L90" s="35">
        <f t="shared" si="16"/>
        <v>1072</v>
      </c>
      <c r="M90" s="36">
        <f t="shared" si="17"/>
        <v>-29.360450366087434</v>
      </c>
      <c r="N90" s="36">
        <f t="shared" si="17"/>
        <v>0</v>
      </c>
      <c r="O90" s="36">
        <f t="shared" si="17"/>
        <v>-29.360450366087434</v>
      </c>
      <c r="P90" s="94">
        <f t="shared" si="18"/>
        <v>-2.6658348187760099</v>
      </c>
      <c r="Q90" s="25">
        <v>1184.3413312074661</v>
      </c>
      <c r="R90" s="25">
        <v>1144.326603</v>
      </c>
      <c r="S90" s="26">
        <f t="shared" si="19"/>
        <v>-40.014728207466078</v>
      </c>
      <c r="T90" s="96">
        <f t="shared" si="20"/>
        <v>-3.3786482961520941</v>
      </c>
      <c r="U90" s="27">
        <f t="shared" si="21"/>
        <v>-82.980880841378621</v>
      </c>
      <c r="V90" s="73">
        <f t="shared" si="26"/>
        <v>-72.326602999999977</v>
      </c>
      <c r="W90" s="28">
        <f t="shared" si="22"/>
        <v>10.654277841378644</v>
      </c>
      <c r="X90" s="30">
        <v>272.95000000000005</v>
      </c>
      <c r="Y90" s="108">
        <v>299.73721059322781</v>
      </c>
      <c r="Z90" s="29">
        <f t="shared" si="23"/>
        <v>26.787210593227769</v>
      </c>
      <c r="AA90" s="30">
        <v>883.86883120746643</v>
      </c>
      <c r="AB90" s="106">
        <v>702</v>
      </c>
      <c r="AC90" s="105">
        <v>-128.526779</v>
      </c>
      <c r="AD90" s="31">
        <f t="shared" si="24"/>
        <v>830.52677900000003</v>
      </c>
      <c r="AE90" s="32">
        <f t="shared" si="25"/>
        <v>-181.86883120746643</v>
      </c>
    </row>
    <row r="91" spans="1:31" ht="18" customHeight="1">
      <c r="A91" s="2">
        <v>85</v>
      </c>
      <c r="B91" s="6" t="s">
        <v>87</v>
      </c>
      <c r="C91" s="118">
        <v>50.02</v>
      </c>
      <c r="D91" s="5"/>
      <c r="E91" s="107">
        <f t="shared" si="14"/>
        <v>1.0679999999998178</v>
      </c>
      <c r="F91" s="13" t="e">
        <f>IF(#REF!&lt;0,IF(C91&lt;49.2,8.73*1.4,E91),E91)</f>
        <v>#REF!</v>
      </c>
      <c r="G91" s="35">
        <v>1075.2087436070556</v>
      </c>
      <c r="H91" s="35">
        <v>0</v>
      </c>
      <c r="I91" s="35">
        <f t="shared" si="15"/>
        <v>1075.2087436070556</v>
      </c>
      <c r="J91" s="35">
        <v>1033</v>
      </c>
      <c r="K91" s="35">
        <v>0</v>
      </c>
      <c r="L91" s="35">
        <f t="shared" si="16"/>
        <v>1033</v>
      </c>
      <c r="M91" s="36">
        <f t="shared" si="17"/>
        <v>-42.208743607055567</v>
      </c>
      <c r="N91" s="36">
        <f t="shared" si="17"/>
        <v>0</v>
      </c>
      <c r="O91" s="36">
        <f t="shared" si="17"/>
        <v>-42.208743607055567</v>
      </c>
      <c r="P91" s="94">
        <f t="shared" si="18"/>
        <v>-3.9256324744398765</v>
      </c>
      <c r="Q91" s="25">
        <v>1106.028491581699</v>
      </c>
      <c r="R91" s="25">
        <v>1072.274414</v>
      </c>
      <c r="S91" s="26">
        <f t="shared" si="19"/>
        <v>-33.754077581698994</v>
      </c>
      <c r="T91" s="96">
        <f t="shared" si="20"/>
        <v>-3.0518271309112728</v>
      </c>
      <c r="U91" s="27">
        <f t="shared" si="21"/>
        <v>-30.819747974643406</v>
      </c>
      <c r="V91" s="73">
        <f t="shared" si="26"/>
        <v>-39.274413999999979</v>
      </c>
      <c r="W91" s="28">
        <f t="shared" si="22"/>
        <v>-8.4546660253565733</v>
      </c>
      <c r="X91" s="30">
        <v>272.95000000000005</v>
      </c>
      <c r="Y91" s="108">
        <v>326.35221229430402</v>
      </c>
      <c r="Z91" s="29">
        <f t="shared" si="23"/>
        <v>53.402212294303979</v>
      </c>
      <c r="AA91" s="30">
        <v>820.26599158169927</v>
      </c>
      <c r="AB91" s="106">
        <v>645</v>
      </c>
      <c r="AC91" s="105">
        <v>-173.04546900000003</v>
      </c>
      <c r="AD91" s="31">
        <f t="shared" si="24"/>
        <v>818.04546900000003</v>
      </c>
      <c r="AE91" s="32">
        <f t="shared" si="25"/>
        <v>-175.26599158169927</v>
      </c>
    </row>
    <row r="92" spans="1:31" ht="18" customHeight="1">
      <c r="A92" s="2">
        <v>86</v>
      </c>
      <c r="B92" s="6" t="s">
        <v>88</v>
      </c>
      <c r="C92" s="118">
        <v>50</v>
      </c>
      <c r="D92" s="5"/>
      <c r="E92" s="107">
        <f t="shared" si="14"/>
        <v>1.7800000000000589</v>
      </c>
      <c r="F92" s="13" t="e">
        <f>IF(#REF!&lt;0,IF(C92&lt;49.2,8.73*1.4,E92),E92)</f>
        <v>#REF!</v>
      </c>
      <c r="G92" s="35">
        <v>1059.5177195516364</v>
      </c>
      <c r="H92" s="35">
        <v>0</v>
      </c>
      <c r="I92" s="35">
        <f t="shared" si="15"/>
        <v>1059.5177195516364</v>
      </c>
      <c r="J92" s="35">
        <v>1011</v>
      </c>
      <c r="K92" s="35">
        <v>0</v>
      </c>
      <c r="L92" s="35">
        <f t="shared" si="16"/>
        <v>1011</v>
      </c>
      <c r="M92" s="36">
        <f t="shared" si="17"/>
        <v>-48.517719551636446</v>
      </c>
      <c r="N92" s="36">
        <f t="shared" si="17"/>
        <v>0</v>
      </c>
      <c r="O92" s="36">
        <f t="shared" si="17"/>
        <v>-48.517719551636446</v>
      </c>
      <c r="P92" s="94">
        <f t="shared" si="18"/>
        <v>-4.5792268176664406</v>
      </c>
      <c r="Q92" s="25">
        <v>1087.3250748945827</v>
      </c>
      <c r="R92" s="25">
        <v>993.56925000000001</v>
      </c>
      <c r="S92" s="26">
        <f t="shared" si="19"/>
        <v>-93.755824894582702</v>
      </c>
      <c r="T92" s="96">
        <f t="shared" si="20"/>
        <v>-8.6226122306314359</v>
      </c>
      <c r="U92" s="27">
        <f t="shared" si="21"/>
        <v>-27.807355342946266</v>
      </c>
      <c r="V92" s="73">
        <f t="shared" si="26"/>
        <v>17.430749999999989</v>
      </c>
      <c r="W92" s="28">
        <f t="shared" si="22"/>
        <v>45.238105342946255</v>
      </c>
      <c r="X92" s="30">
        <v>272.95000000000005</v>
      </c>
      <c r="Y92" s="108">
        <v>326.35221229430402</v>
      </c>
      <c r="Z92" s="29">
        <f t="shared" si="23"/>
        <v>53.402212294303979</v>
      </c>
      <c r="AA92" s="30">
        <v>801.56257489458289</v>
      </c>
      <c r="AB92" s="106">
        <v>672</v>
      </c>
      <c r="AC92" s="105">
        <v>-173.04546900000003</v>
      </c>
      <c r="AD92" s="31">
        <f t="shared" si="24"/>
        <v>845.04546900000003</v>
      </c>
      <c r="AE92" s="32">
        <f t="shared" si="25"/>
        <v>-129.56257489458289</v>
      </c>
    </row>
    <row r="93" spans="1:31" ht="18" customHeight="1">
      <c r="A93" s="2">
        <v>87</v>
      </c>
      <c r="B93" s="6" t="s">
        <v>89</v>
      </c>
      <c r="C93" s="118">
        <v>50</v>
      </c>
      <c r="D93" s="5"/>
      <c r="E93" s="107">
        <f t="shared" si="14"/>
        <v>1.7800000000000589</v>
      </c>
      <c r="F93" s="13" t="e">
        <f>IF(#REF!&lt;0,IF(C93&lt;49.2,8.73*1.4,E93),E93)</f>
        <v>#REF!</v>
      </c>
      <c r="G93" s="35">
        <v>1035.8566515315599</v>
      </c>
      <c r="H93" s="35">
        <v>0</v>
      </c>
      <c r="I93" s="35">
        <f t="shared" si="15"/>
        <v>1035.8566515315599</v>
      </c>
      <c r="J93" s="35">
        <v>980</v>
      </c>
      <c r="K93" s="35">
        <v>0</v>
      </c>
      <c r="L93" s="35">
        <f t="shared" si="16"/>
        <v>980</v>
      </c>
      <c r="M93" s="36">
        <f t="shared" si="17"/>
        <v>-55.856651531559919</v>
      </c>
      <c r="N93" s="36">
        <f t="shared" si="17"/>
        <v>0</v>
      </c>
      <c r="O93" s="36">
        <f t="shared" si="17"/>
        <v>-55.856651531559919</v>
      </c>
      <c r="P93" s="94">
        <f t="shared" si="18"/>
        <v>-5.3923148004092445</v>
      </c>
      <c r="Q93" s="25">
        <v>1071.2975695837445</v>
      </c>
      <c r="R93" s="25">
        <v>1014.033035</v>
      </c>
      <c r="S93" s="26">
        <f t="shared" si="19"/>
        <v>-57.264534583744421</v>
      </c>
      <c r="T93" s="96">
        <f t="shared" si="20"/>
        <v>-5.3453434610137975</v>
      </c>
      <c r="U93" s="27">
        <f t="shared" si="21"/>
        <v>-35.440918052184543</v>
      </c>
      <c r="V93" s="73">
        <f t="shared" si="26"/>
        <v>-34.033035000000041</v>
      </c>
      <c r="W93" s="28">
        <f t="shared" si="22"/>
        <v>1.407883052184502</v>
      </c>
      <c r="X93" s="30">
        <v>272.95000000000005</v>
      </c>
      <c r="Y93" s="108">
        <v>326.35221229430402</v>
      </c>
      <c r="Z93" s="29">
        <f t="shared" si="23"/>
        <v>53.402212294303979</v>
      </c>
      <c r="AA93" s="30">
        <v>785.53506958374442</v>
      </c>
      <c r="AB93" s="106">
        <v>611</v>
      </c>
      <c r="AC93" s="105">
        <v>-173.11706900000001</v>
      </c>
      <c r="AD93" s="31">
        <f t="shared" si="24"/>
        <v>784.11706900000001</v>
      </c>
      <c r="AE93" s="32">
        <f t="shared" si="25"/>
        <v>-174.53506958374442</v>
      </c>
    </row>
    <row r="94" spans="1:31" ht="18" customHeight="1">
      <c r="A94" s="2">
        <v>88</v>
      </c>
      <c r="B94" s="6" t="s">
        <v>90</v>
      </c>
      <c r="C94" s="118">
        <v>50.04</v>
      </c>
      <c r="D94" s="5"/>
      <c r="E94" s="107">
        <f t="shared" si="14"/>
        <v>0.35599999999995946</v>
      </c>
      <c r="F94" s="13" t="e">
        <f>IF(#REF!&lt;0,IF(C94&lt;49.2,8.73*1.4,E94),E94)</f>
        <v>#REF!</v>
      </c>
      <c r="G94" s="35">
        <v>1003.7274117990349</v>
      </c>
      <c r="H94" s="35">
        <v>0</v>
      </c>
      <c r="I94" s="35">
        <f t="shared" si="15"/>
        <v>1003.7274117990349</v>
      </c>
      <c r="J94" s="35">
        <v>946</v>
      </c>
      <c r="K94" s="35">
        <v>0</v>
      </c>
      <c r="L94" s="35">
        <f t="shared" si="16"/>
        <v>946</v>
      </c>
      <c r="M94" s="36">
        <f t="shared" si="17"/>
        <v>-57.72741179903494</v>
      </c>
      <c r="N94" s="36">
        <f t="shared" si="17"/>
        <v>0</v>
      </c>
      <c r="O94" s="36">
        <f t="shared" si="17"/>
        <v>-57.72741179903494</v>
      </c>
      <c r="P94" s="94">
        <f t="shared" si="18"/>
        <v>-5.7513037026225051</v>
      </c>
      <c r="Q94" s="25">
        <v>1048.1507573575002</v>
      </c>
      <c r="R94" s="25">
        <v>996.04147899999998</v>
      </c>
      <c r="S94" s="26">
        <f t="shared" si="19"/>
        <v>-52.109278357500216</v>
      </c>
      <c r="T94" s="96">
        <f t="shared" si="20"/>
        <v>-4.9715442164897405</v>
      </c>
      <c r="U94" s="27">
        <f t="shared" si="21"/>
        <v>-44.423345558465257</v>
      </c>
      <c r="V94" s="73">
        <f t="shared" si="26"/>
        <v>-50.041478999999981</v>
      </c>
      <c r="W94" s="28">
        <f t="shared" si="22"/>
        <v>-5.6181334415347237</v>
      </c>
      <c r="X94" s="30">
        <v>272.95000000000005</v>
      </c>
      <c r="Y94" s="108">
        <v>326.35221229430402</v>
      </c>
      <c r="Z94" s="29">
        <f t="shared" si="23"/>
        <v>53.402212294303979</v>
      </c>
      <c r="AA94" s="30">
        <v>762.38825735750004</v>
      </c>
      <c r="AB94" s="106">
        <v>569</v>
      </c>
      <c r="AC94" s="105">
        <v>-173.11706900000001</v>
      </c>
      <c r="AD94" s="31">
        <f t="shared" si="24"/>
        <v>742.11706900000001</v>
      </c>
      <c r="AE94" s="32">
        <f t="shared" si="25"/>
        <v>-193.38825735750004</v>
      </c>
    </row>
    <row r="95" spans="1:31" ht="18" customHeight="1">
      <c r="A95" s="2">
        <v>89</v>
      </c>
      <c r="B95" s="6" t="s">
        <v>91</v>
      </c>
      <c r="C95" s="118">
        <v>49.94</v>
      </c>
      <c r="D95" s="5"/>
      <c r="E95" s="107">
        <f t="shared" si="14"/>
        <v>3.0304000000001068</v>
      </c>
      <c r="F95" s="13" t="e">
        <f>IF(#REF!&lt;0,IF(C95&lt;49.2,8.73*1.4,E95),E95)</f>
        <v>#REF!</v>
      </c>
      <c r="G95" s="35">
        <v>982.05885477012282</v>
      </c>
      <c r="H95" s="35">
        <v>0</v>
      </c>
      <c r="I95" s="35">
        <f t="shared" si="15"/>
        <v>982.05885477012282</v>
      </c>
      <c r="J95" s="35">
        <v>921</v>
      </c>
      <c r="K95" s="35">
        <v>0</v>
      </c>
      <c r="L95" s="35">
        <f t="shared" si="16"/>
        <v>921</v>
      </c>
      <c r="M95" s="36">
        <f t="shared" si="17"/>
        <v>-61.058854770122821</v>
      </c>
      <c r="N95" s="36">
        <f t="shared" si="17"/>
        <v>0</v>
      </c>
      <c r="O95" s="36">
        <f t="shared" si="17"/>
        <v>-61.058854770122821</v>
      </c>
      <c r="P95" s="94">
        <f t="shared" si="18"/>
        <v>-6.2174333517328026</v>
      </c>
      <c r="Q95" s="25">
        <v>994.62711535750009</v>
      </c>
      <c r="R95" s="25">
        <v>961.82738500000005</v>
      </c>
      <c r="S95" s="26">
        <f t="shared" si="19"/>
        <v>-32.799730357500039</v>
      </c>
      <c r="T95" s="96">
        <f t="shared" si="20"/>
        <v>-3.2976911498849284</v>
      </c>
      <c r="U95" s="27">
        <f t="shared" si="21"/>
        <v>-12.568260587377267</v>
      </c>
      <c r="V95" s="73">
        <f t="shared" si="26"/>
        <v>-40.827385000000049</v>
      </c>
      <c r="W95" s="28">
        <f t="shared" si="22"/>
        <v>-28.259124412622782</v>
      </c>
      <c r="X95" s="30">
        <v>266.95</v>
      </c>
      <c r="Y95" s="108">
        <v>336.47529858363026</v>
      </c>
      <c r="Z95" s="29">
        <f t="shared" si="23"/>
        <v>69.525298583630274</v>
      </c>
      <c r="AA95" s="30">
        <v>714.96461535750007</v>
      </c>
      <c r="AB95" s="106">
        <v>544</v>
      </c>
      <c r="AC95" s="105">
        <v>-140.46991899999998</v>
      </c>
      <c r="AD95" s="31">
        <f t="shared" si="24"/>
        <v>684.469919</v>
      </c>
      <c r="AE95" s="32">
        <f t="shared" si="25"/>
        <v>-170.96461535750007</v>
      </c>
    </row>
    <row r="96" spans="1:31" ht="18" customHeight="1">
      <c r="A96" s="2">
        <v>90</v>
      </c>
      <c r="B96" s="6" t="s">
        <v>92</v>
      </c>
      <c r="C96" s="118">
        <v>49.89</v>
      </c>
      <c r="D96" s="5"/>
      <c r="E96" s="107">
        <f t="shared" si="14"/>
        <v>4.072400000000048</v>
      </c>
      <c r="F96" s="13" t="e">
        <f>IF(#REF!&lt;0,IF(C96&lt;49.2,8.73*1.4,E96),E96)</f>
        <v>#REF!</v>
      </c>
      <c r="G96" s="35">
        <v>969.60566107534567</v>
      </c>
      <c r="H96" s="35">
        <v>0</v>
      </c>
      <c r="I96" s="35">
        <f t="shared" si="15"/>
        <v>969.60566107534567</v>
      </c>
      <c r="J96" s="35">
        <v>905</v>
      </c>
      <c r="K96" s="35">
        <v>0</v>
      </c>
      <c r="L96" s="35">
        <f t="shared" si="16"/>
        <v>905</v>
      </c>
      <c r="M96" s="36">
        <f t="shared" si="17"/>
        <v>-64.605661075345665</v>
      </c>
      <c r="N96" s="36">
        <f t="shared" si="17"/>
        <v>0</v>
      </c>
      <c r="O96" s="36">
        <f t="shared" si="17"/>
        <v>-64.605661075345665</v>
      </c>
      <c r="P96" s="94">
        <f t="shared" si="18"/>
        <v>-6.6630862080254829</v>
      </c>
      <c r="Q96" s="25">
        <v>994.3446493575002</v>
      </c>
      <c r="R96" s="25">
        <v>976.252881</v>
      </c>
      <c r="S96" s="26">
        <f t="shared" si="19"/>
        <v>-18.0917683575002</v>
      </c>
      <c r="T96" s="96">
        <f t="shared" si="20"/>
        <v>-1.8194665571127948</v>
      </c>
      <c r="U96" s="27">
        <f t="shared" si="21"/>
        <v>-24.738988282154537</v>
      </c>
      <c r="V96" s="73">
        <f t="shared" si="26"/>
        <v>-71.252881000000002</v>
      </c>
      <c r="W96" s="28">
        <f t="shared" si="22"/>
        <v>-46.513892717845465</v>
      </c>
      <c r="X96" s="30">
        <v>266.95</v>
      </c>
      <c r="Y96" s="108">
        <v>336.47529858363026</v>
      </c>
      <c r="Z96" s="29">
        <f t="shared" si="23"/>
        <v>69.525298583630274</v>
      </c>
      <c r="AA96" s="30">
        <v>714.68214935749995</v>
      </c>
      <c r="AB96" s="106">
        <v>528</v>
      </c>
      <c r="AC96" s="105">
        <v>-140.46991899999998</v>
      </c>
      <c r="AD96" s="31">
        <f t="shared" si="24"/>
        <v>668.469919</v>
      </c>
      <c r="AE96" s="32">
        <f t="shared" si="25"/>
        <v>-186.68214935749995</v>
      </c>
    </row>
    <row r="97" spans="1:31" ht="18" customHeight="1">
      <c r="A97" s="2">
        <v>91</v>
      </c>
      <c r="B97" s="6" t="s">
        <v>93</v>
      </c>
      <c r="C97" s="118">
        <v>49.9</v>
      </c>
      <c r="D97" s="5"/>
      <c r="E97" s="107">
        <f t="shared" si="14"/>
        <v>3.8640000000000887</v>
      </c>
      <c r="F97" s="13" t="e">
        <f>IF(#REF!&lt;0,IF(C97&lt;49.2,8.73*1.4,E97),E97)</f>
        <v>#REF!</v>
      </c>
      <c r="G97" s="35">
        <v>962.382808732375</v>
      </c>
      <c r="H97" s="35">
        <v>0</v>
      </c>
      <c r="I97" s="35">
        <f t="shared" si="15"/>
        <v>962.382808732375</v>
      </c>
      <c r="J97" s="35">
        <v>902</v>
      </c>
      <c r="K97" s="35">
        <v>0</v>
      </c>
      <c r="L97" s="35">
        <f t="shared" si="16"/>
        <v>902</v>
      </c>
      <c r="M97" s="36">
        <f t="shared" si="17"/>
        <v>-60.382808732374997</v>
      </c>
      <c r="N97" s="36">
        <f t="shared" si="17"/>
        <v>0</v>
      </c>
      <c r="O97" s="36">
        <f t="shared" si="17"/>
        <v>-60.382808732374997</v>
      </c>
      <c r="P97" s="94">
        <f t="shared" si="18"/>
        <v>-6.2743025108594388</v>
      </c>
      <c r="Q97" s="25">
        <v>988.05598735750027</v>
      </c>
      <c r="R97" s="25">
        <v>931.93003499999998</v>
      </c>
      <c r="S97" s="26">
        <f t="shared" si="19"/>
        <v>-56.125952357500296</v>
      </c>
      <c r="T97" s="96">
        <f t="shared" si="20"/>
        <v>-5.6804425129395728</v>
      </c>
      <c r="U97" s="27">
        <f t="shared" si="21"/>
        <v>-25.673178625125274</v>
      </c>
      <c r="V97" s="73">
        <f t="shared" si="26"/>
        <v>-29.930034999999975</v>
      </c>
      <c r="W97" s="28">
        <f t="shared" si="22"/>
        <v>-4.256856374874701</v>
      </c>
      <c r="X97" s="30">
        <v>334.35</v>
      </c>
      <c r="Y97" s="108">
        <v>336.47529858363026</v>
      </c>
      <c r="Z97" s="29">
        <f t="shared" si="23"/>
        <v>2.12529858363024</v>
      </c>
      <c r="AA97" s="30">
        <v>640.99348735750004</v>
      </c>
      <c r="AB97" s="106">
        <v>534</v>
      </c>
      <c r="AC97" s="105">
        <v>-123.54191900000001</v>
      </c>
      <c r="AD97" s="31">
        <f t="shared" si="24"/>
        <v>657.54191900000001</v>
      </c>
      <c r="AE97" s="32">
        <f t="shared" si="25"/>
        <v>-106.99348735750004</v>
      </c>
    </row>
    <row r="98" spans="1:31" ht="18" customHeight="1">
      <c r="A98" s="2">
        <v>92</v>
      </c>
      <c r="B98" s="6" t="s">
        <v>94</v>
      </c>
      <c r="C98" s="118">
        <v>49.93</v>
      </c>
      <c r="D98" s="5"/>
      <c r="E98" s="107">
        <f t="shared" si="14"/>
        <v>3.2388000000000652</v>
      </c>
      <c r="F98" s="13" t="e">
        <f>IF(#REF!&lt;0,IF(C98&lt;49.2,8.73*1.4,E98),E98)</f>
        <v>#REF!</v>
      </c>
      <c r="G98" s="35">
        <v>945.19740143358251</v>
      </c>
      <c r="H98" s="35">
        <v>0</v>
      </c>
      <c r="I98" s="35">
        <f t="shared" si="15"/>
        <v>945.19740143358251</v>
      </c>
      <c r="J98" s="35">
        <v>885</v>
      </c>
      <c r="K98" s="35">
        <v>0</v>
      </c>
      <c r="L98" s="35">
        <f t="shared" si="16"/>
        <v>885</v>
      </c>
      <c r="M98" s="36">
        <f t="shared" si="17"/>
        <v>-60.197401433582513</v>
      </c>
      <c r="N98" s="36">
        <f t="shared" si="17"/>
        <v>0</v>
      </c>
      <c r="O98" s="36">
        <f t="shared" si="17"/>
        <v>-60.197401433582513</v>
      </c>
      <c r="P98" s="94">
        <f t="shared" si="18"/>
        <v>-6.368765015887794</v>
      </c>
      <c r="Q98" s="25">
        <v>930.61486835750009</v>
      </c>
      <c r="R98" s="25">
        <v>945.73743000000002</v>
      </c>
      <c r="S98" s="26">
        <f t="shared" si="19"/>
        <v>15.122561642499932</v>
      </c>
      <c r="T98" s="96">
        <f t="shared" si="20"/>
        <v>1.6250075253139551</v>
      </c>
      <c r="U98" s="27">
        <f t="shared" si="21"/>
        <v>14.582533076082427</v>
      </c>
      <c r="V98" s="73">
        <f t="shared" si="26"/>
        <v>-60.737430000000018</v>
      </c>
      <c r="W98" s="28">
        <f t="shared" si="22"/>
        <v>-75.319963076082445</v>
      </c>
      <c r="X98" s="30">
        <v>344.35</v>
      </c>
      <c r="Y98" s="108">
        <v>336.47529858363026</v>
      </c>
      <c r="Z98" s="29">
        <f t="shared" si="23"/>
        <v>-7.87470141636976</v>
      </c>
      <c r="AA98" s="30">
        <v>573.55236835749997</v>
      </c>
      <c r="AB98" s="106">
        <v>505</v>
      </c>
      <c r="AC98" s="105">
        <v>-50.39734</v>
      </c>
      <c r="AD98" s="31">
        <f t="shared" si="24"/>
        <v>555.39733999999999</v>
      </c>
      <c r="AE98" s="32">
        <f t="shared" si="25"/>
        <v>-68.552368357499972</v>
      </c>
    </row>
    <row r="99" spans="1:31" ht="18" customHeight="1">
      <c r="A99" s="2">
        <v>93</v>
      </c>
      <c r="B99" s="6" t="s">
        <v>95</v>
      </c>
      <c r="C99" s="118">
        <v>49.98</v>
      </c>
      <c r="D99" s="5"/>
      <c r="E99" s="107">
        <f t="shared" si="14"/>
        <v>2.196800000000124</v>
      </c>
      <c r="F99" s="13" t="e">
        <f>IF(#REF!&lt;0,IF(C99&lt;49.2,8.73*1.4,E99),E99)</f>
        <v>#REF!</v>
      </c>
      <c r="G99" s="35">
        <v>932.49514386490989</v>
      </c>
      <c r="H99" s="35">
        <v>0</v>
      </c>
      <c r="I99" s="35">
        <f t="shared" si="15"/>
        <v>932.49514386490989</v>
      </c>
      <c r="J99" s="35">
        <v>871</v>
      </c>
      <c r="K99" s="35">
        <v>0</v>
      </c>
      <c r="L99" s="35">
        <f t="shared" si="16"/>
        <v>871</v>
      </c>
      <c r="M99" s="36">
        <f t="shared" si="17"/>
        <v>-61.495143864909892</v>
      </c>
      <c r="N99" s="36">
        <f t="shared" si="17"/>
        <v>0</v>
      </c>
      <c r="O99" s="36">
        <f t="shared" si="17"/>
        <v>-61.495143864909892</v>
      </c>
      <c r="P99" s="94">
        <f t="shared" si="18"/>
        <v>-6.5946878404139611</v>
      </c>
      <c r="Q99" s="25">
        <v>920.61486835750009</v>
      </c>
      <c r="R99" s="25">
        <v>922.19999800000005</v>
      </c>
      <c r="S99" s="26">
        <f t="shared" si="19"/>
        <v>1.5851296424999646</v>
      </c>
      <c r="T99" s="96">
        <f t="shared" si="20"/>
        <v>0.17218162523575659</v>
      </c>
      <c r="U99" s="27">
        <f t="shared" si="21"/>
        <v>11.880275507409806</v>
      </c>
      <c r="V99" s="73">
        <f t="shared" si="26"/>
        <v>-51.199998000000051</v>
      </c>
      <c r="W99" s="28">
        <f t="shared" si="22"/>
        <v>-63.080273507409856</v>
      </c>
      <c r="X99" s="30">
        <v>334.35</v>
      </c>
      <c r="Y99" s="108">
        <v>294.44102637563344</v>
      </c>
      <c r="Z99" s="29">
        <f t="shared" si="23"/>
        <v>-39.908973624366581</v>
      </c>
      <c r="AA99" s="30">
        <v>573.55236835749997</v>
      </c>
      <c r="AB99" s="106">
        <v>508</v>
      </c>
      <c r="AC99" s="105">
        <v>-50.54054</v>
      </c>
      <c r="AD99" s="31">
        <f t="shared" si="24"/>
        <v>558.54053999999996</v>
      </c>
      <c r="AE99" s="32">
        <f t="shared" si="25"/>
        <v>-65.552368357499972</v>
      </c>
    </row>
    <row r="100" spans="1:31" ht="18" customHeight="1">
      <c r="A100" s="2">
        <v>94</v>
      </c>
      <c r="B100" s="6" t="s">
        <v>96</v>
      </c>
      <c r="C100" s="118">
        <v>49.92</v>
      </c>
      <c r="D100" s="5"/>
      <c r="E100" s="107">
        <f t="shared" si="14"/>
        <v>3.4472000000000236</v>
      </c>
      <c r="F100" s="13" t="e">
        <f>IF(#REF!&lt;0,IF(C100&lt;49.2,8.73*1.4,E100),E100)</f>
        <v>#REF!</v>
      </c>
      <c r="G100" s="35">
        <v>917.05318368338635</v>
      </c>
      <c r="H100" s="35">
        <v>0</v>
      </c>
      <c r="I100" s="35">
        <f t="shared" si="15"/>
        <v>917.05318368338635</v>
      </c>
      <c r="J100" s="35">
        <v>864</v>
      </c>
      <c r="K100" s="35">
        <v>0</v>
      </c>
      <c r="L100" s="35">
        <f t="shared" si="16"/>
        <v>864</v>
      </c>
      <c r="M100" s="36">
        <f t="shared" si="17"/>
        <v>-53.053183683386351</v>
      </c>
      <c r="N100" s="36">
        <f t="shared" si="17"/>
        <v>0</v>
      </c>
      <c r="O100" s="36">
        <f t="shared" si="17"/>
        <v>-53.053183683386351</v>
      </c>
      <c r="P100" s="94">
        <f t="shared" si="18"/>
        <v>-5.7851806882449059</v>
      </c>
      <c r="Q100" s="25">
        <v>920.48057800000004</v>
      </c>
      <c r="R100" s="25">
        <v>921.92504899999994</v>
      </c>
      <c r="S100" s="26">
        <f t="shared" si="19"/>
        <v>1.4444709999999077</v>
      </c>
      <c r="T100" s="96">
        <f t="shared" si="20"/>
        <v>0.1569257444995116</v>
      </c>
      <c r="U100" s="27">
        <f t="shared" si="21"/>
        <v>-3.427394316613686</v>
      </c>
      <c r="V100" s="73">
        <f t="shared" si="26"/>
        <v>-57.925048999999944</v>
      </c>
      <c r="W100" s="28">
        <f t="shared" si="22"/>
        <v>-54.497654683386259</v>
      </c>
      <c r="X100" s="30">
        <v>334.35</v>
      </c>
      <c r="Y100" s="108">
        <v>294.44102637563344</v>
      </c>
      <c r="Z100" s="29">
        <f t="shared" si="23"/>
        <v>-39.908973624366581</v>
      </c>
      <c r="AA100" s="30">
        <v>573.41807800000004</v>
      </c>
      <c r="AB100" s="106">
        <v>501</v>
      </c>
      <c r="AC100" s="105">
        <v>-50.54054</v>
      </c>
      <c r="AD100" s="31">
        <f t="shared" si="24"/>
        <v>551.54053999999996</v>
      </c>
      <c r="AE100" s="32">
        <f t="shared" si="25"/>
        <v>-72.418078000000037</v>
      </c>
    </row>
    <row r="101" spans="1:31" ht="18" customHeight="1">
      <c r="A101" s="2">
        <v>95</v>
      </c>
      <c r="B101" s="6" t="s">
        <v>97</v>
      </c>
      <c r="C101" s="118">
        <v>49.89</v>
      </c>
      <c r="D101" s="5"/>
      <c r="E101" s="107">
        <f t="shared" si="14"/>
        <v>4.072400000000048</v>
      </c>
      <c r="F101" s="13" t="e">
        <f>IF(#REF!&lt;0,IF(C101&lt;49.2,8.73*1.4,E101),E101)</f>
        <v>#REF!</v>
      </c>
      <c r="G101" s="35">
        <v>908.58501197093779</v>
      </c>
      <c r="H101" s="35">
        <v>0</v>
      </c>
      <c r="I101" s="35">
        <f t="shared" si="15"/>
        <v>908.58501197093779</v>
      </c>
      <c r="J101" s="35">
        <v>842</v>
      </c>
      <c r="K101" s="35">
        <v>0</v>
      </c>
      <c r="L101" s="35">
        <f t="shared" si="16"/>
        <v>842</v>
      </c>
      <c r="M101" s="36">
        <f t="shared" si="17"/>
        <v>-66.585011970937785</v>
      </c>
      <c r="N101" s="36">
        <f t="shared" si="17"/>
        <v>0</v>
      </c>
      <c r="O101" s="36">
        <f t="shared" si="17"/>
        <v>-66.585011970937785</v>
      </c>
      <c r="P101" s="94">
        <f t="shared" si="18"/>
        <v>-7.3284294913140808</v>
      </c>
      <c r="Q101" s="25">
        <v>920.48670100000004</v>
      </c>
      <c r="R101" s="25">
        <v>910.54754600000001</v>
      </c>
      <c r="S101" s="26">
        <f t="shared" si="19"/>
        <v>-9.9391550000000279</v>
      </c>
      <c r="T101" s="96">
        <f t="shared" si="20"/>
        <v>-1.0797717109005824</v>
      </c>
      <c r="U101" s="27">
        <f t="shared" si="21"/>
        <v>-11.901689029062254</v>
      </c>
      <c r="V101" s="73">
        <f t="shared" si="26"/>
        <v>-68.547546000000011</v>
      </c>
      <c r="W101" s="28">
        <f t="shared" si="22"/>
        <v>-56.645856970937757</v>
      </c>
      <c r="X101" s="30">
        <v>334.35</v>
      </c>
      <c r="Y101" s="108">
        <v>294.44102637563344</v>
      </c>
      <c r="Z101" s="29">
        <f t="shared" si="23"/>
        <v>-39.908973624366581</v>
      </c>
      <c r="AA101" s="30">
        <v>573.42420099999993</v>
      </c>
      <c r="AB101" s="106">
        <v>482</v>
      </c>
      <c r="AC101" s="105">
        <v>-50.54054</v>
      </c>
      <c r="AD101" s="31">
        <f t="shared" si="24"/>
        <v>532.54053999999996</v>
      </c>
      <c r="AE101" s="32">
        <f t="shared" si="25"/>
        <v>-91.424200999999925</v>
      </c>
    </row>
    <row r="102" spans="1:31" ht="18" customHeight="1">
      <c r="A102" s="2">
        <v>96</v>
      </c>
      <c r="B102" s="6" t="s">
        <v>98</v>
      </c>
      <c r="C102" s="118">
        <v>49.97</v>
      </c>
      <c r="D102" s="5"/>
      <c r="E102" s="107">
        <f t="shared" si="14"/>
        <v>2.4052000000000833</v>
      </c>
      <c r="F102" s="13" t="e">
        <f>IF(#REF!&lt;0,IF(C102&lt;49.2,8.73*1.4,E102),E102)</f>
        <v>#REF!</v>
      </c>
      <c r="G102" s="35">
        <v>904.5999899886092</v>
      </c>
      <c r="H102" s="35">
        <v>0</v>
      </c>
      <c r="I102" s="35">
        <f>G102+H102</f>
        <v>904.5999899886092</v>
      </c>
      <c r="J102" s="35">
        <v>838</v>
      </c>
      <c r="K102" s="35">
        <v>0</v>
      </c>
      <c r="L102" s="35">
        <f t="shared" si="16"/>
        <v>838</v>
      </c>
      <c r="M102" s="36">
        <f t="shared" si="17"/>
        <v>-66.599989988609195</v>
      </c>
      <c r="N102" s="36">
        <f t="shared" si="17"/>
        <v>0</v>
      </c>
      <c r="O102" s="36">
        <f t="shared" si="17"/>
        <v>-66.599989988609195</v>
      </c>
      <c r="P102" s="94">
        <f t="shared" si="18"/>
        <v>-7.3623690830958139</v>
      </c>
      <c r="Q102" s="25">
        <v>920.48670100000004</v>
      </c>
      <c r="R102" s="25">
        <v>901.50754600000005</v>
      </c>
      <c r="S102" s="26">
        <f t="shared" si="19"/>
        <v>-18.979154999999992</v>
      </c>
      <c r="T102" s="96">
        <f t="shared" si="20"/>
        <v>-2.0618608589761682</v>
      </c>
      <c r="U102" s="27">
        <f t="shared" si="21"/>
        <v>-15.886711011390844</v>
      </c>
      <c r="V102" s="73">
        <f t="shared" si="26"/>
        <v>-63.507546000000048</v>
      </c>
      <c r="W102" s="28">
        <f t="shared" si="22"/>
        <v>-47.620834988609204</v>
      </c>
      <c r="X102" s="30">
        <v>334.35</v>
      </c>
      <c r="Y102" s="108">
        <v>294.44102637563344</v>
      </c>
      <c r="Z102" s="29">
        <f t="shared" si="23"/>
        <v>-39.908973624366581</v>
      </c>
      <c r="AA102" s="30">
        <v>573.42420099999993</v>
      </c>
      <c r="AB102" s="106">
        <v>485</v>
      </c>
      <c r="AC102" s="105">
        <v>-50.54054</v>
      </c>
      <c r="AD102" s="31">
        <f t="shared" si="24"/>
        <v>535.54053999999996</v>
      </c>
      <c r="AE102" s="32">
        <f t="shared" si="25"/>
        <v>-88.424200999999925</v>
      </c>
    </row>
    <row r="103" spans="1:31" ht="15.95" customHeight="1" thickBot="1">
      <c r="A103" s="119"/>
      <c r="B103" s="120"/>
      <c r="C103" s="109">
        <f>AVERAGE(C7:C101)</f>
        <v>50.005778947368448</v>
      </c>
      <c r="D103" s="109" t="e">
        <f t="shared" ref="D103:F103" si="27">AVERAGE(D7:D102)</f>
        <v>#DIV/0!</v>
      </c>
      <c r="E103" s="109">
        <f t="shared" si="27"/>
        <v>1.4680087499999901</v>
      </c>
      <c r="F103" s="109" t="e">
        <f t="shared" si="27"/>
        <v>#REF!</v>
      </c>
      <c r="G103" s="116">
        <f t="shared" ref="G103:AE103" si="28">SUM(G7:G102)/400</f>
        <v>272.00000000000006</v>
      </c>
      <c r="H103" s="116">
        <f t="shared" si="28"/>
        <v>0</v>
      </c>
      <c r="I103" s="116">
        <f t="shared" si="28"/>
        <v>272.00000000000006</v>
      </c>
      <c r="J103" s="116">
        <f t="shared" si="28"/>
        <v>268.13</v>
      </c>
      <c r="K103" s="116">
        <f t="shared" si="28"/>
        <v>0</v>
      </c>
      <c r="L103" s="116">
        <f t="shared" si="28"/>
        <v>268.13</v>
      </c>
      <c r="M103" s="116">
        <f t="shared" si="28"/>
        <v>-3.8700000000000498</v>
      </c>
      <c r="N103" s="116">
        <f t="shared" si="28"/>
        <v>0</v>
      </c>
      <c r="O103" s="116">
        <f t="shared" si="28"/>
        <v>-3.8700000000000498</v>
      </c>
      <c r="P103" s="116">
        <f t="shared" si="28"/>
        <v>-0.43725108910309091</v>
      </c>
      <c r="Q103" s="116">
        <f t="shared" si="28"/>
        <v>268.51131945011917</v>
      </c>
      <c r="R103" s="116">
        <f t="shared" si="28"/>
        <v>271.97585632999983</v>
      </c>
      <c r="S103" s="116">
        <f t="shared" si="28"/>
        <v>3.4645368798808067</v>
      </c>
      <c r="T103" s="116">
        <f t="shared" si="28"/>
        <v>0.28728101543739593</v>
      </c>
      <c r="U103" s="116">
        <f>SUM(U7:U102)/400</f>
        <v>3.4886805498808569</v>
      </c>
      <c r="V103" s="116">
        <f t="shared" si="28"/>
        <v>-3.8458563300000015</v>
      </c>
      <c r="W103" s="116">
        <f t="shared" si="28"/>
        <v>-7.3345368798808588</v>
      </c>
      <c r="X103" s="116">
        <f t="shared" si="28"/>
        <v>74.367999999999952</v>
      </c>
      <c r="Y103" s="116">
        <f t="shared" si="28"/>
        <v>74.879999999999953</v>
      </c>
      <c r="Z103" s="116">
        <f t="shared" si="28"/>
        <v>0.51199999999998491</v>
      </c>
      <c r="AA103" s="116">
        <f t="shared" si="28"/>
        <v>186.98641945011917</v>
      </c>
      <c r="AB103" s="116">
        <f t="shared" si="28"/>
        <v>176.19</v>
      </c>
      <c r="AC103" s="116">
        <f t="shared" si="28"/>
        <v>-17.065509632500003</v>
      </c>
      <c r="AD103" s="116">
        <f t="shared" si="28"/>
        <v>193.25550963250001</v>
      </c>
      <c r="AE103" s="116">
        <f t="shared" si="28"/>
        <v>-10.79641945011921</v>
      </c>
    </row>
    <row r="104" spans="1:31" ht="23.25" customHeight="1">
      <c r="A104" s="113"/>
      <c r="B104" s="113"/>
      <c r="C104" s="114"/>
      <c r="D104" s="114"/>
      <c r="E104" s="114"/>
      <c r="F104" s="114"/>
      <c r="G104" s="115"/>
      <c r="H104" s="12"/>
      <c r="I104" s="12"/>
      <c r="J104" s="12"/>
      <c r="K104" s="12"/>
      <c r="L104" s="12"/>
      <c r="M104" s="12"/>
      <c r="N104" s="12"/>
      <c r="O104" s="12"/>
      <c r="P104" s="12"/>
      <c r="U104" s="112"/>
    </row>
    <row r="105" spans="1:31" ht="20.25" customHeight="1">
      <c r="C105" s="12"/>
      <c r="E105" s="115"/>
      <c r="F105" s="115"/>
      <c r="G105" s="115"/>
      <c r="H105" s="12"/>
      <c r="I105" s="12"/>
      <c r="J105" s="12"/>
      <c r="K105" s="12"/>
      <c r="L105" s="12"/>
      <c r="M105" s="12"/>
      <c r="N105" s="12"/>
      <c r="O105" s="12"/>
      <c r="P105" s="12"/>
      <c r="U105" s="112"/>
    </row>
    <row r="106" spans="1:31" ht="16.5" customHeight="1">
      <c r="A106" s="121" t="s">
        <v>103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</row>
    <row r="107" spans="1:31" ht="23.25">
      <c r="B107" s="14"/>
    </row>
    <row r="108" spans="1:31" ht="23.25">
      <c r="B108" s="14"/>
    </row>
    <row r="109" spans="1:31" ht="23.25">
      <c r="B109" s="14"/>
    </row>
    <row r="110" spans="1:31" ht="23.25">
      <c r="B110" s="14"/>
    </row>
    <row r="111" spans="1:31" ht="23.25">
      <c r="B111" s="14"/>
    </row>
    <row r="112" spans="1:31" ht="23.25">
      <c r="B112" s="14"/>
    </row>
    <row r="113" spans="2:2" ht="23.25">
      <c r="B113" s="14"/>
    </row>
    <row r="114" spans="2:2" ht="23.25">
      <c r="B114" s="14"/>
    </row>
    <row r="115" spans="2:2" ht="23.25">
      <c r="B115" s="14"/>
    </row>
    <row r="116" spans="2:2" ht="23.25">
      <c r="B116" s="14"/>
    </row>
    <row r="117" spans="2:2" ht="23.25">
      <c r="B117" s="14"/>
    </row>
    <row r="118" spans="2:2" ht="23.25">
      <c r="B118" s="14"/>
    </row>
    <row r="119" spans="2:2" ht="23.25">
      <c r="B119" s="14"/>
    </row>
    <row r="120" spans="2:2" ht="23.25">
      <c r="B120" s="14"/>
    </row>
    <row r="121" spans="2:2" ht="23.25">
      <c r="B121" s="14"/>
    </row>
    <row r="122" spans="2:2" ht="23.25">
      <c r="B122" s="14"/>
    </row>
    <row r="123" spans="2:2" ht="23.25">
      <c r="B123" s="14"/>
    </row>
    <row r="124" spans="2:2" ht="23.25">
      <c r="B124" s="14"/>
    </row>
    <row r="125" spans="2:2" ht="23.25">
      <c r="B125" s="14"/>
    </row>
    <row r="126" spans="2:2" ht="23.25">
      <c r="B126" s="14"/>
    </row>
    <row r="127" spans="2:2" ht="23.25">
      <c r="B127" s="14"/>
    </row>
    <row r="128" spans="2:2" ht="23.25">
      <c r="B128" s="14"/>
    </row>
    <row r="129" spans="2:13" ht="23.25">
      <c r="B129" s="14"/>
    </row>
    <row r="130" spans="2:13" ht="23.25">
      <c r="B130" s="14"/>
    </row>
    <row r="131" spans="2:13" ht="23.25">
      <c r="B131" s="14"/>
    </row>
    <row r="132" spans="2:13" ht="23.25">
      <c r="B132" s="14"/>
    </row>
    <row r="133" spans="2:13" ht="23.25">
      <c r="B133" s="14"/>
    </row>
    <row r="134" spans="2:13" ht="23.25">
      <c r="B134" s="14"/>
    </row>
    <row r="135" spans="2:13" ht="23.25">
      <c r="B135" s="14"/>
      <c r="M135" s="56"/>
    </row>
    <row r="136" spans="2:13" ht="23.25">
      <c r="B136" s="14"/>
    </row>
    <row r="137" spans="2:13" ht="23.25">
      <c r="B137" s="14"/>
    </row>
    <row r="138" spans="2:13" ht="23.25">
      <c r="B138" s="14"/>
    </row>
    <row r="139" spans="2:13" ht="23.25">
      <c r="B139" s="14"/>
    </row>
    <row r="140" spans="2:13" ht="23.25">
      <c r="B140" s="14"/>
    </row>
    <row r="141" spans="2:13" ht="23.25">
      <c r="B141" s="14"/>
    </row>
    <row r="142" spans="2:13" ht="23.25">
      <c r="B142" s="14"/>
    </row>
    <row r="143" spans="2:13" ht="23.25">
      <c r="B143" s="14"/>
    </row>
    <row r="144" spans="2:13" ht="23.25">
      <c r="B144" s="14"/>
    </row>
    <row r="145" spans="2:2" ht="23.25">
      <c r="B145" s="14"/>
    </row>
    <row r="146" spans="2:2" ht="23.25">
      <c r="B146" s="14"/>
    </row>
    <row r="147" spans="2:2" ht="23.25">
      <c r="B147" s="14"/>
    </row>
    <row r="148" spans="2:2" ht="23.25">
      <c r="B148" s="14"/>
    </row>
    <row r="149" spans="2:2" ht="23.25">
      <c r="B149" s="14"/>
    </row>
    <row r="150" spans="2:2" ht="23.25">
      <c r="B150" s="14"/>
    </row>
    <row r="151" spans="2:2" ht="23.25">
      <c r="B151" s="14"/>
    </row>
    <row r="152" spans="2:2" ht="23.25">
      <c r="B152" s="14"/>
    </row>
    <row r="153" spans="2:2" ht="23.25">
      <c r="B153" s="14"/>
    </row>
    <row r="154" spans="2:2" ht="23.25">
      <c r="B154" s="14"/>
    </row>
    <row r="155" spans="2:2" ht="23.25">
      <c r="B155" s="14"/>
    </row>
    <row r="156" spans="2:2" ht="23.25">
      <c r="B156" s="14"/>
    </row>
    <row r="157" spans="2:2" ht="23.25">
      <c r="B157" s="14"/>
    </row>
    <row r="158" spans="2:2" ht="23.25">
      <c r="B158" s="14"/>
    </row>
    <row r="159" spans="2:2" ht="23.25">
      <c r="B159" s="14"/>
    </row>
    <row r="160" spans="2:2" ht="23.25">
      <c r="B160" s="14"/>
    </row>
    <row r="161" spans="2:2" ht="23.25">
      <c r="B161" s="14"/>
    </row>
    <row r="162" spans="2:2" ht="23.25">
      <c r="B162" s="14"/>
    </row>
    <row r="163" spans="2:2" ht="23.25">
      <c r="B163" s="14"/>
    </row>
    <row r="164" spans="2:2" ht="23.25">
      <c r="B164" s="14"/>
    </row>
    <row r="165" spans="2:2" ht="23.25">
      <c r="B165" s="14"/>
    </row>
    <row r="166" spans="2:2" ht="23.25">
      <c r="B166" s="14"/>
    </row>
    <row r="167" spans="2:2" ht="23.25">
      <c r="B167" s="14"/>
    </row>
    <row r="168" spans="2:2" ht="23.25">
      <c r="B168" s="14"/>
    </row>
    <row r="169" spans="2:2" ht="23.25">
      <c r="B169" s="14"/>
    </row>
    <row r="170" spans="2:2" ht="23.25">
      <c r="B170" s="14"/>
    </row>
    <row r="171" spans="2:2" ht="23.25">
      <c r="B171" s="14"/>
    </row>
    <row r="172" spans="2:2" ht="23.25">
      <c r="B172" s="14"/>
    </row>
    <row r="173" spans="2:2" ht="23.25">
      <c r="B173" s="14"/>
    </row>
    <row r="174" spans="2:2" ht="23.25">
      <c r="B174" s="14"/>
    </row>
    <row r="175" spans="2:2" ht="23.25">
      <c r="B175" s="14"/>
    </row>
    <row r="176" spans="2:2" ht="23.25">
      <c r="B176" s="14"/>
    </row>
    <row r="177" spans="2:2" ht="23.25">
      <c r="B177" s="14"/>
    </row>
    <row r="178" spans="2:2" ht="23.25">
      <c r="B178" s="14"/>
    </row>
    <row r="179" spans="2:2" ht="23.25">
      <c r="B179" s="14"/>
    </row>
    <row r="180" spans="2:2" ht="23.25">
      <c r="B180" s="14"/>
    </row>
    <row r="181" spans="2:2" ht="23.25">
      <c r="B181" s="14"/>
    </row>
    <row r="182" spans="2:2" ht="23.25">
      <c r="B182" s="14"/>
    </row>
    <row r="183" spans="2:2" ht="23.25">
      <c r="B183" s="14"/>
    </row>
    <row r="184" spans="2:2" ht="23.25">
      <c r="B184" s="14"/>
    </row>
    <row r="185" spans="2:2" ht="23.25">
      <c r="B185" s="14"/>
    </row>
    <row r="186" spans="2:2" ht="23.25">
      <c r="B186" s="14"/>
    </row>
    <row r="187" spans="2:2" ht="23.25">
      <c r="B187" s="14"/>
    </row>
    <row r="188" spans="2:2" ht="23.25">
      <c r="B188" s="14"/>
    </row>
    <row r="189" spans="2:2" ht="23.25">
      <c r="B189" s="14"/>
    </row>
    <row r="190" spans="2:2" ht="23.25">
      <c r="B190" s="14"/>
    </row>
    <row r="191" spans="2:2" ht="23.25">
      <c r="B191" s="14"/>
    </row>
    <row r="192" spans="2:2" ht="23.25">
      <c r="B192" s="14"/>
    </row>
    <row r="193" spans="2:2" ht="23.25">
      <c r="B193" s="14"/>
    </row>
    <row r="194" spans="2:2" ht="23.25">
      <c r="B194" s="14"/>
    </row>
    <row r="195" spans="2:2">
      <c r="B195" s="4"/>
    </row>
  </sheetData>
  <mergeCells count="30">
    <mergeCell ref="Q4:T4"/>
    <mergeCell ref="T5:T6"/>
    <mergeCell ref="Q1:U1"/>
    <mergeCell ref="C1:F1"/>
    <mergeCell ref="A1:B1"/>
    <mergeCell ref="F4:F5"/>
    <mergeCell ref="A4:A6"/>
    <mergeCell ref="B4:B6"/>
    <mergeCell ref="C4:C6"/>
    <mergeCell ref="E4:E6"/>
    <mergeCell ref="Q5:Q6"/>
    <mergeCell ref="U4:W4"/>
    <mergeCell ref="G4:O4"/>
    <mergeCell ref="G5:I5"/>
    <mergeCell ref="J5:L5"/>
    <mergeCell ref="AA4:AE4"/>
    <mergeCell ref="X4:Z4"/>
    <mergeCell ref="X5:X6"/>
    <mergeCell ref="Y5:Y6"/>
    <mergeCell ref="AB5:AD5"/>
    <mergeCell ref="A103:B103"/>
    <mergeCell ref="A106:AE106"/>
    <mergeCell ref="AA5:AA6"/>
    <mergeCell ref="S5:S6"/>
    <mergeCell ref="U5:U6"/>
    <mergeCell ref="V5:V6"/>
    <mergeCell ref="W5:W6"/>
    <mergeCell ref="Z5:Z6"/>
    <mergeCell ref="M5:P5"/>
    <mergeCell ref="R5:R6"/>
  </mergeCells>
  <phoneticPr fontId="0" type="noConversion"/>
  <conditionalFormatting sqref="C7:C102">
    <cfRule type="cellIs" dxfId="11" priority="19" stopIfTrue="1" operator="between">
      <formula>48.8</formula>
      <formula>49</formula>
    </cfRule>
    <cfRule type="cellIs" dxfId="10" priority="20" stopIfTrue="1" operator="lessThan">
      <formula>48.8</formula>
    </cfRule>
  </conditionalFormatting>
  <conditionalFormatting sqref="C7:C102">
    <cfRule type="cellIs" dxfId="9" priority="8" stopIfTrue="1" operator="lessThanOrEqual">
      <formula>49.2</formula>
    </cfRule>
    <cfRule type="cellIs" dxfId="8" priority="9" stopIfTrue="1" operator="between">
      <formula>49.5</formula>
      <formula>49.21</formula>
    </cfRule>
    <cfRule type="cellIs" dxfId="7" priority="10" operator="greaterThan">
      <formula>49.5</formula>
    </cfRule>
  </conditionalFormatting>
  <conditionalFormatting sqref="C7:C102">
    <cfRule type="cellIs" dxfId="6" priority="7" stopIfTrue="1" operator="greaterThan">
      <formula>50.3</formula>
    </cfRule>
  </conditionalFormatting>
  <conditionalFormatting sqref="C7:C102">
    <cfRule type="cellIs" dxfId="5" priority="5" stopIfTrue="1" operator="between">
      <formula>48.8</formula>
      <formula>49</formula>
    </cfRule>
    <cfRule type="cellIs" dxfId="4" priority="6" stopIfTrue="1" operator="lessThan">
      <formula>48.8</formula>
    </cfRule>
  </conditionalFormatting>
  <conditionalFormatting sqref="C7:C102">
    <cfRule type="cellIs" dxfId="3" priority="2" stopIfTrue="1" operator="lessThanOrEqual">
      <formula>49.2</formula>
    </cfRule>
    <cfRule type="cellIs" dxfId="2" priority="3" stopIfTrue="1" operator="between">
      <formula>49.5</formula>
      <formula>49.21</formula>
    </cfRule>
    <cfRule type="cellIs" dxfId="1" priority="4" operator="greaterThan">
      <formula>49.5</formula>
    </cfRule>
  </conditionalFormatting>
  <conditionalFormatting sqref="C7:C102">
    <cfRule type="cellIs" dxfId="0" priority="1" stopIfTrue="1" operator="greaterThan">
      <formula>50.3</formula>
    </cfRule>
  </conditionalFormatting>
  <pageMargins left="0.45" right="0.24" top="0.21" bottom="0.6" header="0.27" footer="0.23"/>
  <pageSetup paperSize="9" scale="30" orientation="portrait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tabSelected="1" view="pageBreakPreview" zoomScale="90" zoomScaleSheetLayoutView="90" workbookViewId="0">
      <selection activeCell="I13" sqref="I13:I26"/>
    </sheetView>
  </sheetViews>
  <sheetFormatPr defaultRowHeight="12.75"/>
  <cols>
    <col min="1" max="1" width="4.7109375" customWidth="1"/>
    <col min="2" max="2" width="18.5703125" customWidth="1"/>
    <col min="3" max="3" width="15.42578125" customWidth="1"/>
    <col min="4" max="4" width="13.42578125" customWidth="1"/>
    <col min="5" max="5" width="14" customWidth="1"/>
    <col min="6" max="6" width="7.28515625" customWidth="1"/>
    <col min="7" max="7" width="4.7109375" customWidth="1"/>
    <col min="8" max="8" width="17" customWidth="1"/>
    <col min="9" max="9" width="16.5703125" customWidth="1"/>
    <col min="10" max="10" width="13.140625" customWidth="1"/>
    <col min="11" max="11" width="12.85546875" customWidth="1"/>
    <col min="12" max="12" width="9.42578125" customWidth="1"/>
    <col min="13" max="13" width="14" customWidth="1"/>
  </cols>
  <sheetData>
    <row r="1" spans="1:13" ht="57.75" customHeight="1">
      <c r="A1" s="157" t="s">
        <v>174</v>
      </c>
      <c r="B1" s="157"/>
      <c r="C1" s="157"/>
      <c r="D1" s="157"/>
      <c r="E1" s="157"/>
      <c r="G1" s="164" t="s">
        <v>175</v>
      </c>
      <c r="H1" s="164"/>
      <c r="I1" s="164"/>
      <c r="J1" s="164"/>
      <c r="K1" s="164"/>
      <c r="L1" s="164"/>
      <c r="M1" s="164"/>
    </row>
    <row r="2" spans="1:13" ht="63" customHeight="1">
      <c r="A2" s="166" t="s">
        <v>166</v>
      </c>
      <c r="B2" s="168" t="s">
        <v>136</v>
      </c>
      <c r="C2" s="170" t="s">
        <v>144</v>
      </c>
      <c r="D2" s="170" t="s">
        <v>145</v>
      </c>
      <c r="E2" s="172" t="s">
        <v>146</v>
      </c>
      <c r="G2" s="165" t="s">
        <v>135</v>
      </c>
      <c r="H2" s="165" t="s">
        <v>136</v>
      </c>
      <c r="I2" s="165" t="s">
        <v>153</v>
      </c>
      <c r="J2" s="165" t="s">
        <v>147</v>
      </c>
      <c r="K2" s="165"/>
      <c r="L2" s="165"/>
      <c r="M2" s="165" t="s">
        <v>146</v>
      </c>
    </row>
    <row r="3" spans="1:13" ht="47.25">
      <c r="A3" s="167"/>
      <c r="B3" s="169"/>
      <c r="C3" s="171"/>
      <c r="D3" s="171"/>
      <c r="E3" s="173"/>
      <c r="G3" s="165"/>
      <c r="H3" s="165"/>
      <c r="I3" s="165"/>
      <c r="J3" s="39" t="s">
        <v>148</v>
      </c>
      <c r="K3" s="39" t="s">
        <v>169</v>
      </c>
      <c r="L3" s="39" t="s">
        <v>149</v>
      </c>
      <c r="M3" s="165"/>
    </row>
    <row r="4" spans="1:13" ht="15.75" customHeight="1">
      <c r="A4" s="42" t="s">
        <v>137</v>
      </c>
      <c r="B4" s="158" t="s">
        <v>138</v>
      </c>
      <c r="C4" s="159"/>
      <c r="D4" s="159"/>
      <c r="E4" s="160"/>
      <c r="G4" s="42" t="s">
        <v>137</v>
      </c>
      <c r="H4" s="158" t="s">
        <v>138</v>
      </c>
      <c r="I4" s="159"/>
      <c r="J4" s="159"/>
      <c r="K4" s="159"/>
      <c r="L4" s="159"/>
      <c r="M4" s="160"/>
    </row>
    <row r="5" spans="1:13" ht="15">
      <c r="A5" s="40">
        <v>1</v>
      </c>
      <c r="B5" s="37" t="s">
        <v>117</v>
      </c>
      <c r="C5" s="51">
        <v>0</v>
      </c>
      <c r="D5" s="51">
        <v>10.91</v>
      </c>
      <c r="E5" s="41">
        <f t="shared" ref="E5:E10" si="0">C5*D5</f>
        <v>0</v>
      </c>
      <c r="G5" s="40">
        <v>1</v>
      </c>
      <c r="H5" s="37" t="s">
        <v>117</v>
      </c>
      <c r="I5" s="51">
        <v>0</v>
      </c>
      <c r="J5" s="51">
        <v>0.72</v>
      </c>
      <c r="K5" s="51">
        <v>10.19</v>
      </c>
      <c r="L5" s="51">
        <f>SUM(J5:K5)</f>
        <v>10.91</v>
      </c>
      <c r="M5" s="41">
        <f t="shared" ref="M5:M10" si="1">I5*L5</f>
        <v>0</v>
      </c>
    </row>
    <row r="6" spans="1:13" ht="15">
      <c r="A6" s="40">
        <v>2</v>
      </c>
      <c r="B6" s="37" t="s">
        <v>118</v>
      </c>
      <c r="C6" s="51">
        <v>3.52</v>
      </c>
      <c r="D6" s="51">
        <v>8.26</v>
      </c>
      <c r="E6" s="41">
        <f t="shared" si="0"/>
        <v>29.075199999999999</v>
      </c>
      <c r="G6" s="40">
        <v>2</v>
      </c>
      <c r="H6" s="37" t="s">
        <v>118</v>
      </c>
      <c r="I6" s="51">
        <v>0</v>
      </c>
      <c r="J6" s="51">
        <v>0.72</v>
      </c>
      <c r="K6" s="51">
        <v>7.54</v>
      </c>
      <c r="L6" s="51">
        <f t="shared" ref="L6:L10" si="2">SUM(J6:K6)</f>
        <v>8.26</v>
      </c>
      <c r="M6" s="41">
        <f t="shared" si="1"/>
        <v>0</v>
      </c>
    </row>
    <row r="7" spans="1:13" ht="15">
      <c r="A7" s="40">
        <v>3</v>
      </c>
      <c r="B7" s="37" t="s">
        <v>119</v>
      </c>
      <c r="C7" s="51">
        <v>0</v>
      </c>
      <c r="D7" s="51">
        <v>10.91</v>
      </c>
      <c r="E7" s="41">
        <f t="shared" si="0"/>
        <v>0</v>
      </c>
      <c r="G7" s="40">
        <v>3</v>
      </c>
      <c r="H7" s="37" t="s">
        <v>119</v>
      </c>
      <c r="I7" s="51">
        <v>0</v>
      </c>
      <c r="J7" s="51">
        <v>0.64</v>
      </c>
      <c r="K7" s="51">
        <v>10.27</v>
      </c>
      <c r="L7" s="51">
        <f t="shared" si="2"/>
        <v>10.91</v>
      </c>
      <c r="M7" s="41">
        <f t="shared" si="1"/>
        <v>0</v>
      </c>
    </row>
    <row r="8" spans="1:13" ht="15">
      <c r="A8" s="40">
        <v>4</v>
      </c>
      <c r="B8" s="37" t="s">
        <v>120</v>
      </c>
      <c r="C8" s="51">
        <v>5.16</v>
      </c>
      <c r="D8" s="51">
        <v>9.76</v>
      </c>
      <c r="E8" s="41">
        <f t="shared" si="0"/>
        <v>50.361600000000003</v>
      </c>
      <c r="G8" s="40">
        <v>4</v>
      </c>
      <c r="H8" s="37" t="s">
        <v>120</v>
      </c>
      <c r="I8" s="51">
        <v>0</v>
      </c>
      <c r="J8" s="51">
        <v>0.64</v>
      </c>
      <c r="K8" s="51">
        <v>9.1199999999999992</v>
      </c>
      <c r="L8" s="51">
        <f t="shared" si="2"/>
        <v>9.76</v>
      </c>
      <c r="M8" s="41">
        <f t="shared" si="1"/>
        <v>0</v>
      </c>
    </row>
    <row r="9" spans="1:13" ht="15">
      <c r="A9" s="40">
        <v>5</v>
      </c>
      <c r="B9" s="37" t="s">
        <v>121</v>
      </c>
      <c r="C9" s="51">
        <v>0</v>
      </c>
      <c r="D9" s="51">
        <v>10.73</v>
      </c>
      <c r="E9" s="41">
        <f t="shared" si="0"/>
        <v>0</v>
      </c>
      <c r="G9" s="40">
        <v>5</v>
      </c>
      <c r="H9" s="37" t="s">
        <v>121</v>
      </c>
      <c r="I9" s="51">
        <v>0</v>
      </c>
      <c r="J9" s="51">
        <v>0.57999999999999996</v>
      </c>
      <c r="K9" s="51">
        <v>10.15</v>
      </c>
      <c r="L9" s="51">
        <f t="shared" si="2"/>
        <v>10.73</v>
      </c>
      <c r="M9" s="41">
        <f t="shared" si="1"/>
        <v>0</v>
      </c>
    </row>
    <row r="10" spans="1:13" ht="15">
      <c r="A10" s="40">
        <v>6</v>
      </c>
      <c r="B10" s="37" t="s">
        <v>122</v>
      </c>
      <c r="C10" s="51">
        <v>3.64</v>
      </c>
      <c r="D10" s="51">
        <v>8.7799999999999994</v>
      </c>
      <c r="E10" s="41">
        <f t="shared" si="0"/>
        <v>31.959199999999999</v>
      </c>
      <c r="G10" s="40">
        <v>6</v>
      </c>
      <c r="H10" s="37" t="s">
        <v>122</v>
      </c>
      <c r="I10" s="51">
        <v>0</v>
      </c>
      <c r="J10" s="51">
        <v>0.57999999999999996</v>
      </c>
      <c r="K10" s="51">
        <v>8.1999999999999993</v>
      </c>
      <c r="L10" s="51">
        <f t="shared" si="2"/>
        <v>8.7799999999999994</v>
      </c>
      <c r="M10" s="41">
        <f t="shared" si="1"/>
        <v>0</v>
      </c>
    </row>
    <row r="11" spans="1:13" ht="15.75">
      <c r="A11" s="43"/>
      <c r="B11" s="44" t="s">
        <v>139</v>
      </c>
      <c r="C11" s="53">
        <f>SUM(C5:C10)</f>
        <v>12.32</v>
      </c>
      <c r="D11" s="52">
        <f>IF(C11&gt;0,E11/C11,0)</f>
        <v>9.0418831168831169</v>
      </c>
      <c r="E11" s="45">
        <f>SUM(E5:E10)</f>
        <v>111.396</v>
      </c>
      <c r="G11" s="43"/>
      <c r="H11" s="44" t="s">
        <v>139</v>
      </c>
      <c r="I11" s="53">
        <f>SUM(I5:I10)</f>
        <v>0</v>
      </c>
      <c r="J11" s="53"/>
      <c r="K11" s="53">
        <f>AVERAGE(K5:K10)</f>
        <v>9.2449999999999992</v>
      </c>
      <c r="L11" s="53">
        <f>IF(I11&gt;0,M11/I11,0)</f>
        <v>0</v>
      </c>
      <c r="M11" s="45">
        <f>SUM(M5:M10)</f>
        <v>0</v>
      </c>
    </row>
    <row r="12" spans="1:13" ht="15.75">
      <c r="A12" s="48" t="s">
        <v>140</v>
      </c>
      <c r="B12" s="161" t="s">
        <v>141</v>
      </c>
      <c r="C12" s="162"/>
      <c r="D12" s="162"/>
      <c r="E12" s="163"/>
      <c r="G12" s="48" t="s">
        <v>140</v>
      </c>
      <c r="H12" s="161" t="s">
        <v>141</v>
      </c>
      <c r="I12" s="162"/>
      <c r="J12" s="162"/>
      <c r="K12" s="162"/>
      <c r="L12" s="162"/>
      <c r="M12" s="163"/>
    </row>
    <row r="13" spans="1:13" ht="15">
      <c r="A13" s="40">
        <v>1</v>
      </c>
      <c r="B13" s="37" t="s">
        <v>123</v>
      </c>
      <c r="C13" s="51">
        <v>0</v>
      </c>
      <c r="D13" s="51">
        <v>3.4400000000000004</v>
      </c>
      <c r="E13" s="41">
        <f t="shared" ref="E13:E26" si="3">C13*D13</f>
        <v>0</v>
      </c>
      <c r="G13" s="40">
        <v>1</v>
      </c>
      <c r="H13" s="37" t="s">
        <v>123</v>
      </c>
      <c r="I13" s="51">
        <v>0</v>
      </c>
      <c r="J13" s="51">
        <v>0.72</v>
      </c>
      <c r="K13" s="51">
        <v>2.72</v>
      </c>
      <c r="L13" s="51">
        <f>SUM(J13:K13)</f>
        <v>3.4400000000000004</v>
      </c>
      <c r="M13" s="41">
        <f t="shared" ref="M13:M25" si="4">I13*L13</f>
        <v>0</v>
      </c>
    </row>
    <row r="14" spans="1:13" ht="15">
      <c r="A14" s="40">
        <v>2</v>
      </c>
      <c r="B14" s="37" t="s">
        <v>124</v>
      </c>
      <c r="C14" s="51">
        <v>0</v>
      </c>
      <c r="D14" s="51">
        <v>3.6</v>
      </c>
      <c r="E14" s="41">
        <f t="shared" si="3"/>
        <v>0</v>
      </c>
      <c r="G14" s="40">
        <v>2</v>
      </c>
      <c r="H14" s="37" t="s">
        <v>124</v>
      </c>
      <c r="I14" s="51">
        <v>0</v>
      </c>
      <c r="J14" s="51">
        <v>0.64</v>
      </c>
      <c r="K14" s="51">
        <v>2.96</v>
      </c>
      <c r="L14" s="51">
        <f t="shared" ref="L14:L25" si="5">SUM(J14:K14)</f>
        <v>3.6</v>
      </c>
      <c r="M14" s="41">
        <f t="shared" si="4"/>
        <v>0</v>
      </c>
    </row>
    <row r="15" spans="1:13" ht="15">
      <c r="A15" s="40">
        <v>3</v>
      </c>
      <c r="B15" s="37" t="s">
        <v>125</v>
      </c>
      <c r="C15" s="51">
        <v>0.92</v>
      </c>
      <c r="D15" s="51">
        <v>3.7800000000000002</v>
      </c>
      <c r="E15" s="41">
        <f t="shared" si="3"/>
        <v>3.4776000000000002</v>
      </c>
      <c r="G15" s="40">
        <v>3</v>
      </c>
      <c r="H15" s="37" t="s">
        <v>125</v>
      </c>
      <c r="I15" s="51">
        <v>0.35</v>
      </c>
      <c r="J15" s="51">
        <v>0.57999999999999996</v>
      </c>
      <c r="K15" s="51">
        <v>3.2</v>
      </c>
      <c r="L15" s="51">
        <f t="shared" si="5"/>
        <v>3.7800000000000002</v>
      </c>
      <c r="M15" s="41">
        <f t="shared" si="4"/>
        <v>1.323</v>
      </c>
    </row>
    <row r="16" spans="1:13" ht="15">
      <c r="A16" s="40">
        <v>4</v>
      </c>
      <c r="B16" s="37" t="s">
        <v>126</v>
      </c>
      <c r="C16" s="51">
        <v>0.32</v>
      </c>
      <c r="D16" s="51">
        <v>4.5329999999999995</v>
      </c>
      <c r="E16" s="41">
        <f t="shared" si="3"/>
        <v>1.4505599999999998</v>
      </c>
      <c r="G16" s="40">
        <v>4</v>
      </c>
      <c r="H16" s="37" t="s">
        <v>126</v>
      </c>
      <c r="I16" s="51">
        <v>0</v>
      </c>
      <c r="J16" s="51">
        <v>1.48</v>
      </c>
      <c r="K16" s="51">
        <v>3.0529999999999999</v>
      </c>
      <c r="L16" s="51">
        <f t="shared" si="5"/>
        <v>4.5329999999999995</v>
      </c>
      <c r="M16" s="41">
        <f t="shared" si="4"/>
        <v>0</v>
      </c>
    </row>
    <row r="17" spans="1:13" ht="15">
      <c r="A17" s="40">
        <v>5</v>
      </c>
      <c r="B17" s="37" t="s">
        <v>152</v>
      </c>
      <c r="C17" s="51">
        <v>0</v>
      </c>
      <c r="D17" s="51">
        <v>4.5</v>
      </c>
      <c r="E17" s="41">
        <f t="shared" si="3"/>
        <v>0</v>
      </c>
      <c r="G17" s="40">
        <v>5</v>
      </c>
      <c r="H17" s="37" t="s">
        <v>152</v>
      </c>
      <c r="I17" s="51">
        <v>0</v>
      </c>
      <c r="J17" s="51">
        <v>1.71</v>
      </c>
      <c r="K17" s="51">
        <v>2.79</v>
      </c>
      <c r="L17" s="51">
        <f t="shared" si="5"/>
        <v>4.5</v>
      </c>
      <c r="M17" s="41">
        <f t="shared" si="4"/>
        <v>0</v>
      </c>
    </row>
    <row r="18" spans="1:13" ht="15.75" customHeight="1">
      <c r="A18" s="40">
        <v>6</v>
      </c>
      <c r="B18" s="38" t="s">
        <v>127</v>
      </c>
      <c r="C18" s="51">
        <v>0</v>
      </c>
      <c r="D18" s="51">
        <v>3.21</v>
      </c>
      <c r="E18" s="41">
        <f t="shared" si="3"/>
        <v>0</v>
      </c>
      <c r="G18" s="40">
        <v>6</v>
      </c>
      <c r="H18" s="38" t="s">
        <v>127</v>
      </c>
      <c r="I18" s="51">
        <v>0</v>
      </c>
      <c r="J18" s="51">
        <v>1.1200000000000001</v>
      </c>
      <c r="K18" s="51">
        <v>2.09</v>
      </c>
      <c r="L18" s="51">
        <f t="shared" si="5"/>
        <v>3.21</v>
      </c>
      <c r="M18" s="41">
        <f t="shared" si="4"/>
        <v>0</v>
      </c>
    </row>
    <row r="19" spans="1:13" ht="15">
      <c r="A19" s="40">
        <v>7</v>
      </c>
      <c r="B19" s="37" t="s">
        <v>128</v>
      </c>
      <c r="C19" s="51">
        <v>0.71944000000000008</v>
      </c>
      <c r="D19" s="51">
        <v>2.19</v>
      </c>
      <c r="E19" s="41">
        <f t="shared" si="3"/>
        <v>1.5755736000000002</v>
      </c>
      <c r="G19" s="40">
        <v>7</v>
      </c>
      <c r="H19" s="37" t="s">
        <v>128</v>
      </c>
      <c r="I19" s="51">
        <v>1.3558855725000001</v>
      </c>
      <c r="J19" s="51">
        <v>0.88</v>
      </c>
      <c r="K19" s="51">
        <v>1.31</v>
      </c>
      <c r="L19" s="51">
        <f t="shared" si="5"/>
        <v>2.19</v>
      </c>
      <c r="M19" s="41">
        <f t="shared" si="4"/>
        <v>2.9693894037750002</v>
      </c>
    </row>
    <row r="20" spans="1:13" ht="15">
      <c r="A20" s="40">
        <v>8</v>
      </c>
      <c r="B20" s="37" t="s">
        <v>129</v>
      </c>
      <c r="C20" s="51">
        <v>0.41578124999999999</v>
      </c>
      <c r="D20" s="51">
        <v>2.04</v>
      </c>
      <c r="E20" s="41">
        <f t="shared" si="3"/>
        <v>0.84819374999999997</v>
      </c>
      <c r="G20" s="40">
        <v>8</v>
      </c>
      <c r="H20" s="37" t="s">
        <v>129</v>
      </c>
      <c r="I20" s="51">
        <v>0.91046842250000015</v>
      </c>
      <c r="J20" s="51">
        <v>0.73</v>
      </c>
      <c r="K20" s="51">
        <v>1.31</v>
      </c>
      <c r="L20" s="51">
        <f t="shared" si="5"/>
        <v>2.04</v>
      </c>
      <c r="M20" s="41">
        <f t="shared" si="4"/>
        <v>1.8573555819000003</v>
      </c>
    </row>
    <row r="21" spans="1:13" ht="15">
      <c r="A21" s="40">
        <v>9</v>
      </c>
      <c r="B21" s="37" t="s">
        <v>130</v>
      </c>
      <c r="C21" s="51">
        <v>2.0839609374999992</v>
      </c>
      <c r="D21" s="51">
        <v>2.8200000000000003</v>
      </c>
      <c r="E21" s="41">
        <f t="shared" si="3"/>
        <v>5.8767698437499982</v>
      </c>
      <c r="G21" s="40">
        <v>9</v>
      </c>
      <c r="H21" s="37" t="s">
        <v>130</v>
      </c>
      <c r="I21" s="51">
        <v>0</v>
      </c>
      <c r="J21" s="51">
        <v>1.49</v>
      </c>
      <c r="K21" s="51">
        <v>1.33</v>
      </c>
      <c r="L21" s="51">
        <f t="shared" si="5"/>
        <v>2.8200000000000003</v>
      </c>
      <c r="M21" s="41">
        <f t="shared" si="4"/>
        <v>0</v>
      </c>
    </row>
    <row r="22" spans="1:13" ht="15">
      <c r="A22" s="40">
        <v>10</v>
      </c>
      <c r="B22" s="38" t="s">
        <v>131</v>
      </c>
      <c r="C22" s="51">
        <v>0</v>
      </c>
      <c r="D22" s="51">
        <v>1.96</v>
      </c>
      <c r="E22" s="41">
        <f t="shared" si="3"/>
        <v>0</v>
      </c>
      <c r="G22" s="40">
        <v>10</v>
      </c>
      <c r="H22" s="38" t="s">
        <v>131</v>
      </c>
      <c r="I22" s="51">
        <v>0</v>
      </c>
      <c r="J22" s="51">
        <v>0.67</v>
      </c>
      <c r="K22" s="51">
        <v>1.29</v>
      </c>
      <c r="L22" s="51">
        <f t="shared" si="5"/>
        <v>1.96</v>
      </c>
      <c r="M22" s="41">
        <f t="shared" si="4"/>
        <v>0</v>
      </c>
    </row>
    <row r="23" spans="1:13" ht="15">
      <c r="A23" s="40">
        <v>11</v>
      </c>
      <c r="B23" s="38" t="s">
        <v>132</v>
      </c>
      <c r="C23" s="51">
        <v>0.74815650000000045</v>
      </c>
      <c r="D23" s="51">
        <v>3.83</v>
      </c>
      <c r="E23" s="41">
        <f t="shared" si="3"/>
        <v>2.8654393950000019</v>
      </c>
      <c r="G23" s="40">
        <v>11</v>
      </c>
      <c r="H23" s="38" t="s">
        <v>132</v>
      </c>
      <c r="I23" s="51">
        <v>0</v>
      </c>
      <c r="J23" s="51">
        <v>1.1200000000000001</v>
      </c>
      <c r="K23" s="51">
        <v>2.71</v>
      </c>
      <c r="L23" s="51">
        <f t="shared" si="5"/>
        <v>3.83</v>
      </c>
      <c r="M23" s="41">
        <f t="shared" si="4"/>
        <v>0</v>
      </c>
    </row>
    <row r="24" spans="1:13" ht="15">
      <c r="A24" s="40">
        <v>12</v>
      </c>
      <c r="B24" s="38" t="s">
        <v>133</v>
      </c>
      <c r="C24" s="51">
        <v>1.1733540000000005</v>
      </c>
      <c r="D24" s="51">
        <v>3.75</v>
      </c>
      <c r="E24" s="41">
        <f t="shared" si="3"/>
        <v>4.4000775000000019</v>
      </c>
      <c r="G24" s="40">
        <v>12</v>
      </c>
      <c r="H24" s="38" t="s">
        <v>133</v>
      </c>
      <c r="I24" s="51">
        <v>0</v>
      </c>
      <c r="J24" s="51">
        <v>1.04</v>
      </c>
      <c r="K24" s="51">
        <v>2.71</v>
      </c>
      <c r="L24" s="51">
        <f t="shared" si="5"/>
        <v>3.75</v>
      </c>
      <c r="M24" s="41">
        <f t="shared" si="4"/>
        <v>0</v>
      </c>
    </row>
    <row r="25" spans="1:13" ht="15">
      <c r="A25" s="40">
        <v>13</v>
      </c>
      <c r="B25" s="38" t="s">
        <v>134</v>
      </c>
      <c r="C25" s="51">
        <v>0.86424974999999915</v>
      </c>
      <c r="D25" s="51">
        <v>4.1099999999999994</v>
      </c>
      <c r="E25" s="41">
        <f t="shared" si="3"/>
        <v>3.552066472499996</v>
      </c>
      <c r="G25" s="40">
        <v>13</v>
      </c>
      <c r="H25" s="38" t="s">
        <v>134</v>
      </c>
      <c r="I25" s="51">
        <v>0</v>
      </c>
      <c r="J25" s="51">
        <v>1.4</v>
      </c>
      <c r="K25" s="51">
        <v>2.71</v>
      </c>
      <c r="L25" s="51">
        <f t="shared" si="5"/>
        <v>4.1099999999999994</v>
      </c>
      <c r="M25" s="41">
        <f t="shared" si="4"/>
        <v>0</v>
      </c>
    </row>
    <row r="26" spans="1:13" ht="15">
      <c r="A26" s="40">
        <v>13</v>
      </c>
      <c r="B26" s="38" t="s">
        <v>171</v>
      </c>
      <c r="C26" s="51">
        <v>0.11133269999999992</v>
      </c>
      <c r="D26" s="51">
        <v>4.1099999999999994</v>
      </c>
      <c r="E26" s="41">
        <f t="shared" si="3"/>
        <v>0.45757739699999961</v>
      </c>
      <c r="G26" s="40">
        <v>13</v>
      </c>
      <c r="H26" s="38" t="s">
        <v>171</v>
      </c>
      <c r="I26" s="51">
        <v>0</v>
      </c>
      <c r="J26" s="51">
        <v>1.4</v>
      </c>
      <c r="K26" s="51">
        <v>2.71</v>
      </c>
      <c r="L26" s="51">
        <f t="shared" ref="L26" si="6">SUM(J26:K26)</f>
        <v>4.1099999999999994</v>
      </c>
      <c r="M26" s="41">
        <f t="shared" ref="M26" si="7">I26*L26</f>
        <v>0</v>
      </c>
    </row>
    <row r="27" spans="1:13" ht="15.75">
      <c r="A27" s="46"/>
      <c r="B27" s="47" t="s">
        <v>142</v>
      </c>
      <c r="C27" s="52">
        <f>SUM(C13:C26)</f>
        <v>7.3562751374999999</v>
      </c>
      <c r="D27" s="52">
        <f>IF(C27&gt;0,E27/C27,0)</f>
        <v>3.3310143381311224</v>
      </c>
      <c r="E27" s="52">
        <f>SUM(E13:E26)</f>
        <v>24.503857958249995</v>
      </c>
      <c r="G27" s="46"/>
      <c r="H27" s="47" t="s">
        <v>142</v>
      </c>
      <c r="I27" s="52">
        <f>SUM(I13:I26)</f>
        <v>2.6163539950000003</v>
      </c>
      <c r="J27" s="52"/>
      <c r="K27" s="52">
        <f>AVERAGE(K13:K26)</f>
        <v>2.3494999999999999</v>
      </c>
      <c r="L27" s="52">
        <f>IF(I27&gt;0,M27/I27,0)</f>
        <v>2.350501880642875</v>
      </c>
      <c r="M27" s="52">
        <f>SUM(M13:M26)</f>
        <v>6.1497449856750004</v>
      </c>
    </row>
    <row r="28" spans="1:13" ht="15.75">
      <c r="A28" s="49"/>
      <c r="B28" s="50" t="s">
        <v>143</v>
      </c>
      <c r="C28" s="54">
        <f>C11+C27</f>
        <v>19.676275137499999</v>
      </c>
      <c r="D28" s="54"/>
      <c r="E28" s="54">
        <f>E11+E27</f>
        <v>135.89985795824998</v>
      </c>
      <c r="G28" s="49"/>
      <c r="H28" s="50" t="s">
        <v>143</v>
      </c>
      <c r="I28" s="54">
        <f>I11+I27</f>
        <v>2.6163539950000003</v>
      </c>
      <c r="J28" s="54"/>
      <c r="K28" s="54"/>
      <c r="L28" s="54">
        <f>IF(I28&gt;0,M28/I28,0)</f>
        <v>2.350501880642875</v>
      </c>
      <c r="M28" s="54">
        <f>M11+M27</f>
        <v>6.1497449856750004</v>
      </c>
    </row>
    <row r="29" spans="1:13">
      <c r="C29" s="69"/>
    </row>
    <row r="30" spans="1:13">
      <c r="H30" s="69"/>
      <c r="I30" s="69"/>
    </row>
    <row r="31" spans="1:13">
      <c r="E31" s="69"/>
      <c r="H31" s="69"/>
      <c r="I31" s="71"/>
    </row>
    <row r="32" spans="1:13" ht="11.25" customHeight="1">
      <c r="D32" s="69"/>
      <c r="H32" s="69"/>
      <c r="I32" s="70"/>
    </row>
    <row r="33" spans="5:8">
      <c r="E33" s="69"/>
      <c r="H33" s="69"/>
    </row>
    <row r="34" spans="5:8">
      <c r="E34" s="69"/>
    </row>
    <row r="35" spans="5:8">
      <c r="H35" s="69"/>
    </row>
    <row r="39" spans="5:8">
      <c r="F39" s="55"/>
    </row>
    <row r="106" spans="2:2">
      <c r="B106" t="s">
        <v>167</v>
      </c>
    </row>
    <row r="107" spans="2:2">
      <c r="B107" t="s">
        <v>168</v>
      </c>
    </row>
  </sheetData>
  <mergeCells count="16">
    <mergeCell ref="A1:E1"/>
    <mergeCell ref="B4:E4"/>
    <mergeCell ref="B12:E12"/>
    <mergeCell ref="G1:M1"/>
    <mergeCell ref="H4:M4"/>
    <mergeCell ref="H12:M12"/>
    <mergeCell ref="J2:L2"/>
    <mergeCell ref="M2:M3"/>
    <mergeCell ref="I2:I3"/>
    <mergeCell ref="H2:H3"/>
    <mergeCell ref="G2:G3"/>
    <mergeCell ref="A2:A3"/>
    <mergeCell ref="B2:B3"/>
    <mergeCell ref="C2:C3"/>
    <mergeCell ref="D2:D3"/>
    <mergeCell ref="E2:E3"/>
  </mergeCells>
  <pageMargins left="0.7" right="0.7" top="0.75" bottom="0.75" header="0.3" footer="0.3"/>
  <pageSetup scale="96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view="pageBreakPreview" zoomScale="90" zoomScaleSheetLayoutView="90" workbookViewId="0">
      <pane xSplit="1" ySplit="5" topLeftCell="B6" activePane="bottomRight" state="frozen"/>
      <selection activeCell="K26" sqref="K26"/>
      <selection pane="topRight" activeCell="K26" sqref="K26"/>
      <selection pane="bottomLeft" activeCell="K26" sqref="K26"/>
      <selection pane="bottomRight" activeCell="B17" sqref="B17:Z17"/>
    </sheetView>
  </sheetViews>
  <sheetFormatPr defaultRowHeight="12.75"/>
  <cols>
    <col min="1" max="1" width="6.140625" style="57" customWidth="1"/>
    <col min="2" max="2" width="9.85546875" style="57" customWidth="1"/>
    <col min="3" max="3" width="9.140625" style="57"/>
    <col min="4" max="4" width="12.28515625" style="57" customWidth="1"/>
    <col min="5" max="5" width="10.140625" style="57" customWidth="1"/>
    <col min="6" max="6" width="9.140625" style="57"/>
    <col min="7" max="7" width="11.85546875" style="57" customWidth="1"/>
    <col min="8" max="8" width="10.28515625" style="57" customWidth="1"/>
    <col min="9" max="9" width="9.140625" style="57"/>
    <col min="10" max="11" width="12" style="57" customWidth="1"/>
    <col min="12" max="12" width="10.85546875" style="57" customWidth="1"/>
    <col min="13" max="13" width="9.140625" style="57"/>
    <col min="14" max="15" width="10.85546875" style="57" customWidth="1"/>
    <col min="16" max="16" width="10.5703125" style="57" customWidth="1"/>
    <col min="17" max="17" width="9.140625" style="57"/>
    <col min="18" max="18" width="11" style="57" customWidth="1"/>
    <col min="19" max="19" width="13.28515625" style="57" customWidth="1"/>
    <col min="20" max="20" width="9.140625" style="57"/>
    <col min="21" max="21" width="10.5703125" style="57" customWidth="1"/>
    <col min="22" max="22" width="10" style="57" customWidth="1"/>
    <col min="23" max="23" width="10.28515625" style="57" customWidth="1"/>
    <col min="24" max="24" width="17.42578125" style="57" customWidth="1"/>
    <col min="25" max="25" width="19.85546875" style="57" customWidth="1"/>
    <col min="26" max="26" width="10.7109375" style="57" customWidth="1"/>
    <col min="27" max="16384" width="9.140625" style="57"/>
  </cols>
  <sheetData>
    <row r="1" spans="1:26" ht="18">
      <c r="J1" s="177" t="s">
        <v>172</v>
      </c>
      <c r="K1" s="177"/>
      <c r="L1" s="177"/>
      <c r="M1" s="177"/>
      <c r="N1" s="177"/>
      <c r="O1" s="177"/>
      <c r="P1" s="177"/>
      <c r="Q1" s="177"/>
      <c r="R1" s="177"/>
      <c r="S1" s="177"/>
    </row>
    <row r="2" spans="1:26" ht="18">
      <c r="X2" s="178" t="s">
        <v>150</v>
      </c>
      <c r="Y2" s="178"/>
      <c r="Z2" s="178"/>
    </row>
    <row r="3" spans="1:26" s="58" customFormat="1" ht="15" customHeight="1">
      <c r="A3" s="179" t="s">
        <v>151</v>
      </c>
      <c r="B3" s="182" t="s">
        <v>2</v>
      </c>
      <c r="C3" s="183"/>
      <c r="D3" s="183"/>
      <c r="E3" s="183"/>
      <c r="F3" s="183"/>
      <c r="G3" s="183"/>
      <c r="H3" s="183"/>
      <c r="I3" s="183"/>
      <c r="J3" s="183"/>
      <c r="K3" s="97"/>
      <c r="L3" s="174" t="s">
        <v>110</v>
      </c>
      <c r="M3" s="175"/>
      <c r="N3" s="175"/>
      <c r="O3" s="176"/>
      <c r="P3" s="184" t="s">
        <v>116</v>
      </c>
      <c r="Q3" s="184"/>
      <c r="R3" s="184"/>
      <c r="S3" s="185" t="s">
        <v>115</v>
      </c>
      <c r="T3" s="185"/>
      <c r="U3" s="185"/>
      <c r="V3" s="186" t="s">
        <v>111</v>
      </c>
      <c r="W3" s="186"/>
      <c r="X3" s="186"/>
      <c r="Y3" s="186"/>
      <c r="Z3" s="186"/>
    </row>
    <row r="4" spans="1:26" s="58" customFormat="1" ht="16.5" customHeight="1">
      <c r="A4" s="180"/>
      <c r="B4" s="187" t="s">
        <v>104</v>
      </c>
      <c r="C4" s="188"/>
      <c r="D4" s="189"/>
      <c r="E4" s="187" t="s">
        <v>105</v>
      </c>
      <c r="F4" s="188"/>
      <c r="G4" s="189"/>
      <c r="H4" s="187" t="s">
        <v>106</v>
      </c>
      <c r="I4" s="188"/>
      <c r="J4" s="188"/>
      <c r="K4" s="98"/>
      <c r="L4" s="190" t="s">
        <v>104</v>
      </c>
      <c r="M4" s="192" t="s">
        <v>1</v>
      </c>
      <c r="N4" s="190" t="s">
        <v>106</v>
      </c>
      <c r="O4" s="139" t="s">
        <v>165</v>
      </c>
      <c r="P4" s="194" t="s">
        <v>104</v>
      </c>
      <c r="Q4" s="196" t="s">
        <v>1</v>
      </c>
      <c r="R4" s="194" t="s">
        <v>106</v>
      </c>
      <c r="S4" s="199" t="s">
        <v>104</v>
      </c>
      <c r="T4" s="201" t="s">
        <v>1</v>
      </c>
      <c r="U4" s="199" t="s">
        <v>106</v>
      </c>
      <c r="V4" s="203" t="s">
        <v>104</v>
      </c>
      <c r="W4" s="198" t="s">
        <v>1</v>
      </c>
      <c r="X4" s="198"/>
      <c r="Y4" s="198"/>
      <c r="Z4" s="59" t="s">
        <v>106</v>
      </c>
    </row>
    <row r="5" spans="1:26" s="58" customFormat="1" ht="46.5" customHeight="1">
      <c r="A5" s="181"/>
      <c r="B5" s="60" t="s">
        <v>107</v>
      </c>
      <c r="C5" s="61" t="s">
        <v>108</v>
      </c>
      <c r="D5" s="60" t="s">
        <v>109</v>
      </c>
      <c r="E5" s="60" t="s">
        <v>107</v>
      </c>
      <c r="F5" s="61" t="s">
        <v>108</v>
      </c>
      <c r="G5" s="60" t="s">
        <v>109</v>
      </c>
      <c r="H5" s="60" t="s">
        <v>107</v>
      </c>
      <c r="I5" s="61" t="s">
        <v>108</v>
      </c>
      <c r="J5" s="62" t="s">
        <v>109</v>
      </c>
      <c r="K5" s="99" t="s">
        <v>164</v>
      </c>
      <c r="L5" s="191"/>
      <c r="M5" s="193"/>
      <c r="N5" s="191"/>
      <c r="O5" s="140"/>
      <c r="P5" s="195"/>
      <c r="Q5" s="197"/>
      <c r="R5" s="195"/>
      <c r="S5" s="200"/>
      <c r="T5" s="202"/>
      <c r="U5" s="200"/>
      <c r="V5" s="204"/>
      <c r="W5" s="63" t="s">
        <v>113</v>
      </c>
      <c r="X5" s="64" t="s">
        <v>112</v>
      </c>
      <c r="Y5" s="65" t="s">
        <v>114</v>
      </c>
      <c r="Z5" s="66"/>
    </row>
    <row r="6" spans="1:26" s="111" customFormat="1" ht="15" customHeight="1">
      <c r="A6" s="67">
        <v>1</v>
      </c>
      <c r="B6" s="68">
        <v>265</v>
      </c>
      <c r="C6" s="68">
        <v>0</v>
      </c>
      <c r="D6" s="68">
        <v>265</v>
      </c>
      <c r="E6" s="68">
        <v>270.96499999999997</v>
      </c>
      <c r="F6" s="68">
        <v>0</v>
      </c>
      <c r="G6" s="68">
        <v>270.96499999999997</v>
      </c>
      <c r="H6" s="68">
        <v>5.964999999999991</v>
      </c>
      <c r="I6" s="68">
        <v>0</v>
      </c>
      <c r="J6" s="68">
        <v>5.964999999999991</v>
      </c>
      <c r="K6" s="68">
        <v>0.55610591497899198</v>
      </c>
      <c r="L6" s="68">
        <v>260.02579642491474</v>
      </c>
      <c r="M6" s="68">
        <v>271.62003838250001</v>
      </c>
      <c r="N6" s="68">
        <v>11.594241957585295</v>
      </c>
      <c r="O6" s="68">
        <v>1.0690655350205871</v>
      </c>
      <c r="P6" s="68">
        <v>4.9742035750853093</v>
      </c>
      <c r="Q6" s="68">
        <v>-0.65503838250000002</v>
      </c>
      <c r="R6" s="68">
        <v>-5.629241957585311</v>
      </c>
      <c r="S6" s="68">
        <v>80.754419999999939</v>
      </c>
      <c r="T6" s="68">
        <v>80.57000000000005</v>
      </c>
      <c r="U6" s="68">
        <v>-0.18442000000000974</v>
      </c>
      <c r="V6" s="68">
        <v>171.77637642491467</v>
      </c>
      <c r="W6" s="68">
        <v>166.23</v>
      </c>
      <c r="X6" s="68">
        <v>-13.973816052500002</v>
      </c>
      <c r="Y6" s="68">
        <v>180.20381605250009</v>
      </c>
      <c r="Z6" s="68">
        <v>-5.5463764249147012</v>
      </c>
    </row>
    <row r="7" spans="1:26" ht="15" customHeight="1">
      <c r="A7" s="67">
        <v>2</v>
      </c>
      <c r="B7" s="68">
        <v>269.99999999999989</v>
      </c>
      <c r="C7" s="68">
        <v>0</v>
      </c>
      <c r="D7" s="68">
        <v>269.99999999999989</v>
      </c>
      <c r="E7" s="68">
        <v>267.57249999999999</v>
      </c>
      <c r="F7" s="68">
        <v>0</v>
      </c>
      <c r="G7" s="68">
        <v>267.57249999999999</v>
      </c>
      <c r="H7" s="68">
        <v>-2.4274999999999793</v>
      </c>
      <c r="I7" s="68">
        <v>0</v>
      </c>
      <c r="J7" s="68">
        <v>-2.4274999999999793</v>
      </c>
      <c r="K7" s="68">
        <v>-0.21595366287732265</v>
      </c>
      <c r="L7" s="68">
        <v>271.23352564396873</v>
      </c>
      <c r="M7" s="68">
        <v>272.15587927499996</v>
      </c>
      <c r="N7" s="68">
        <v>0.92235363103140233</v>
      </c>
      <c r="O7" s="68">
        <v>0.1108161986825813</v>
      </c>
      <c r="P7" s="68">
        <v>-1.2335256439686197</v>
      </c>
      <c r="Q7" s="68">
        <v>-4.5833792750000013</v>
      </c>
      <c r="R7" s="68">
        <v>-3.3498536310313818</v>
      </c>
      <c r="S7" s="68">
        <v>80.516799999999932</v>
      </c>
      <c r="T7" s="68">
        <v>79.390000000000015</v>
      </c>
      <c r="U7" s="68">
        <v>-1.1267999999999794</v>
      </c>
      <c r="V7" s="68">
        <v>183.03492564396853</v>
      </c>
      <c r="W7" s="68">
        <v>166.6925</v>
      </c>
      <c r="X7" s="68">
        <v>-18.747222597499999</v>
      </c>
      <c r="Y7" s="68">
        <v>185.43972259750004</v>
      </c>
      <c r="Z7" s="68">
        <v>-16.342425643968593</v>
      </c>
    </row>
    <row r="8" spans="1:26" ht="15" customHeight="1">
      <c r="A8" s="67">
        <v>3</v>
      </c>
      <c r="B8" s="68">
        <v>250.00000000000017</v>
      </c>
      <c r="C8" s="68">
        <v>0</v>
      </c>
      <c r="D8" s="68">
        <v>250.00000000000017</v>
      </c>
      <c r="E8" s="68">
        <v>248.88499999999999</v>
      </c>
      <c r="F8" s="68">
        <v>0</v>
      </c>
      <c r="G8" s="68">
        <v>248.88499999999999</v>
      </c>
      <c r="H8" s="68">
        <v>-1.1150000000000722</v>
      </c>
      <c r="I8" s="68">
        <v>0</v>
      </c>
      <c r="J8" s="68">
        <v>-1.1150000000000722</v>
      </c>
      <c r="K8" s="68">
        <v>-0.15072457076752532</v>
      </c>
      <c r="L8" s="68">
        <v>253.38649579533484</v>
      </c>
      <c r="M8" s="68">
        <v>254.35249999999999</v>
      </c>
      <c r="N8" s="68">
        <v>0.96600420466510972</v>
      </c>
      <c r="O8" s="68">
        <v>7.3109858593222346E-2</v>
      </c>
      <c r="P8" s="68">
        <v>-3.3864957953348163</v>
      </c>
      <c r="Q8" s="68">
        <v>-5.4675000000000002</v>
      </c>
      <c r="R8" s="68">
        <v>-2.0810042046651822</v>
      </c>
      <c r="S8" s="68">
        <v>78.770799999999895</v>
      </c>
      <c r="T8" s="68">
        <v>79.199999999999989</v>
      </c>
      <c r="U8" s="68">
        <v>0.4292000000000003</v>
      </c>
      <c r="V8" s="68">
        <v>167.48509579533493</v>
      </c>
      <c r="W8" s="68">
        <v>254.35249999999999</v>
      </c>
      <c r="X8" s="68">
        <v>-20.1385817325</v>
      </c>
      <c r="Y8" s="68">
        <v>274.49108173250005</v>
      </c>
      <c r="Z8" s="68">
        <v>86.867404204665092</v>
      </c>
    </row>
    <row r="9" spans="1:26" ht="15" customHeight="1">
      <c r="A9" s="67">
        <v>4</v>
      </c>
      <c r="B9" s="90">
        <v>262.00000000000006</v>
      </c>
      <c r="C9" s="90">
        <v>0</v>
      </c>
      <c r="D9" s="90">
        <v>262.00000000000006</v>
      </c>
      <c r="E9" s="90">
        <v>264.64749999999998</v>
      </c>
      <c r="F9" s="90">
        <v>0</v>
      </c>
      <c r="G9" s="90">
        <v>264.64749999999998</v>
      </c>
      <c r="H9" s="90">
        <v>2.6475000000000195</v>
      </c>
      <c r="I9" s="90">
        <v>0</v>
      </c>
      <c r="J9" s="90">
        <v>2.6475000000000195</v>
      </c>
      <c r="K9" s="90">
        <v>0.1213388759588854</v>
      </c>
      <c r="L9" s="90">
        <v>256.88103428244898</v>
      </c>
      <c r="M9" s="90">
        <v>265.0575</v>
      </c>
      <c r="N9" s="90">
        <v>8.1764657175510038</v>
      </c>
      <c r="O9" s="90">
        <v>0.65848197381215301</v>
      </c>
      <c r="P9" s="90">
        <v>5.1189657175509851</v>
      </c>
      <c r="Q9" s="90">
        <v>-0.41</v>
      </c>
      <c r="R9" s="90">
        <v>-5.5289657175509879</v>
      </c>
      <c r="S9" s="90">
        <v>76.954399999999936</v>
      </c>
      <c r="T9" s="90">
        <v>76.910000000000053</v>
      </c>
      <c r="U9" s="90">
        <v>-4.4399999999997136E-2</v>
      </c>
      <c r="V9" s="90">
        <v>172.98543428244895</v>
      </c>
      <c r="W9" s="90">
        <v>265.0575</v>
      </c>
      <c r="X9" s="90">
        <v>-14.958714340000006</v>
      </c>
      <c r="Y9" s="90">
        <v>280.01621433999986</v>
      </c>
      <c r="Z9" s="90">
        <v>92.072065717550998</v>
      </c>
    </row>
    <row r="10" spans="1:26" ht="15" customHeight="1">
      <c r="A10" s="67">
        <v>5</v>
      </c>
      <c r="B10" s="90">
        <v>268.00000000000006</v>
      </c>
      <c r="C10" s="90">
        <v>0</v>
      </c>
      <c r="D10" s="90">
        <v>268.00000000000006</v>
      </c>
      <c r="E10" s="90">
        <v>271.92</v>
      </c>
      <c r="F10" s="90">
        <v>2.5680000000000001</v>
      </c>
      <c r="G10" s="90">
        <v>274.488</v>
      </c>
      <c r="H10" s="90">
        <v>3.9199999999999933</v>
      </c>
      <c r="I10" s="90">
        <v>2.5680000000000001</v>
      </c>
      <c r="J10" s="90">
        <v>6.4879999999999942</v>
      </c>
      <c r="K10" s="90">
        <v>0.37111394300080841</v>
      </c>
      <c r="L10" s="90">
        <v>262.88291451442853</v>
      </c>
      <c r="M10" s="90">
        <v>271.12915213250011</v>
      </c>
      <c r="N10" s="90">
        <v>8.246237618071417</v>
      </c>
      <c r="O10" s="90">
        <v>0.7390253942354299</v>
      </c>
      <c r="P10" s="90">
        <v>5.1170854855714305</v>
      </c>
      <c r="Q10" s="90">
        <v>0.79084786750000291</v>
      </c>
      <c r="R10" s="90">
        <v>-4.3262376180714277</v>
      </c>
      <c r="S10" s="90">
        <v>76.048999999999936</v>
      </c>
      <c r="T10" s="90">
        <v>76.820000000000022</v>
      </c>
      <c r="U10" s="90">
        <v>0.77099999999998392</v>
      </c>
      <c r="V10" s="90">
        <v>179.81281451442845</v>
      </c>
      <c r="W10" s="90">
        <v>172.52</v>
      </c>
      <c r="X10" s="90">
        <v>-15.16469189749999</v>
      </c>
      <c r="Y10" s="90">
        <v>187.6846918975001</v>
      </c>
      <c r="Z10" s="90">
        <v>-7.2928145144285619</v>
      </c>
    </row>
    <row r="11" spans="1:26" ht="15" customHeight="1">
      <c r="A11" s="67">
        <v>6</v>
      </c>
      <c r="B11" s="68">
        <v>269.99999999999994</v>
      </c>
      <c r="C11" s="68">
        <v>0</v>
      </c>
      <c r="D11" s="68">
        <v>269.99999999999994</v>
      </c>
      <c r="E11" s="68">
        <v>279.15499999999997</v>
      </c>
      <c r="F11" s="68">
        <v>0</v>
      </c>
      <c r="G11" s="68">
        <v>279.15499999999997</v>
      </c>
      <c r="H11" s="68">
        <v>9.1550000000000118</v>
      </c>
      <c r="I11" s="68">
        <v>0</v>
      </c>
      <c r="J11" s="68">
        <v>9.1550000000000118</v>
      </c>
      <c r="K11" s="68">
        <v>0.76088680949690501</v>
      </c>
      <c r="L11" s="68">
        <v>248.14521032796935</v>
      </c>
      <c r="M11" s="68">
        <v>273.29250000000002</v>
      </c>
      <c r="N11" s="68">
        <v>25.147289672030578</v>
      </c>
      <c r="O11" s="68">
        <v>2.8192344735268779</v>
      </c>
      <c r="P11" s="68">
        <v>21.854789672030588</v>
      </c>
      <c r="Q11" s="68">
        <v>5.8624999999999998</v>
      </c>
      <c r="R11" s="68">
        <v>-15.992289672030587</v>
      </c>
      <c r="S11" s="68">
        <v>77.572199999999995</v>
      </c>
      <c r="T11" s="68">
        <v>79.120000000000076</v>
      </c>
      <c r="U11" s="68">
        <v>1.5477999999999907</v>
      </c>
      <c r="V11" s="68">
        <v>181.72977555041837</v>
      </c>
      <c r="W11" s="68">
        <v>184.905</v>
      </c>
      <c r="X11" s="68">
        <v>-8.278113784999988</v>
      </c>
      <c r="Y11" s="68">
        <v>193.18311378499985</v>
      </c>
      <c r="Z11" s="68">
        <v>3.1752244495816377</v>
      </c>
    </row>
    <row r="12" spans="1:26" ht="15" customHeight="1">
      <c r="A12" s="67">
        <v>7</v>
      </c>
      <c r="B12" s="68">
        <v>274.99999999999994</v>
      </c>
      <c r="C12" s="68">
        <v>0</v>
      </c>
      <c r="D12" s="68">
        <v>274.99999999999994</v>
      </c>
      <c r="E12" s="68">
        <v>265.04000000000002</v>
      </c>
      <c r="F12" s="68">
        <v>1.2266666666666666</v>
      </c>
      <c r="G12" s="68">
        <v>266.26666666666665</v>
      </c>
      <c r="H12" s="68">
        <v>-9.9599999999999689</v>
      </c>
      <c r="I12" s="68">
        <v>1.2266666666666666</v>
      </c>
      <c r="J12" s="68">
        <v>-8.7333333333333005</v>
      </c>
      <c r="K12" s="68">
        <v>-0.85610596445796971</v>
      </c>
      <c r="L12" s="68">
        <v>265.61341254495926</v>
      </c>
      <c r="M12" s="68">
        <v>266.91750000000002</v>
      </c>
      <c r="N12" s="68">
        <v>1.3040874550407968</v>
      </c>
      <c r="O12" s="68">
        <v>0.16886805326314802</v>
      </c>
      <c r="P12" s="68">
        <v>9.3865874550407664</v>
      </c>
      <c r="Q12" s="68">
        <v>-1.8774999999999999</v>
      </c>
      <c r="R12" s="68">
        <v>-11.264087455040762</v>
      </c>
      <c r="S12" s="68">
        <v>76.223400000000098</v>
      </c>
      <c r="T12" s="68">
        <v>80.019999999999939</v>
      </c>
      <c r="U12" s="68">
        <v>3.7965999999999953</v>
      </c>
      <c r="V12" s="68">
        <v>182.31841254495919</v>
      </c>
      <c r="W12" s="68">
        <v>171.215</v>
      </c>
      <c r="X12" s="68">
        <v>-15.509201517500001</v>
      </c>
      <c r="Y12" s="68">
        <v>186.72420151750003</v>
      </c>
      <c r="Z12" s="68">
        <v>-11.103412544959172</v>
      </c>
    </row>
    <row r="13" spans="1:26" ht="15" customHeight="1">
      <c r="A13" s="67">
        <v>8</v>
      </c>
      <c r="B13" s="68">
        <v>280.02999999999997</v>
      </c>
      <c r="C13" s="68">
        <v>0</v>
      </c>
      <c r="D13" s="68">
        <v>280.02999999999997</v>
      </c>
      <c r="E13" s="68">
        <v>272</v>
      </c>
      <c r="F13" s="68">
        <v>0</v>
      </c>
      <c r="G13" s="68">
        <v>272</v>
      </c>
      <c r="H13" s="68">
        <v>-8.0299999999999994</v>
      </c>
      <c r="I13" s="68">
        <v>0</v>
      </c>
      <c r="J13" s="68">
        <v>-8.0299999999999994</v>
      </c>
      <c r="K13" s="68">
        <v>-0.72783278494799519</v>
      </c>
      <c r="L13" s="68">
        <v>270.83749999999998</v>
      </c>
      <c r="M13" s="68">
        <v>280.11500000000001</v>
      </c>
      <c r="N13" s="68">
        <v>9.2774999999999999</v>
      </c>
      <c r="O13" s="68">
        <v>0.86045480270026087</v>
      </c>
      <c r="P13" s="68">
        <v>9.1925000000000008</v>
      </c>
      <c r="Q13" s="68">
        <v>-8.1150000000000002</v>
      </c>
      <c r="R13" s="68">
        <v>-17.307500000000001</v>
      </c>
      <c r="S13" s="68">
        <v>72.534999999999997</v>
      </c>
      <c r="T13" s="68">
        <v>85.020000000000024</v>
      </c>
      <c r="U13" s="68">
        <v>12.484999999999991</v>
      </c>
      <c r="V13" s="68">
        <v>191.44749999999999</v>
      </c>
      <c r="W13" s="68">
        <v>173.79249999999999</v>
      </c>
      <c r="X13" s="68">
        <v>-22.797066974999989</v>
      </c>
      <c r="Y13" s="68">
        <v>196.58956697500003</v>
      </c>
      <c r="Z13" s="68">
        <v>-17.655000000000001</v>
      </c>
    </row>
    <row r="14" spans="1:26" ht="15" customHeight="1">
      <c r="A14" s="67">
        <v>9</v>
      </c>
      <c r="B14" s="68">
        <v>269.99999999999989</v>
      </c>
      <c r="C14" s="68">
        <v>0</v>
      </c>
      <c r="D14" s="68">
        <v>269.99999999999989</v>
      </c>
      <c r="E14" s="68">
        <v>274.19499999999999</v>
      </c>
      <c r="F14" s="68">
        <v>0</v>
      </c>
      <c r="G14" s="68">
        <v>274.19499999999999</v>
      </c>
      <c r="H14" s="68">
        <v>4.1950000000000047</v>
      </c>
      <c r="I14" s="68">
        <v>0</v>
      </c>
      <c r="J14" s="68">
        <v>4.1950000000000047</v>
      </c>
      <c r="K14" s="68">
        <v>0.40034034940249813</v>
      </c>
      <c r="L14" s="68">
        <v>267.44098793208173</v>
      </c>
      <c r="M14" s="68">
        <v>280.32749999999999</v>
      </c>
      <c r="N14" s="68">
        <v>12.88651206791836</v>
      </c>
      <c r="O14" s="68">
        <v>1.1759296003440103</v>
      </c>
      <c r="P14" s="68">
        <v>2.5590120679183572</v>
      </c>
      <c r="Q14" s="68">
        <v>-6.1325000000000003</v>
      </c>
      <c r="R14" s="68">
        <v>-8.6915120679183584</v>
      </c>
      <c r="S14" s="68">
        <v>71.334600000000023</v>
      </c>
      <c r="T14" s="68">
        <v>80.27</v>
      </c>
      <c r="U14" s="68">
        <v>8.9353999999999978</v>
      </c>
      <c r="V14" s="68">
        <v>189.23498793208157</v>
      </c>
      <c r="W14" s="68">
        <v>280.32749999999999</v>
      </c>
      <c r="X14" s="68">
        <v>-22.511280692500005</v>
      </c>
      <c r="Y14" s="68">
        <v>302.83878069250005</v>
      </c>
      <c r="Z14" s="68">
        <v>91.092512067918392</v>
      </c>
    </row>
    <row r="15" spans="1:26" ht="15" customHeight="1">
      <c r="A15" s="67">
        <v>10</v>
      </c>
      <c r="B15" s="68">
        <v>252</v>
      </c>
      <c r="C15" s="68">
        <v>0</v>
      </c>
      <c r="D15" s="68">
        <v>252</v>
      </c>
      <c r="E15" s="68">
        <v>253.68</v>
      </c>
      <c r="F15" s="68">
        <v>0</v>
      </c>
      <c r="G15" s="68">
        <v>253.68</v>
      </c>
      <c r="H15" s="68">
        <v>1.6799999999999187</v>
      </c>
      <c r="I15" s="68">
        <v>0</v>
      </c>
      <c r="J15" s="68">
        <v>1.6799999999999187</v>
      </c>
      <c r="K15" s="68">
        <v>0.14010670971882783</v>
      </c>
      <c r="L15" s="68">
        <v>263.47884277023462</v>
      </c>
      <c r="M15" s="68">
        <v>261.70980253000005</v>
      </c>
      <c r="N15" s="68">
        <v>-1.7690402402346828</v>
      </c>
      <c r="O15" s="68">
        <v>-6.9536725205012626E-2</v>
      </c>
      <c r="P15" s="68">
        <v>-11.478842770234605</v>
      </c>
      <c r="Q15" s="68">
        <v>-8.0298025300000013</v>
      </c>
      <c r="R15" s="68">
        <v>3.4490402402346012</v>
      </c>
      <c r="S15" s="68">
        <v>74.031399999999934</v>
      </c>
      <c r="T15" s="68">
        <v>76.589999999999975</v>
      </c>
      <c r="U15" s="68">
        <v>2.5586000000000038</v>
      </c>
      <c r="V15" s="68">
        <v>187.32958659875504</v>
      </c>
      <c r="W15" s="68">
        <v>182.54004277023475</v>
      </c>
      <c r="X15" s="68">
        <v>-24.400914427500002</v>
      </c>
      <c r="Y15" s="68">
        <v>206.94095719773472</v>
      </c>
      <c r="Z15" s="68">
        <v>-4.7895438285203991</v>
      </c>
    </row>
    <row r="16" spans="1:26" ht="15" customHeight="1">
      <c r="A16" s="67">
        <v>11</v>
      </c>
      <c r="B16" s="68">
        <v>269.99999999999994</v>
      </c>
      <c r="C16" s="68">
        <v>0</v>
      </c>
      <c r="D16" s="68">
        <v>269.99999999999994</v>
      </c>
      <c r="E16" s="68">
        <v>272.42</v>
      </c>
      <c r="F16" s="68">
        <v>0</v>
      </c>
      <c r="G16" s="68">
        <v>272.42</v>
      </c>
      <c r="H16" s="68">
        <v>2.4199999999999906</v>
      </c>
      <c r="I16" s="68">
        <v>0</v>
      </c>
      <c r="J16" s="68">
        <v>2.4199999999999906</v>
      </c>
      <c r="K16" s="68">
        <v>0.30422211229132612</v>
      </c>
      <c r="L16" s="68">
        <v>267.82877383219306</v>
      </c>
      <c r="M16" s="68">
        <v>272.59555455249995</v>
      </c>
      <c r="N16" s="68">
        <v>4.7667807203070085</v>
      </c>
      <c r="O16" s="68">
        <v>0.34486225315208607</v>
      </c>
      <c r="P16" s="68">
        <v>2.1712261678070188</v>
      </c>
      <c r="Q16" s="68">
        <v>-0.17555455249999766</v>
      </c>
      <c r="R16" s="68">
        <v>-2.346780720307017</v>
      </c>
      <c r="S16" s="68">
        <v>73.34429999999989</v>
      </c>
      <c r="T16" s="68">
        <v>78.039999999999978</v>
      </c>
      <c r="U16" s="68">
        <v>4.6957000000000075</v>
      </c>
      <c r="V16" s="68">
        <v>187.42157383219299</v>
      </c>
      <c r="W16" s="68">
        <v>175.01249999999999</v>
      </c>
      <c r="X16" s="68">
        <v>-20.125262770000013</v>
      </c>
      <c r="Y16" s="68">
        <v>195.13776277000011</v>
      </c>
      <c r="Z16" s="68">
        <v>-12.409073832192995</v>
      </c>
    </row>
    <row r="17" spans="1:26" ht="15" customHeight="1">
      <c r="A17" s="67">
        <v>12</v>
      </c>
      <c r="B17" s="90">
        <v>272.00000000000006</v>
      </c>
      <c r="C17" s="90">
        <v>0</v>
      </c>
      <c r="D17" s="90">
        <v>272.00000000000006</v>
      </c>
      <c r="E17" s="90">
        <v>268.13</v>
      </c>
      <c r="F17" s="90">
        <v>0</v>
      </c>
      <c r="G17" s="90">
        <v>268.13</v>
      </c>
      <c r="H17" s="90">
        <v>-3.8700000000000498</v>
      </c>
      <c r="I17" s="90">
        <v>0</v>
      </c>
      <c r="J17" s="90">
        <v>-3.8700000000000498</v>
      </c>
      <c r="K17" s="90">
        <v>-0.43725108910309091</v>
      </c>
      <c r="L17" s="90">
        <v>268.51131945011917</v>
      </c>
      <c r="M17" s="90">
        <v>271.97585632999983</v>
      </c>
      <c r="N17" s="90">
        <v>3.4645368798808067</v>
      </c>
      <c r="O17" s="90">
        <v>0.28728101543739593</v>
      </c>
      <c r="P17" s="90">
        <v>3.4886805498808569</v>
      </c>
      <c r="Q17" s="90">
        <v>-3.8458563300000015</v>
      </c>
      <c r="R17" s="90">
        <v>-7.3345368798808588</v>
      </c>
      <c r="S17" s="90">
        <v>74.367999999999952</v>
      </c>
      <c r="T17" s="90">
        <v>74.879999999999953</v>
      </c>
      <c r="U17" s="90">
        <v>0.51199999999998491</v>
      </c>
      <c r="V17" s="90">
        <v>186.98641945011917</v>
      </c>
      <c r="W17" s="90">
        <v>176.19</v>
      </c>
      <c r="X17" s="90">
        <v>-17.065509632500003</v>
      </c>
      <c r="Y17" s="90">
        <v>193.25550963250001</v>
      </c>
      <c r="Z17" s="90">
        <v>-10.79641945011921</v>
      </c>
    </row>
    <row r="18" spans="1:26" ht="15.75" customHeight="1">
      <c r="A18" s="67">
        <v>13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15" customHeight="1">
      <c r="A19" s="67">
        <v>14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15" customHeight="1">
      <c r="A20" s="67">
        <v>15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15" customHeight="1">
      <c r="A21" s="67">
        <v>16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15" customHeight="1">
      <c r="A22" s="67">
        <v>17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5" customHeight="1">
      <c r="A23" s="67">
        <v>18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5" customHeight="1">
      <c r="A24" s="67">
        <v>19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15" customHeight="1">
      <c r="A25" s="67">
        <v>20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15" customHeight="1">
      <c r="A26" s="67">
        <v>21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5" customHeight="1">
      <c r="A27" s="67">
        <v>22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15" customHeight="1">
      <c r="A28" s="67">
        <v>23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5" customHeight="1">
      <c r="A29" s="67">
        <v>24</v>
      </c>
      <c r="B29" s="68"/>
      <c r="C29" s="68"/>
      <c r="D29" s="68"/>
      <c r="E29" s="68"/>
      <c r="F29" s="68"/>
      <c r="G29" s="68"/>
      <c r="H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5" customHeight="1">
      <c r="A30" s="67">
        <v>25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15" customHeight="1">
      <c r="A31" s="67">
        <v>26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5" customHeight="1">
      <c r="A32" s="67">
        <v>27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5" customHeight="1">
      <c r="A33" s="67">
        <v>28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5" customHeight="1">
      <c r="A34" s="67">
        <v>29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5" customHeight="1">
      <c r="A35" s="67">
        <v>30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>
      <c r="A36" s="67">
        <v>31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105" spans="2:31">
      <c r="B105" s="110" t="s">
        <v>167</v>
      </c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</row>
    <row r="106" spans="2:31">
      <c r="B106" s="110" t="s">
        <v>168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</row>
  </sheetData>
  <mergeCells count="23">
    <mergeCell ref="Q4:Q5"/>
    <mergeCell ref="W4:Y4"/>
    <mergeCell ref="R4:R5"/>
    <mergeCell ref="S4:S5"/>
    <mergeCell ref="T4:T5"/>
    <mergeCell ref="U4:U5"/>
    <mergeCell ref="V4:V5"/>
    <mergeCell ref="O4:O5"/>
    <mergeCell ref="L3:O3"/>
    <mergeCell ref="J1:S1"/>
    <mergeCell ref="X2:Z2"/>
    <mergeCell ref="A3:A5"/>
    <mergeCell ref="B3:J3"/>
    <mergeCell ref="P3:R3"/>
    <mergeCell ref="S3:U3"/>
    <mergeCell ref="V3:Z3"/>
    <mergeCell ref="B4:D4"/>
    <mergeCell ref="E4:G4"/>
    <mergeCell ref="H4:J4"/>
    <mergeCell ref="L4:L5"/>
    <mergeCell ref="M4:M5"/>
    <mergeCell ref="N4:N5"/>
    <mergeCell ref="P4:P5"/>
  </mergeCells>
  <pageMargins left="0.7" right="0.7" top="0.75" bottom="0.75" header="0.3" footer="0.3"/>
  <pageSetup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8"/>
  <sheetViews>
    <sheetView view="pageBreakPreview" zoomScaleSheetLayoutView="100" workbookViewId="0">
      <pane xSplit="2" ySplit="4" topLeftCell="C12" activePane="bottomRight" state="frozen"/>
      <selection activeCell="K26" sqref="K26"/>
      <selection pane="topRight" activeCell="K26" sqref="K26"/>
      <selection pane="bottomLeft" activeCell="K26" sqref="K26"/>
      <selection pane="bottomRight" activeCell="Q19" sqref="Q19"/>
    </sheetView>
  </sheetViews>
  <sheetFormatPr defaultRowHeight="12.75"/>
  <cols>
    <col min="1" max="1" width="5.140625" style="57" customWidth="1"/>
    <col min="2" max="2" width="18.7109375" style="57" customWidth="1"/>
    <col min="3" max="3" width="8.85546875" style="57" customWidth="1"/>
    <col min="4" max="8" width="7.7109375" style="57" customWidth="1"/>
    <col min="9" max="9" width="8.28515625" style="57" customWidth="1"/>
    <col min="10" max="10" width="7.7109375" style="57" customWidth="1"/>
    <col min="11" max="11" width="8.42578125" style="57" customWidth="1"/>
    <col min="12" max="12" width="8.5703125" style="57" customWidth="1"/>
    <col min="13" max="16" width="7.7109375" style="57" customWidth="1"/>
    <col min="17" max="17" width="8" style="57" customWidth="1"/>
    <col min="18" max="18" width="8.140625" style="57" customWidth="1"/>
    <col min="19" max="19" width="7.7109375" style="57" customWidth="1"/>
    <col min="20" max="21" width="8.42578125" style="57" customWidth="1"/>
    <col min="22" max="23" width="7.7109375" style="57" customWidth="1"/>
    <col min="24" max="24" width="8.28515625" style="57" customWidth="1"/>
    <col min="25" max="32" width="7.7109375" style="57" customWidth="1"/>
    <col min="33" max="33" width="7.42578125" style="57" customWidth="1"/>
    <col min="34" max="34" width="9.42578125" style="57" customWidth="1"/>
    <col min="35" max="35" width="9.28515625" style="57" bestFit="1" customWidth="1"/>
    <col min="36" max="36" width="11.42578125" style="57" customWidth="1"/>
    <col min="37" max="16384" width="9.140625" style="57"/>
  </cols>
  <sheetData>
    <row r="1" spans="1:36" ht="20.25" customHeight="1">
      <c r="A1" s="205" t="s">
        <v>173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89"/>
      <c r="AF1" s="205" t="s">
        <v>150</v>
      </c>
      <c r="AG1" s="205"/>
      <c r="AH1" s="205"/>
      <c r="AI1" s="205"/>
      <c r="AJ1" s="205"/>
    </row>
    <row r="2" spans="1:36" ht="24.75" customHeight="1">
      <c r="A2" s="209" t="s">
        <v>135</v>
      </c>
      <c r="B2" s="210" t="s">
        <v>136</v>
      </c>
      <c r="C2" s="211" t="s">
        <v>151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07" t="s">
        <v>161</v>
      </c>
      <c r="AI2" s="207" t="s">
        <v>160</v>
      </c>
      <c r="AJ2" s="207" t="s">
        <v>162</v>
      </c>
    </row>
    <row r="3" spans="1:36" ht="17.25" customHeight="1">
      <c r="A3" s="209"/>
      <c r="B3" s="210"/>
      <c r="C3" s="88">
        <v>1</v>
      </c>
      <c r="D3" s="88">
        <v>2</v>
      </c>
      <c r="E3" s="88">
        <v>3</v>
      </c>
      <c r="F3" s="88">
        <v>4</v>
      </c>
      <c r="G3" s="88">
        <v>5</v>
      </c>
      <c r="H3" s="88">
        <v>6</v>
      </c>
      <c r="I3" s="88">
        <v>7</v>
      </c>
      <c r="J3" s="88">
        <v>8</v>
      </c>
      <c r="K3" s="88">
        <v>9</v>
      </c>
      <c r="L3" s="88">
        <v>10</v>
      </c>
      <c r="M3" s="88">
        <v>11</v>
      </c>
      <c r="N3" s="88">
        <v>12</v>
      </c>
      <c r="O3" s="88">
        <v>13</v>
      </c>
      <c r="P3" s="88">
        <v>14</v>
      </c>
      <c r="Q3" s="88">
        <v>15</v>
      </c>
      <c r="R3" s="88">
        <v>16</v>
      </c>
      <c r="S3" s="88">
        <v>17</v>
      </c>
      <c r="T3" s="88">
        <v>18</v>
      </c>
      <c r="U3" s="88">
        <v>19</v>
      </c>
      <c r="V3" s="88">
        <v>20</v>
      </c>
      <c r="W3" s="88">
        <v>21</v>
      </c>
      <c r="X3" s="88">
        <v>22</v>
      </c>
      <c r="Y3" s="88">
        <v>23</v>
      </c>
      <c r="Z3" s="88">
        <v>24</v>
      </c>
      <c r="AA3" s="88">
        <v>25</v>
      </c>
      <c r="AB3" s="88">
        <v>26</v>
      </c>
      <c r="AC3" s="88">
        <v>27</v>
      </c>
      <c r="AD3" s="88">
        <v>28</v>
      </c>
      <c r="AE3" s="88">
        <v>29</v>
      </c>
      <c r="AF3" s="88">
        <v>30</v>
      </c>
      <c r="AG3" s="88">
        <v>31</v>
      </c>
      <c r="AH3" s="208"/>
      <c r="AI3" s="208"/>
      <c r="AJ3" s="208"/>
    </row>
    <row r="4" spans="1:36" ht="15.75">
      <c r="A4" s="206" t="s">
        <v>155</v>
      </c>
      <c r="B4" s="206"/>
      <c r="C4" s="206"/>
      <c r="D4" s="206"/>
      <c r="E4" s="206"/>
      <c r="F4" s="206"/>
      <c r="G4" s="206"/>
      <c r="H4" s="206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ht="15.75" customHeight="1">
      <c r="A5" s="82" t="s">
        <v>156</v>
      </c>
      <c r="B5" s="83" t="s">
        <v>138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</row>
    <row r="6" spans="1:36" ht="14.25">
      <c r="A6" s="84">
        <v>1</v>
      </c>
      <c r="B6" s="84" t="s">
        <v>117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>
        <v>0</v>
      </c>
      <c r="O6" s="100"/>
      <c r="P6" s="100"/>
      <c r="Q6" s="100"/>
      <c r="R6" s="100"/>
      <c r="S6" s="100"/>
      <c r="T6" s="100"/>
      <c r="U6" s="100"/>
      <c r="V6" s="100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>
        <f t="shared" ref="AH6:AH11" si="0">SUM(C6:AG6)</f>
        <v>0</v>
      </c>
      <c r="AI6" s="81">
        <v>10.19</v>
      </c>
      <c r="AJ6" s="85">
        <f t="shared" ref="AJ6:AJ11" si="1">AH6*AI6</f>
        <v>0</v>
      </c>
    </row>
    <row r="7" spans="1:36" ht="14.25">
      <c r="A7" s="84">
        <v>2</v>
      </c>
      <c r="B7" s="84" t="s">
        <v>118</v>
      </c>
      <c r="C7" s="85">
        <v>3.52</v>
      </c>
      <c r="D7" s="85">
        <v>3.52</v>
      </c>
      <c r="E7" s="85">
        <v>3.52</v>
      </c>
      <c r="F7" s="85">
        <v>3.52</v>
      </c>
      <c r="G7" s="85">
        <v>3.52</v>
      </c>
      <c r="H7" s="85">
        <v>2.81</v>
      </c>
      <c r="I7" s="85">
        <v>2.31</v>
      </c>
      <c r="J7" s="85">
        <v>3.09</v>
      </c>
      <c r="K7" s="85">
        <v>3.3</v>
      </c>
      <c r="L7" s="85">
        <v>3.52</v>
      </c>
      <c r="M7" s="85">
        <v>3.52</v>
      </c>
      <c r="N7" s="85">
        <v>3.52</v>
      </c>
      <c r="O7" s="85"/>
      <c r="P7" s="85"/>
      <c r="Q7" s="85"/>
      <c r="R7" s="85"/>
      <c r="S7" s="85"/>
      <c r="T7" s="100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>
        <f t="shared" si="0"/>
        <v>39.670000000000009</v>
      </c>
      <c r="AI7" s="81">
        <v>7.54</v>
      </c>
      <c r="AJ7" s="85">
        <f t="shared" si="1"/>
        <v>299.11180000000007</v>
      </c>
    </row>
    <row r="8" spans="1:36" ht="14.25">
      <c r="A8" s="84">
        <v>3</v>
      </c>
      <c r="B8" s="84" t="s">
        <v>119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/>
      <c r="P8" s="100"/>
      <c r="Q8" s="100"/>
      <c r="R8" s="100"/>
      <c r="S8" s="100"/>
      <c r="T8" s="100"/>
      <c r="U8" s="100"/>
      <c r="V8" s="100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>
        <f t="shared" si="0"/>
        <v>0</v>
      </c>
      <c r="AI8" s="81">
        <v>10.27</v>
      </c>
      <c r="AJ8" s="85">
        <f t="shared" si="1"/>
        <v>0</v>
      </c>
    </row>
    <row r="9" spans="1:36" ht="14.25">
      <c r="A9" s="84">
        <v>4</v>
      </c>
      <c r="B9" s="84" t="s">
        <v>120</v>
      </c>
      <c r="C9" s="85">
        <v>5.0999999999999996</v>
      </c>
      <c r="D9" s="85">
        <v>5.09</v>
      </c>
      <c r="E9" s="85">
        <v>5.0999999999999996</v>
      </c>
      <c r="F9" s="85">
        <v>5.0999999999999996</v>
      </c>
      <c r="G9" s="85">
        <v>5.0999999999999996</v>
      </c>
      <c r="H9" s="85">
        <v>4.97</v>
      </c>
      <c r="I9" s="85">
        <v>4.95</v>
      </c>
      <c r="J9" s="85">
        <v>4.9400000000000004</v>
      </c>
      <c r="K9" s="85">
        <v>4.99</v>
      </c>
      <c r="L9" s="85">
        <v>5.14</v>
      </c>
      <c r="M9" s="85">
        <v>5.14</v>
      </c>
      <c r="N9" s="85">
        <v>5.16</v>
      </c>
      <c r="O9" s="85"/>
      <c r="P9" s="85"/>
      <c r="Q9" s="85"/>
      <c r="R9" s="85"/>
      <c r="S9" s="85"/>
      <c r="T9" s="100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>
        <f t="shared" si="0"/>
        <v>60.78</v>
      </c>
      <c r="AI9" s="81">
        <v>9.1199999999999992</v>
      </c>
      <c r="AJ9" s="85">
        <f t="shared" si="1"/>
        <v>554.31359999999995</v>
      </c>
    </row>
    <row r="10" spans="1:36" ht="14.25">
      <c r="A10" s="84">
        <v>5</v>
      </c>
      <c r="B10" s="84" t="s">
        <v>121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/>
      <c r="P10" s="100"/>
      <c r="Q10" s="100"/>
      <c r="R10" s="100"/>
      <c r="S10" s="100"/>
      <c r="T10" s="100"/>
      <c r="U10" s="100"/>
      <c r="V10" s="100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>
        <f t="shared" si="0"/>
        <v>0</v>
      </c>
      <c r="AI10" s="81">
        <v>10.15</v>
      </c>
      <c r="AJ10" s="85">
        <f t="shared" si="1"/>
        <v>0</v>
      </c>
    </row>
    <row r="11" spans="1:36" ht="14.25">
      <c r="A11" s="84">
        <v>6</v>
      </c>
      <c r="B11" s="84" t="s">
        <v>122</v>
      </c>
      <c r="C11" s="85">
        <v>3.64</v>
      </c>
      <c r="D11" s="85">
        <v>3.29</v>
      </c>
      <c r="E11" s="85">
        <v>3.47</v>
      </c>
      <c r="F11" s="85">
        <v>3.34</v>
      </c>
      <c r="G11" s="85">
        <v>3.35</v>
      </c>
      <c r="H11" s="85">
        <v>3.31</v>
      </c>
      <c r="I11" s="85">
        <v>2.96</v>
      </c>
      <c r="J11" s="85">
        <v>3.04</v>
      </c>
      <c r="K11" s="85">
        <v>3.16</v>
      </c>
      <c r="L11" s="85">
        <v>3.69</v>
      </c>
      <c r="M11" s="85">
        <v>3.87</v>
      </c>
      <c r="N11" s="85">
        <v>3.64</v>
      </c>
      <c r="O11" s="85"/>
      <c r="P11" s="85"/>
      <c r="Q11" s="85"/>
      <c r="R11" s="85"/>
      <c r="S11" s="85"/>
      <c r="T11" s="100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>
        <f t="shared" si="0"/>
        <v>40.76</v>
      </c>
      <c r="AI11" s="85">
        <v>8.1999999999999993</v>
      </c>
      <c r="AJ11" s="85">
        <f t="shared" si="1"/>
        <v>334.23199999999997</v>
      </c>
    </row>
    <row r="12" spans="1:36" ht="15.75">
      <c r="A12" s="74"/>
      <c r="B12" s="75" t="s">
        <v>139</v>
      </c>
      <c r="C12" s="80">
        <f>SUM(C6:C11)</f>
        <v>12.26</v>
      </c>
      <c r="D12" s="80">
        <f>SUM(D6:D11)</f>
        <v>11.899999999999999</v>
      </c>
      <c r="E12" s="80">
        <f t="shared" ref="E12:AG12" si="2">SUM(E6:E11)</f>
        <v>12.09</v>
      </c>
      <c r="F12" s="80">
        <f t="shared" si="2"/>
        <v>11.959999999999999</v>
      </c>
      <c r="G12" s="80">
        <f t="shared" si="2"/>
        <v>11.969999999999999</v>
      </c>
      <c r="H12" s="80">
        <f t="shared" si="2"/>
        <v>11.09</v>
      </c>
      <c r="I12" s="80">
        <f t="shared" si="2"/>
        <v>10.219999999999999</v>
      </c>
      <c r="J12" s="80">
        <f t="shared" si="2"/>
        <v>11.07</v>
      </c>
      <c r="K12" s="80">
        <f t="shared" ref="K12:P12" si="3">SUM(K6:K11)</f>
        <v>11.45</v>
      </c>
      <c r="L12" s="80">
        <f t="shared" si="3"/>
        <v>12.35</v>
      </c>
      <c r="M12" s="80">
        <f t="shared" si="3"/>
        <v>12.530000000000001</v>
      </c>
      <c r="N12" s="80">
        <f t="shared" si="3"/>
        <v>12.32</v>
      </c>
      <c r="O12" s="80">
        <f t="shared" si="3"/>
        <v>0</v>
      </c>
      <c r="P12" s="80">
        <f t="shared" si="3"/>
        <v>0</v>
      </c>
      <c r="Q12" s="80">
        <f t="shared" si="2"/>
        <v>0</v>
      </c>
      <c r="R12" s="80">
        <f t="shared" si="2"/>
        <v>0</v>
      </c>
      <c r="S12" s="80">
        <f t="shared" si="2"/>
        <v>0</v>
      </c>
      <c r="T12" s="80">
        <f t="shared" ref="T12" si="4">SUM(T6:T11)</f>
        <v>0</v>
      </c>
      <c r="U12" s="80">
        <f t="shared" si="2"/>
        <v>0</v>
      </c>
      <c r="V12" s="80">
        <f t="shared" si="2"/>
        <v>0</v>
      </c>
      <c r="W12" s="80">
        <f t="shared" si="2"/>
        <v>0</v>
      </c>
      <c r="X12" s="80">
        <f t="shared" si="2"/>
        <v>0</v>
      </c>
      <c r="Y12" s="80">
        <f t="shared" si="2"/>
        <v>0</v>
      </c>
      <c r="Z12" s="80">
        <f t="shared" si="2"/>
        <v>0</v>
      </c>
      <c r="AA12" s="80">
        <f t="shared" si="2"/>
        <v>0</v>
      </c>
      <c r="AB12" s="80">
        <f t="shared" si="2"/>
        <v>0</v>
      </c>
      <c r="AC12" s="80">
        <f t="shared" si="2"/>
        <v>0</v>
      </c>
      <c r="AD12" s="80">
        <f t="shared" si="2"/>
        <v>0</v>
      </c>
      <c r="AE12" s="80">
        <f t="shared" si="2"/>
        <v>0</v>
      </c>
      <c r="AF12" s="80">
        <f t="shared" si="2"/>
        <v>0</v>
      </c>
      <c r="AG12" s="80">
        <f t="shared" si="2"/>
        <v>0</v>
      </c>
      <c r="AH12" s="79">
        <f t="shared" ref="AH12:AJ12" si="5">SUM(AH6:AH11)</f>
        <v>141.21</v>
      </c>
      <c r="AI12" s="79"/>
      <c r="AJ12" s="80">
        <f t="shared" si="5"/>
        <v>1187.6574000000001</v>
      </c>
    </row>
    <row r="13" spans="1:36" ht="15.75">
      <c r="A13" s="76" t="s">
        <v>157</v>
      </c>
      <c r="B13" s="76" t="s">
        <v>141</v>
      </c>
      <c r="C13" s="101"/>
      <c r="D13" s="81"/>
      <c r="E13" s="81"/>
      <c r="F13" s="101"/>
      <c r="G13" s="8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5"/>
    </row>
    <row r="14" spans="1:36" ht="14.25">
      <c r="A14" s="84">
        <v>1</v>
      </c>
      <c r="B14" s="84" t="s">
        <v>123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100">
        <v>0.17</v>
      </c>
      <c r="I14" s="100">
        <v>0.25</v>
      </c>
      <c r="J14" s="100">
        <v>0.41</v>
      </c>
      <c r="K14" s="100">
        <v>0.22</v>
      </c>
      <c r="L14" s="100">
        <v>0</v>
      </c>
      <c r="M14" s="100">
        <v>0</v>
      </c>
      <c r="N14" s="100">
        <v>0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85"/>
      <c r="AE14" s="85"/>
      <c r="AF14" s="85"/>
      <c r="AG14" s="85"/>
      <c r="AH14" s="85">
        <f t="shared" ref="AH14:AH26" si="6">SUM(C14:AG14)</f>
        <v>1.05</v>
      </c>
      <c r="AI14" s="81">
        <v>2.72</v>
      </c>
      <c r="AJ14" s="85">
        <f t="shared" ref="AJ14:AJ26" si="7">AH14*AI14</f>
        <v>2.8560000000000003</v>
      </c>
    </row>
    <row r="15" spans="1:36" ht="14.25">
      <c r="A15" s="84">
        <v>2</v>
      </c>
      <c r="B15" s="84" t="s">
        <v>124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100">
        <v>0.13</v>
      </c>
      <c r="I15" s="100">
        <v>0.14000000000000001</v>
      </c>
      <c r="J15" s="100">
        <v>0.18</v>
      </c>
      <c r="K15" s="100">
        <v>0.15</v>
      </c>
      <c r="L15" s="100">
        <v>0</v>
      </c>
      <c r="M15" s="100">
        <v>0</v>
      </c>
      <c r="N15" s="100">
        <v>0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85"/>
      <c r="AE15" s="85"/>
      <c r="AF15" s="85"/>
      <c r="AG15" s="85"/>
      <c r="AH15" s="85">
        <f t="shared" si="6"/>
        <v>0.6</v>
      </c>
      <c r="AI15" s="81">
        <v>2.96</v>
      </c>
      <c r="AJ15" s="85">
        <f t="shared" si="7"/>
        <v>1.776</v>
      </c>
    </row>
    <row r="16" spans="1:36" ht="14.25">
      <c r="A16" s="84">
        <v>3</v>
      </c>
      <c r="B16" s="84" t="s">
        <v>125</v>
      </c>
      <c r="C16" s="85">
        <v>0.37</v>
      </c>
      <c r="D16" s="85">
        <v>0.89</v>
      </c>
      <c r="E16" s="85">
        <v>1.19</v>
      </c>
      <c r="F16" s="85">
        <v>0.46</v>
      </c>
      <c r="G16" s="85">
        <v>0.5</v>
      </c>
      <c r="H16" s="100">
        <v>0</v>
      </c>
      <c r="I16" s="100">
        <v>0.98</v>
      </c>
      <c r="J16" s="100">
        <v>1.5</v>
      </c>
      <c r="K16" s="100">
        <v>1.49</v>
      </c>
      <c r="L16" s="100">
        <v>1.1499999999999999</v>
      </c>
      <c r="M16" s="100">
        <v>0.62</v>
      </c>
      <c r="N16" s="100">
        <v>0.92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85"/>
      <c r="AE16" s="85"/>
      <c r="AF16" s="85"/>
      <c r="AG16" s="85"/>
      <c r="AH16" s="85">
        <f t="shared" si="6"/>
        <v>10.07</v>
      </c>
      <c r="AI16" s="81">
        <v>3.2</v>
      </c>
      <c r="AJ16" s="85">
        <f t="shared" si="7"/>
        <v>32.224000000000004</v>
      </c>
    </row>
    <row r="17" spans="1:36" ht="14.25">
      <c r="A17" s="84">
        <v>4</v>
      </c>
      <c r="B17" s="84" t="s">
        <v>126</v>
      </c>
      <c r="C17" s="85">
        <v>0.08</v>
      </c>
      <c r="D17" s="85">
        <v>0.13</v>
      </c>
      <c r="E17" s="85">
        <v>0.13</v>
      </c>
      <c r="F17" s="85">
        <v>0.08</v>
      </c>
      <c r="G17" s="85">
        <v>0.32</v>
      </c>
      <c r="H17" s="100">
        <v>0.23</v>
      </c>
      <c r="I17" s="100">
        <v>0.27</v>
      </c>
      <c r="J17" s="100">
        <v>0.34</v>
      </c>
      <c r="K17" s="100">
        <v>0.35</v>
      </c>
      <c r="L17" s="100">
        <v>0.36</v>
      </c>
      <c r="M17" s="100">
        <v>0.31</v>
      </c>
      <c r="N17" s="100">
        <v>0.32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85"/>
      <c r="AE17" s="85"/>
      <c r="AF17" s="85"/>
      <c r="AG17" s="85"/>
      <c r="AH17" s="85">
        <f t="shared" si="6"/>
        <v>2.92</v>
      </c>
      <c r="AI17" s="81">
        <v>3.0529999999999999</v>
      </c>
      <c r="AJ17" s="85">
        <f t="shared" si="7"/>
        <v>8.9147599999999994</v>
      </c>
    </row>
    <row r="18" spans="1:36" ht="14.25">
      <c r="A18" s="84">
        <v>5</v>
      </c>
      <c r="B18" s="84" t="s">
        <v>152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85"/>
      <c r="AE18" s="85"/>
      <c r="AF18" s="85"/>
      <c r="AG18" s="85"/>
      <c r="AH18" s="85">
        <f t="shared" si="6"/>
        <v>0</v>
      </c>
      <c r="AI18" s="85">
        <v>2.79</v>
      </c>
      <c r="AJ18" s="85">
        <f t="shared" si="7"/>
        <v>0</v>
      </c>
    </row>
    <row r="19" spans="1:36" ht="14.25">
      <c r="A19" s="84">
        <v>6</v>
      </c>
      <c r="B19" s="84" t="s">
        <v>127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85"/>
      <c r="AE19" s="85"/>
      <c r="AF19" s="85"/>
      <c r="AG19" s="85"/>
      <c r="AH19" s="85">
        <f t="shared" si="6"/>
        <v>0</v>
      </c>
      <c r="AI19" s="81">
        <v>2.09</v>
      </c>
      <c r="AJ19" s="85">
        <f t="shared" si="7"/>
        <v>0</v>
      </c>
    </row>
    <row r="20" spans="1:36" ht="14.25">
      <c r="A20" s="84">
        <v>7</v>
      </c>
      <c r="B20" s="84" t="s">
        <v>128</v>
      </c>
      <c r="C20" s="85">
        <v>0</v>
      </c>
      <c r="D20" s="85">
        <v>1.1914087500000003</v>
      </c>
      <c r="E20" s="85">
        <v>1.1063081250000004</v>
      </c>
      <c r="F20" s="85">
        <v>1.7871131250000005</v>
      </c>
      <c r="G20" s="85">
        <v>0.3152643750000001</v>
      </c>
      <c r="H20" s="100">
        <v>0</v>
      </c>
      <c r="I20" s="100">
        <v>0.88871999999999995</v>
      </c>
      <c r="J20" s="100">
        <v>0.97336</v>
      </c>
      <c r="K20" s="100">
        <v>1.0580000000000001</v>
      </c>
      <c r="L20" s="100">
        <v>0.67712000000000006</v>
      </c>
      <c r="M20" s="100">
        <v>1.10032</v>
      </c>
      <c r="N20" s="100">
        <v>0.71944000000000008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85"/>
      <c r="AE20" s="85"/>
      <c r="AF20" s="85"/>
      <c r="AG20" s="85"/>
      <c r="AH20" s="85">
        <f t="shared" si="6"/>
        <v>9.8170543750000014</v>
      </c>
      <c r="AI20" s="85">
        <v>1.31</v>
      </c>
      <c r="AJ20" s="85">
        <f t="shared" si="7"/>
        <v>12.860341231250002</v>
      </c>
    </row>
    <row r="21" spans="1:36" ht="14.25">
      <c r="A21" s="84">
        <v>8</v>
      </c>
      <c r="B21" s="84" t="s">
        <v>129</v>
      </c>
      <c r="C21" s="85">
        <v>8.2704374999999997E-2</v>
      </c>
      <c r="D21" s="85">
        <v>0.57893062500000003</v>
      </c>
      <c r="E21" s="85">
        <v>0.90974812500000002</v>
      </c>
      <c r="F21" s="85">
        <v>1.6540875000000006</v>
      </c>
      <c r="G21" s="85">
        <v>0.33081749999999999</v>
      </c>
      <c r="H21" s="100">
        <v>0</v>
      </c>
      <c r="I21" s="100">
        <v>1.5541406250000001</v>
      </c>
      <c r="J21" s="100">
        <v>1.79953125</v>
      </c>
      <c r="K21" s="100">
        <v>1.0633593750000001</v>
      </c>
      <c r="L21" s="100">
        <v>1.6359375</v>
      </c>
      <c r="M21" s="100">
        <v>1.6359375</v>
      </c>
      <c r="N21" s="100">
        <v>0.41578124999999999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85"/>
      <c r="AE21" s="85"/>
      <c r="AF21" s="85"/>
      <c r="AG21" s="85"/>
      <c r="AH21" s="85">
        <f t="shared" si="6"/>
        <v>11.660975625000003</v>
      </c>
      <c r="AI21" s="81">
        <v>1.31</v>
      </c>
      <c r="AJ21" s="85">
        <f t="shared" si="7"/>
        <v>15.275878068750004</v>
      </c>
    </row>
    <row r="22" spans="1:36" ht="14.25">
      <c r="A22" s="84">
        <v>9</v>
      </c>
      <c r="B22" s="84" t="s">
        <v>130</v>
      </c>
      <c r="C22" s="85">
        <v>1.2727284375000005</v>
      </c>
      <c r="D22" s="85">
        <v>0.59393993749999996</v>
      </c>
      <c r="E22" s="85">
        <v>0.76363706250000007</v>
      </c>
      <c r="F22" s="85">
        <v>1.0575770000000002</v>
      </c>
      <c r="G22" s="85">
        <v>0.42424281250000001</v>
      </c>
      <c r="H22" s="100">
        <v>0</v>
      </c>
      <c r="I22" s="100">
        <v>1.5107343749999995</v>
      </c>
      <c r="J22" s="100">
        <v>3.014328125</v>
      </c>
      <c r="K22" s="100">
        <v>3.2661171875000008</v>
      </c>
      <c r="L22" s="100">
        <v>4.112554687500003</v>
      </c>
      <c r="M22" s="100">
        <v>2.6857499999999992</v>
      </c>
      <c r="N22" s="100">
        <v>2.0839609374999992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85"/>
      <c r="AE22" s="85"/>
      <c r="AF22" s="85"/>
      <c r="AG22" s="85"/>
      <c r="AH22" s="85">
        <f t="shared" si="6"/>
        <v>20.785570562500002</v>
      </c>
      <c r="AI22" s="81">
        <v>1.33</v>
      </c>
      <c r="AJ22" s="85">
        <f t="shared" si="7"/>
        <v>27.644808848125002</v>
      </c>
    </row>
    <row r="23" spans="1:36" ht="14.25">
      <c r="A23" s="84">
        <v>10</v>
      </c>
      <c r="B23" s="84" t="s">
        <v>131</v>
      </c>
      <c r="C23" s="85">
        <v>0</v>
      </c>
      <c r="D23" s="85">
        <v>5.1489999999999994E-2</v>
      </c>
      <c r="E23" s="85">
        <v>7.3862499999999984E-2</v>
      </c>
      <c r="F23" s="85">
        <v>0.17256750000000001</v>
      </c>
      <c r="G23" s="85">
        <v>1.653E-2</v>
      </c>
      <c r="H23" s="100">
        <v>0</v>
      </c>
      <c r="I23" s="100">
        <v>0.12451499999999997</v>
      </c>
      <c r="J23" s="100">
        <v>0.14008499999999996</v>
      </c>
      <c r="K23" s="100">
        <v>0.13252499999999998</v>
      </c>
      <c r="L23" s="100">
        <v>0.10962</v>
      </c>
      <c r="M23" s="100">
        <v>0.13310999999999998</v>
      </c>
      <c r="N23" s="100">
        <v>0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85"/>
      <c r="AE23" s="85"/>
      <c r="AF23" s="85"/>
      <c r="AG23" s="85"/>
      <c r="AH23" s="85">
        <f t="shared" si="6"/>
        <v>0.95430499999999985</v>
      </c>
      <c r="AI23" s="81">
        <v>1.29</v>
      </c>
      <c r="AJ23" s="85">
        <f t="shared" si="7"/>
        <v>1.2310534499999999</v>
      </c>
    </row>
    <row r="24" spans="1:36" ht="14.25">
      <c r="A24" s="84">
        <v>11</v>
      </c>
      <c r="B24" s="84" t="s">
        <v>132</v>
      </c>
      <c r="C24" s="85">
        <v>0.51539670000000015</v>
      </c>
      <c r="D24" s="85">
        <v>0.88116210000000061</v>
      </c>
      <c r="E24" s="85">
        <v>0.94766490000000081</v>
      </c>
      <c r="F24" s="85">
        <v>0.43226820000000005</v>
      </c>
      <c r="G24" s="85">
        <v>0.44889390000000007</v>
      </c>
      <c r="H24" s="100">
        <v>0</v>
      </c>
      <c r="I24" s="100">
        <v>0.34913969999999994</v>
      </c>
      <c r="J24" s="100">
        <v>0.83128500000000061</v>
      </c>
      <c r="K24" s="100">
        <v>0.91441350000000066</v>
      </c>
      <c r="L24" s="100">
        <v>0.99754200000000082</v>
      </c>
      <c r="M24" s="100">
        <v>0.63177660000000035</v>
      </c>
      <c r="N24" s="100">
        <v>0.74815650000000045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85"/>
      <c r="AE24" s="85"/>
      <c r="AF24" s="85"/>
      <c r="AG24" s="85"/>
      <c r="AH24" s="85">
        <f t="shared" si="6"/>
        <v>7.6976991000000048</v>
      </c>
      <c r="AI24" s="81">
        <v>2.71</v>
      </c>
      <c r="AJ24" s="85">
        <f t="shared" si="7"/>
        <v>20.860764561000014</v>
      </c>
    </row>
    <row r="25" spans="1:36" ht="14.25">
      <c r="A25" s="84">
        <v>12</v>
      </c>
      <c r="B25" s="84" t="s">
        <v>133</v>
      </c>
      <c r="C25" s="85">
        <v>0.91527344999999982</v>
      </c>
      <c r="D25" s="85">
        <v>1.5648223499999998</v>
      </c>
      <c r="E25" s="85">
        <v>1.6829221499999998</v>
      </c>
      <c r="F25" s="85">
        <v>0.76764869999999985</v>
      </c>
      <c r="G25" s="85">
        <v>0.91527344999999982</v>
      </c>
      <c r="H25" s="100">
        <v>0</v>
      </c>
      <c r="I25" s="100">
        <v>0.61601085000000022</v>
      </c>
      <c r="J25" s="100">
        <v>1.4666924999999995</v>
      </c>
      <c r="K25" s="100">
        <v>1.584027899999999</v>
      </c>
      <c r="L25" s="100">
        <v>1.7306971499999984</v>
      </c>
      <c r="M25" s="100">
        <v>1.1146863000000002</v>
      </c>
      <c r="N25" s="100">
        <v>1.1733540000000005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85"/>
      <c r="AE25" s="85"/>
      <c r="AF25" s="85"/>
      <c r="AG25" s="85"/>
      <c r="AH25" s="85">
        <f t="shared" si="6"/>
        <v>13.531408799999996</v>
      </c>
      <c r="AI25" s="81">
        <v>2.71</v>
      </c>
      <c r="AJ25" s="85">
        <f t="shared" si="7"/>
        <v>36.67011784799999</v>
      </c>
    </row>
    <row r="26" spans="1:36" ht="14.25">
      <c r="A26" s="84">
        <v>13</v>
      </c>
      <c r="B26" s="84" t="s">
        <v>134</v>
      </c>
      <c r="C26" s="85">
        <v>0.59833409999999976</v>
      </c>
      <c r="D26" s="85">
        <v>1.0229582999999998</v>
      </c>
      <c r="E26" s="85">
        <v>1.1001626999999996</v>
      </c>
      <c r="F26" s="85">
        <v>0.50182859999999985</v>
      </c>
      <c r="G26" s="85">
        <v>0.63693629999999979</v>
      </c>
      <c r="H26" s="100">
        <v>0</v>
      </c>
      <c r="I26" s="100">
        <v>0.40331655</v>
      </c>
      <c r="J26" s="100">
        <v>0.96027749999999878</v>
      </c>
      <c r="K26" s="100">
        <v>1.0370996999999986</v>
      </c>
      <c r="L26" s="100">
        <v>1.1331274499999981</v>
      </c>
      <c r="M26" s="100">
        <v>0.71060534999999969</v>
      </c>
      <c r="N26" s="100">
        <v>0.86424974999999915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85"/>
      <c r="AE26" s="85"/>
      <c r="AF26" s="85"/>
      <c r="AG26" s="85"/>
      <c r="AH26" s="85">
        <f t="shared" si="6"/>
        <v>8.9688962999999937</v>
      </c>
      <c r="AI26" s="81">
        <v>2.71</v>
      </c>
      <c r="AJ26" s="85">
        <f t="shared" si="7"/>
        <v>24.305708972999984</v>
      </c>
    </row>
    <row r="27" spans="1:36" ht="14.25">
      <c r="A27" s="84">
        <v>14</v>
      </c>
      <c r="B27" s="84" t="s">
        <v>171</v>
      </c>
      <c r="C27" s="85">
        <v>8.0348125000000048E-2</v>
      </c>
      <c r="D27" s="85">
        <v>0.13736937499999993</v>
      </c>
      <c r="E27" s="85">
        <v>0.14773687499999991</v>
      </c>
      <c r="F27" s="85">
        <v>6.7388750000000025E-2</v>
      </c>
      <c r="G27" s="85">
        <v>4.6653750000000001E-2</v>
      </c>
      <c r="H27" s="100">
        <v>0</v>
      </c>
      <c r="I27" s="100">
        <v>5.1955259999999975E-2</v>
      </c>
      <c r="J27" s="100">
        <v>0.12370299999999991</v>
      </c>
      <c r="K27" s="100">
        <v>0.1311251799999999</v>
      </c>
      <c r="L27" s="100">
        <v>0.1459695399999999</v>
      </c>
      <c r="M27" s="100">
        <v>9.1540219999999936E-2</v>
      </c>
      <c r="N27" s="100">
        <v>0.11133269999999992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85"/>
      <c r="AE27" s="85"/>
      <c r="AF27" s="85"/>
      <c r="AG27" s="85"/>
      <c r="AH27" s="85">
        <f t="shared" ref="AH27" si="8">SUM(C27:AG27)</f>
        <v>1.1351227749999995</v>
      </c>
      <c r="AI27" s="81">
        <v>3.71</v>
      </c>
      <c r="AJ27" s="85">
        <f t="shared" ref="AJ27" si="9">AH27*AI27</f>
        <v>4.2113054952499978</v>
      </c>
    </row>
    <row r="28" spans="1:36" ht="15.75">
      <c r="A28" s="74"/>
      <c r="B28" s="75" t="s">
        <v>142</v>
      </c>
      <c r="C28" s="80">
        <f>SUM(C14:C27)</f>
        <v>3.9147851875000002</v>
      </c>
      <c r="D28" s="80">
        <f t="shared" ref="D28:AG28" si="10">SUM(D14:D27)</f>
        <v>7.0420814375000003</v>
      </c>
      <c r="E28" s="80">
        <f t="shared" si="10"/>
        <v>8.0520424375000008</v>
      </c>
      <c r="F28" s="80">
        <f t="shared" si="10"/>
        <v>6.9804793750000016</v>
      </c>
      <c r="G28" s="80">
        <f t="shared" si="10"/>
        <v>3.9546120874999997</v>
      </c>
      <c r="H28" s="80">
        <f t="shared" si="10"/>
        <v>0.53</v>
      </c>
      <c r="I28" s="80">
        <f t="shared" si="10"/>
        <v>7.1385323599999992</v>
      </c>
      <c r="J28" s="80">
        <f t="shared" si="10"/>
        <v>11.739262374999997</v>
      </c>
      <c r="K28" s="80">
        <f t="shared" si="10"/>
        <v>11.396667842499999</v>
      </c>
      <c r="L28" s="80">
        <f t="shared" si="10"/>
        <v>12.0525683275</v>
      </c>
      <c r="M28" s="80">
        <f t="shared" si="10"/>
        <v>9.0337259700000008</v>
      </c>
      <c r="N28" s="80">
        <f t="shared" si="10"/>
        <v>7.3562751374999999</v>
      </c>
      <c r="O28" s="80">
        <f t="shared" si="10"/>
        <v>0</v>
      </c>
      <c r="P28" s="80">
        <f t="shared" si="10"/>
        <v>0</v>
      </c>
      <c r="Q28" s="80">
        <f t="shared" si="10"/>
        <v>0</v>
      </c>
      <c r="R28" s="80">
        <f t="shared" si="10"/>
        <v>0</v>
      </c>
      <c r="S28" s="80">
        <f t="shared" si="10"/>
        <v>0</v>
      </c>
      <c r="T28" s="80">
        <f t="shared" si="10"/>
        <v>0</v>
      </c>
      <c r="U28" s="80">
        <f t="shared" si="10"/>
        <v>0</v>
      </c>
      <c r="V28" s="80">
        <f t="shared" si="10"/>
        <v>0</v>
      </c>
      <c r="W28" s="80">
        <f t="shared" si="10"/>
        <v>0</v>
      </c>
      <c r="X28" s="80">
        <f t="shared" si="10"/>
        <v>0</v>
      </c>
      <c r="Y28" s="80">
        <f t="shared" si="10"/>
        <v>0</v>
      </c>
      <c r="Z28" s="80">
        <f t="shared" si="10"/>
        <v>0</v>
      </c>
      <c r="AA28" s="80">
        <f t="shared" si="10"/>
        <v>0</v>
      </c>
      <c r="AB28" s="80">
        <f t="shared" si="10"/>
        <v>0</v>
      </c>
      <c r="AC28" s="80">
        <f t="shared" si="10"/>
        <v>0</v>
      </c>
      <c r="AD28" s="80">
        <f t="shared" si="10"/>
        <v>0</v>
      </c>
      <c r="AE28" s="80">
        <f t="shared" si="10"/>
        <v>0</v>
      </c>
      <c r="AF28" s="80">
        <f t="shared" si="10"/>
        <v>0</v>
      </c>
      <c r="AG28" s="80">
        <f t="shared" si="10"/>
        <v>0</v>
      </c>
      <c r="AH28" s="80">
        <f>SUM(AH14:AH27)</f>
        <v>89.191032537499993</v>
      </c>
      <c r="AI28" s="79"/>
      <c r="AJ28" s="80">
        <f>SUM(AJ14:AJ27)</f>
        <v>188.830738475375</v>
      </c>
    </row>
    <row r="29" spans="1:36" ht="17.25" customHeight="1">
      <c r="A29" s="77"/>
      <c r="B29" s="78" t="s">
        <v>143</v>
      </c>
      <c r="C29" s="80">
        <f t="shared" ref="C29:AH29" si="11">C12+C28</f>
        <v>16.174785187499999</v>
      </c>
      <c r="D29" s="80">
        <f t="shared" si="11"/>
        <v>18.942081437500001</v>
      </c>
      <c r="E29" s="80">
        <f t="shared" si="11"/>
        <v>20.142042437500002</v>
      </c>
      <c r="F29" s="80">
        <f t="shared" si="11"/>
        <v>18.940479375000002</v>
      </c>
      <c r="G29" s="80">
        <f t="shared" si="11"/>
        <v>15.924612087499998</v>
      </c>
      <c r="H29" s="80">
        <f t="shared" si="11"/>
        <v>11.62</v>
      </c>
      <c r="I29" s="80">
        <f t="shared" si="11"/>
        <v>17.358532359999998</v>
      </c>
      <c r="J29" s="80">
        <f t="shared" si="11"/>
        <v>22.809262374999996</v>
      </c>
      <c r="K29" s="80">
        <f t="shared" si="11"/>
        <v>22.846667842499997</v>
      </c>
      <c r="L29" s="80">
        <f t="shared" si="11"/>
        <v>24.402568327499999</v>
      </c>
      <c r="M29" s="80">
        <f t="shared" si="11"/>
        <v>21.56372597</v>
      </c>
      <c r="N29" s="80">
        <f t="shared" si="11"/>
        <v>19.676275137499999</v>
      </c>
      <c r="O29" s="80">
        <f t="shared" si="11"/>
        <v>0</v>
      </c>
      <c r="P29" s="80">
        <f t="shared" si="11"/>
        <v>0</v>
      </c>
      <c r="Q29" s="80">
        <f t="shared" si="11"/>
        <v>0</v>
      </c>
      <c r="R29" s="80">
        <f t="shared" si="11"/>
        <v>0</v>
      </c>
      <c r="S29" s="80">
        <f t="shared" si="11"/>
        <v>0</v>
      </c>
      <c r="T29" s="80">
        <f t="shared" si="11"/>
        <v>0</v>
      </c>
      <c r="U29" s="80">
        <f t="shared" si="11"/>
        <v>0</v>
      </c>
      <c r="V29" s="80">
        <f t="shared" si="11"/>
        <v>0</v>
      </c>
      <c r="W29" s="80">
        <f t="shared" si="11"/>
        <v>0</v>
      </c>
      <c r="X29" s="80">
        <f t="shared" si="11"/>
        <v>0</v>
      </c>
      <c r="Y29" s="80">
        <f t="shared" si="11"/>
        <v>0</v>
      </c>
      <c r="Z29" s="80">
        <f t="shared" si="11"/>
        <v>0</v>
      </c>
      <c r="AA29" s="80">
        <f t="shared" si="11"/>
        <v>0</v>
      </c>
      <c r="AB29" s="80">
        <f t="shared" si="11"/>
        <v>0</v>
      </c>
      <c r="AC29" s="80">
        <f t="shared" si="11"/>
        <v>0</v>
      </c>
      <c r="AD29" s="80">
        <f t="shared" si="11"/>
        <v>0</v>
      </c>
      <c r="AE29" s="80">
        <f t="shared" si="11"/>
        <v>0</v>
      </c>
      <c r="AF29" s="80">
        <f t="shared" si="11"/>
        <v>0</v>
      </c>
      <c r="AG29" s="80">
        <f t="shared" si="11"/>
        <v>0</v>
      </c>
      <c r="AH29" s="87">
        <f t="shared" si="11"/>
        <v>230.40103253749999</v>
      </c>
      <c r="AI29" s="87"/>
      <c r="AJ29" s="87">
        <f>AJ12+AJ28</f>
        <v>1376.4881384753751</v>
      </c>
    </row>
    <row r="30" spans="1:36" ht="15.75" customHeight="1">
      <c r="A30" s="206" t="s">
        <v>158</v>
      </c>
      <c r="B30" s="206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81"/>
      <c r="AI30" s="81"/>
      <c r="AJ30" s="85"/>
    </row>
    <row r="31" spans="1:36" ht="15.75">
      <c r="A31" s="82" t="s">
        <v>156</v>
      </c>
      <c r="B31" s="83" t="s">
        <v>138</v>
      </c>
      <c r="C31" s="81"/>
      <c r="D31" s="81"/>
      <c r="E31" s="81"/>
      <c r="F31" s="81"/>
      <c r="G31" s="81"/>
      <c r="H31" s="8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81"/>
      <c r="AE31" s="81"/>
      <c r="AF31" s="81"/>
      <c r="AG31" s="81"/>
      <c r="AH31" s="81"/>
      <c r="AI31" s="81"/>
      <c r="AJ31" s="85"/>
    </row>
    <row r="32" spans="1:36" ht="14.25">
      <c r="A32" s="84">
        <v>1</v>
      </c>
      <c r="B32" s="84" t="s">
        <v>117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>
        <f t="shared" ref="AH32:AH37" si="12">SUM(C32:AG32)</f>
        <v>0</v>
      </c>
      <c r="AI32" s="81">
        <v>10.19</v>
      </c>
      <c r="AJ32" s="85">
        <f t="shared" ref="AJ32:AJ37" si="13">AH32*AI32</f>
        <v>0</v>
      </c>
    </row>
    <row r="33" spans="1:36" ht="14.25">
      <c r="A33" s="84">
        <v>2</v>
      </c>
      <c r="B33" s="84" t="s">
        <v>118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>
        <f t="shared" si="12"/>
        <v>0</v>
      </c>
      <c r="AI33" s="81">
        <v>7.54</v>
      </c>
      <c r="AJ33" s="85">
        <f t="shared" si="13"/>
        <v>0</v>
      </c>
    </row>
    <row r="34" spans="1:36" ht="14.25">
      <c r="A34" s="84">
        <v>3</v>
      </c>
      <c r="B34" s="84" t="s">
        <v>119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>
        <f t="shared" si="12"/>
        <v>0</v>
      </c>
      <c r="AI34" s="81">
        <v>10.27</v>
      </c>
      <c r="AJ34" s="85">
        <f t="shared" si="13"/>
        <v>0</v>
      </c>
    </row>
    <row r="35" spans="1:36" ht="14.25">
      <c r="A35" s="84">
        <v>4</v>
      </c>
      <c r="B35" s="84" t="s">
        <v>120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>
        <f t="shared" si="12"/>
        <v>0</v>
      </c>
      <c r="AI35" s="81">
        <v>9.1199999999999992</v>
      </c>
      <c r="AJ35" s="85">
        <f t="shared" si="13"/>
        <v>0</v>
      </c>
    </row>
    <row r="36" spans="1:36" ht="14.25">
      <c r="A36" s="84">
        <v>5</v>
      </c>
      <c r="B36" s="84" t="s">
        <v>121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>
        <f t="shared" si="12"/>
        <v>0</v>
      </c>
      <c r="AI36" s="81">
        <v>10.15</v>
      </c>
      <c r="AJ36" s="85">
        <f t="shared" si="13"/>
        <v>0</v>
      </c>
    </row>
    <row r="37" spans="1:36" ht="14.25">
      <c r="A37" s="84">
        <v>6</v>
      </c>
      <c r="B37" s="84" t="s">
        <v>122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>
        <f t="shared" si="12"/>
        <v>0</v>
      </c>
      <c r="AI37" s="85">
        <v>8.1999999999999993</v>
      </c>
      <c r="AJ37" s="85">
        <f t="shared" si="13"/>
        <v>0</v>
      </c>
    </row>
    <row r="38" spans="1:36" ht="15.75">
      <c r="A38" s="74"/>
      <c r="B38" s="75" t="s">
        <v>139</v>
      </c>
      <c r="C38" s="80">
        <f t="shared" ref="C38" si="14">SUM(C32:C37)</f>
        <v>0</v>
      </c>
      <c r="D38" s="80">
        <f t="shared" ref="D38" si="15">SUM(D32:D37)</f>
        <v>0</v>
      </c>
      <c r="E38" s="80">
        <f t="shared" ref="E38" si="16">SUM(E32:E37)</f>
        <v>0</v>
      </c>
      <c r="F38" s="80">
        <f t="shared" ref="F38" si="17">SUM(F32:F37)</f>
        <v>0</v>
      </c>
      <c r="G38" s="80">
        <f>SUM(G32:G37)</f>
        <v>0</v>
      </c>
      <c r="H38" s="80">
        <f t="shared" ref="H38" si="18">SUM(H32:H37)</f>
        <v>0</v>
      </c>
      <c r="I38" s="80">
        <f>SUM(J32:J37)</f>
        <v>0</v>
      </c>
      <c r="J38" s="80">
        <f t="shared" ref="J38" si="19">SUM(J32:J37)</f>
        <v>0</v>
      </c>
      <c r="K38" s="80">
        <f t="shared" ref="K38:L38" si="20">SUM(K32:K37)</f>
        <v>0</v>
      </c>
      <c r="L38" s="80">
        <f t="shared" si="20"/>
        <v>0</v>
      </c>
      <c r="M38" s="80">
        <f t="shared" ref="M38" si="21">SUM(M32:M37)</f>
        <v>0</v>
      </c>
      <c r="N38" s="80">
        <f t="shared" ref="N38:O38" si="22">SUM(N32:N37)</f>
        <v>0</v>
      </c>
      <c r="O38" s="80">
        <f t="shared" si="22"/>
        <v>0</v>
      </c>
      <c r="P38" s="80">
        <f t="shared" ref="P38:Q38" si="23">SUM(P32:P37)</f>
        <v>0</v>
      </c>
      <c r="Q38" s="80">
        <f t="shared" si="23"/>
        <v>0</v>
      </c>
      <c r="R38" s="80">
        <f t="shared" ref="R38" si="24">SUM(R32:R37)</f>
        <v>0</v>
      </c>
      <c r="S38" s="80">
        <f t="shared" ref="S38" si="25">SUM(S32:S37)</f>
        <v>0</v>
      </c>
      <c r="T38" s="80">
        <f t="shared" ref="T38:U38" si="26">SUM(T32:T37)</f>
        <v>0</v>
      </c>
      <c r="U38" s="80">
        <f t="shared" si="26"/>
        <v>0</v>
      </c>
      <c r="V38" s="80">
        <f t="shared" ref="V38:W38" si="27">SUM(V32:V37)</f>
        <v>0</v>
      </c>
      <c r="W38" s="80">
        <f t="shared" si="27"/>
        <v>0</v>
      </c>
      <c r="X38" s="80">
        <f>SUM(X32:X37)</f>
        <v>0</v>
      </c>
      <c r="Y38" s="80">
        <f>SUM(Y32:Y37)</f>
        <v>0</v>
      </c>
      <c r="Z38" s="80">
        <f t="shared" ref="Z38" si="28">SUM(Z32:Z37)</f>
        <v>0</v>
      </c>
      <c r="AA38" s="80">
        <f t="shared" ref="AA38" si="29">SUM(AA32:AA37)</f>
        <v>0</v>
      </c>
      <c r="AB38" s="80">
        <f t="shared" ref="AB38" si="30">SUM(AB32:AB37)</f>
        <v>0</v>
      </c>
      <c r="AC38" s="80">
        <f t="shared" ref="AC38:AD38" si="31">SUM(AC32:AC37)</f>
        <v>0</v>
      </c>
      <c r="AD38" s="80">
        <f t="shared" si="31"/>
        <v>0</v>
      </c>
      <c r="AE38" s="80">
        <f t="shared" ref="AE38" si="32">SUM(AE32:AE37)</f>
        <v>0</v>
      </c>
      <c r="AF38" s="80">
        <f t="shared" ref="AF38" si="33">SUM(AF32:AF37)</f>
        <v>0</v>
      </c>
      <c r="AG38" s="80">
        <v>0</v>
      </c>
      <c r="AH38" s="80">
        <f t="shared" ref="AH38:AJ38" si="34">SUM(AH32:AH37)</f>
        <v>0</v>
      </c>
      <c r="AI38" s="79"/>
      <c r="AJ38" s="80">
        <f t="shared" si="34"/>
        <v>0</v>
      </c>
    </row>
    <row r="39" spans="1:36" ht="15.75">
      <c r="A39" s="76" t="s">
        <v>157</v>
      </c>
      <c r="B39" s="76" t="s">
        <v>141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101"/>
      <c r="N39" s="101"/>
      <c r="O39" s="101"/>
      <c r="P39" s="101"/>
      <c r="Q39" s="101"/>
      <c r="R39" s="10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5"/>
    </row>
    <row r="40" spans="1:36" ht="14.25">
      <c r="A40" s="84">
        <v>1</v>
      </c>
      <c r="B40" s="84" t="s">
        <v>123</v>
      </c>
      <c r="C40" s="85">
        <v>0</v>
      </c>
      <c r="D40" s="117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>
        <f t="shared" ref="AH40:AH53" si="35">SUM(C40:AG40)</f>
        <v>0</v>
      </c>
      <c r="AI40" s="81">
        <v>2.72</v>
      </c>
      <c r="AJ40" s="85">
        <f t="shared" ref="AJ40:AJ52" si="36">AH40*AI40</f>
        <v>0</v>
      </c>
    </row>
    <row r="41" spans="1:36" ht="14.25">
      <c r="A41" s="84">
        <v>2</v>
      </c>
      <c r="B41" s="84" t="s">
        <v>124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>
        <f t="shared" si="35"/>
        <v>0</v>
      </c>
      <c r="AI41" s="81">
        <v>2.96</v>
      </c>
      <c r="AJ41" s="85">
        <f t="shared" si="36"/>
        <v>0</v>
      </c>
    </row>
    <row r="42" spans="1:36" ht="14.25">
      <c r="A42" s="84">
        <v>3</v>
      </c>
      <c r="B42" s="84" t="s">
        <v>125</v>
      </c>
      <c r="C42" s="85">
        <v>1.6</v>
      </c>
      <c r="D42" s="85">
        <v>0.19</v>
      </c>
      <c r="E42" s="85">
        <v>0</v>
      </c>
      <c r="F42" s="85">
        <v>0</v>
      </c>
      <c r="G42" s="85">
        <v>0.76</v>
      </c>
      <c r="H42" s="85">
        <v>2.93</v>
      </c>
      <c r="I42" s="85">
        <v>0</v>
      </c>
      <c r="J42" s="85">
        <v>0</v>
      </c>
      <c r="K42" s="85">
        <v>0.34</v>
      </c>
      <c r="L42" s="85">
        <v>0</v>
      </c>
      <c r="M42" s="85">
        <v>1.19</v>
      </c>
      <c r="N42" s="85">
        <v>0.35</v>
      </c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>
        <f t="shared" si="35"/>
        <v>7.3599999999999994</v>
      </c>
      <c r="AI42" s="81">
        <v>3.2</v>
      </c>
      <c r="AJ42" s="85">
        <f t="shared" si="36"/>
        <v>23.552</v>
      </c>
    </row>
    <row r="43" spans="1:36" ht="14.25">
      <c r="A43" s="84">
        <v>4</v>
      </c>
      <c r="B43" s="84" t="s">
        <v>126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>
        <f t="shared" si="35"/>
        <v>0</v>
      </c>
      <c r="AI43" s="81">
        <v>3.0529999999999999</v>
      </c>
      <c r="AJ43" s="85">
        <f t="shared" si="36"/>
        <v>0</v>
      </c>
    </row>
    <row r="44" spans="1:36" ht="14.25">
      <c r="A44" s="84">
        <v>5</v>
      </c>
      <c r="B44" s="84" t="s">
        <v>152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>
        <f t="shared" si="35"/>
        <v>0</v>
      </c>
      <c r="AI44" s="85">
        <v>2.79</v>
      </c>
      <c r="AJ44" s="85">
        <f t="shared" si="36"/>
        <v>0</v>
      </c>
    </row>
    <row r="45" spans="1:36" ht="14.25">
      <c r="A45" s="84">
        <v>6</v>
      </c>
      <c r="B45" s="84" t="s">
        <v>127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>
        <f t="shared" si="35"/>
        <v>0</v>
      </c>
      <c r="AI45" s="81">
        <v>2.09</v>
      </c>
      <c r="AJ45" s="85">
        <f t="shared" si="36"/>
        <v>0</v>
      </c>
    </row>
    <row r="46" spans="1:36" ht="14.25">
      <c r="A46" s="84">
        <v>7</v>
      </c>
      <c r="B46" s="84" t="s">
        <v>128</v>
      </c>
      <c r="C46" s="85">
        <v>0</v>
      </c>
      <c r="D46" s="85">
        <v>0</v>
      </c>
      <c r="E46" s="85">
        <v>0</v>
      </c>
      <c r="F46" s="85">
        <v>2.2862247774999993</v>
      </c>
      <c r="G46" s="85">
        <v>0</v>
      </c>
      <c r="H46" s="85">
        <v>4.3523025000000007E-2</v>
      </c>
      <c r="I46" s="85">
        <v>9.0045812500000016E-2</v>
      </c>
      <c r="J46" s="85">
        <v>0</v>
      </c>
      <c r="K46" s="85">
        <v>0</v>
      </c>
      <c r="L46" s="85">
        <v>0</v>
      </c>
      <c r="M46" s="85">
        <v>4.4320490000000004E-2</v>
      </c>
      <c r="N46" s="85">
        <v>1.3558855725000001</v>
      </c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>
        <f t="shared" si="35"/>
        <v>3.8199996774999994</v>
      </c>
      <c r="AI46" s="85">
        <v>1.31</v>
      </c>
      <c r="AJ46" s="85">
        <f t="shared" si="36"/>
        <v>5.0041995775249992</v>
      </c>
    </row>
    <row r="47" spans="1:36" ht="14.25">
      <c r="A47" s="84">
        <v>8</v>
      </c>
      <c r="B47" s="84" t="s">
        <v>129</v>
      </c>
      <c r="C47" s="85">
        <v>0</v>
      </c>
      <c r="D47" s="85">
        <v>0</v>
      </c>
      <c r="E47" s="85">
        <v>0</v>
      </c>
      <c r="F47" s="85">
        <v>0.43540534750000004</v>
      </c>
      <c r="G47" s="85">
        <v>0</v>
      </c>
      <c r="H47" s="85">
        <v>0</v>
      </c>
      <c r="I47" s="85">
        <v>1.36531395</v>
      </c>
      <c r="J47" s="85">
        <v>0</v>
      </c>
      <c r="K47" s="85">
        <v>0</v>
      </c>
      <c r="L47" s="85">
        <v>0</v>
      </c>
      <c r="M47" s="85">
        <v>0</v>
      </c>
      <c r="N47" s="85">
        <v>0.91046842250000015</v>
      </c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>
        <f t="shared" si="35"/>
        <v>2.7111877200000003</v>
      </c>
      <c r="AI47" s="81">
        <v>1.31</v>
      </c>
      <c r="AJ47" s="85">
        <f t="shared" si="36"/>
        <v>3.5516559132000007</v>
      </c>
    </row>
    <row r="48" spans="1:36" ht="14.25">
      <c r="A48" s="84">
        <v>9</v>
      </c>
      <c r="B48" s="84" t="s">
        <v>130</v>
      </c>
      <c r="C48" s="85">
        <v>0</v>
      </c>
      <c r="D48" s="85">
        <v>0</v>
      </c>
      <c r="E48" s="85">
        <v>0</v>
      </c>
      <c r="F48" s="85">
        <v>0.33291665249999997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>
        <f t="shared" si="35"/>
        <v>0.33291665249999997</v>
      </c>
      <c r="AI48" s="81">
        <v>1.33</v>
      </c>
      <c r="AJ48" s="85">
        <f t="shared" si="36"/>
        <v>0.442779147825</v>
      </c>
    </row>
    <row r="49" spans="1:36" ht="14.25">
      <c r="A49" s="84">
        <v>10</v>
      </c>
      <c r="B49" s="84" t="s">
        <v>131</v>
      </c>
      <c r="C49" s="85">
        <v>0</v>
      </c>
      <c r="D49" s="85">
        <v>0</v>
      </c>
      <c r="E49" s="85">
        <v>0</v>
      </c>
      <c r="F49" s="85">
        <v>0.69368124500000017</v>
      </c>
      <c r="G49" s="85">
        <v>0</v>
      </c>
      <c r="H49" s="85">
        <v>0.13138125</v>
      </c>
      <c r="I49" s="85">
        <v>0.4</v>
      </c>
      <c r="J49" s="85">
        <v>0</v>
      </c>
      <c r="K49" s="85">
        <v>0</v>
      </c>
      <c r="L49" s="85">
        <v>0</v>
      </c>
      <c r="M49" s="85">
        <v>7.4509812499999994E-2</v>
      </c>
      <c r="N49" s="85">
        <v>0</v>
      </c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>
        <f t="shared" si="35"/>
        <v>1.2995723075000001</v>
      </c>
      <c r="AI49" s="81">
        <v>1.29</v>
      </c>
      <c r="AJ49" s="85">
        <f t="shared" si="36"/>
        <v>1.6764482766750002</v>
      </c>
    </row>
    <row r="50" spans="1:36" ht="14.25">
      <c r="A50" s="84">
        <v>11</v>
      </c>
      <c r="B50" s="84" t="s">
        <v>132</v>
      </c>
      <c r="C50" s="85">
        <v>5.3779655000000003E-2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>
        <f t="shared" si="35"/>
        <v>5.3779655000000003E-2</v>
      </c>
      <c r="AI50" s="81">
        <v>2.71</v>
      </c>
      <c r="AJ50" s="85">
        <f t="shared" si="36"/>
        <v>0.14574286505</v>
      </c>
    </row>
    <row r="51" spans="1:36" ht="14.25">
      <c r="A51" s="84">
        <v>12</v>
      </c>
      <c r="B51" s="84" t="s">
        <v>133</v>
      </c>
      <c r="C51" s="85">
        <v>0.21633226749999998</v>
      </c>
      <c r="D51" s="85">
        <v>0</v>
      </c>
      <c r="E51" s="85">
        <v>0</v>
      </c>
      <c r="F51" s="85">
        <v>0.23138763500000001</v>
      </c>
      <c r="G51" s="85">
        <v>0</v>
      </c>
      <c r="H51" s="85">
        <v>0.2407125</v>
      </c>
      <c r="I51" s="85">
        <v>0</v>
      </c>
      <c r="J51" s="85">
        <v>0</v>
      </c>
      <c r="K51" s="85">
        <v>0</v>
      </c>
      <c r="L51" s="85">
        <v>0</v>
      </c>
      <c r="M51" s="85">
        <v>0.13185273750000001</v>
      </c>
      <c r="N51" s="85">
        <v>0</v>
      </c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>
        <f t="shared" si="35"/>
        <v>0.82028513999999997</v>
      </c>
      <c r="AI51" s="81">
        <v>2.71</v>
      </c>
      <c r="AJ51" s="85">
        <f t="shared" si="36"/>
        <v>2.2229727293999999</v>
      </c>
    </row>
    <row r="52" spans="1:36" ht="14.25">
      <c r="A52" s="84">
        <v>13</v>
      </c>
      <c r="B52" s="84" t="s">
        <v>134</v>
      </c>
      <c r="C52" s="85">
        <v>0.31682495000000005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>
        <f t="shared" si="35"/>
        <v>0.31682495000000005</v>
      </c>
      <c r="AI52" s="81">
        <v>2.71</v>
      </c>
      <c r="AJ52" s="85">
        <f t="shared" si="36"/>
        <v>0.8585956145000001</v>
      </c>
    </row>
    <row r="53" spans="1:36" ht="14.25">
      <c r="A53" s="84">
        <v>13</v>
      </c>
      <c r="B53" s="84" t="s">
        <v>171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>
        <f t="shared" si="35"/>
        <v>0</v>
      </c>
      <c r="AI53" s="81">
        <v>3.71</v>
      </c>
      <c r="AJ53" s="85">
        <f t="shared" ref="AJ53" si="37">AH53*AI53</f>
        <v>0</v>
      </c>
    </row>
    <row r="54" spans="1:36" ht="15.75">
      <c r="A54" s="74"/>
      <c r="B54" s="75" t="s">
        <v>142</v>
      </c>
      <c r="C54" s="80">
        <f>SUM(C40:C53)</f>
        <v>2.1869368725</v>
      </c>
      <c r="D54" s="80">
        <f t="shared" ref="D54:AG54" si="38">SUM(D40:D53)</f>
        <v>0.19</v>
      </c>
      <c r="E54" s="80">
        <f>SUM(E40:E53)</f>
        <v>0</v>
      </c>
      <c r="F54" s="80">
        <f t="shared" si="38"/>
        <v>3.9796156574999992</v>
      </c>
      <c r="G54" s="80">
        <f t="shared" si="38"/>
        <v>0.76</v>
      </c>
      <c r="H54" s="80">
        <f t="shared" si="38"/>
        <v>3.3456167749999999</v>
      </c>
      <c r="I54" s="80">
        <f t="shared" si="38"/>
        <v>1.8553597625</v>
      </c>
      <c r="J54" s="80">
        <f t="shared" si="38"/>
        <v>0</v>
      </c>
      <c r="K54" s="80">
        <f t="shared" si="38"/>
        <v>0.34</v>
      </c>
      <c r="L54" s="80">
        <f t="shared" si="38"/>
        <v>0</v>
      </c>
      <c r="M54" s="80">
        <f t="shared" si="38"/>
        <v>1.4406830400000001</v>
      </c>
      <c r="N54" s="80">
        <f t="shared" si="38"/>
        <v>2.6163539950000003</v>
      </c>
      <c r="O54" s="80">
        <f t="shared" si="38"/>
        <v>0</v>
      </c>
      <c r="P54" s="80">
        <f t="shared" si="38"/>
        <v>0</v>
      </c>
      <c r="Q54" s="80">
        <f t="shared" si="38"/>
        <v>0</v>
      </c>
      <c r="R54" s="80">
        <f t="shared" si="38"/>
        <v>0</v>
      </c>
      <c r="S54" s="80">
        <f t="shared" si="38"/>
        <v>0</v>
      </c>
      <c r="T54" s="80">
        <f t="shared" si="38"/>
        <v>0</v>
      </c>
      <c r="U54" s="80">
        <f t="shared" si="38"/>
        <v>0</v>
      </c>
      <c r="V54" s="80">
        <f t="shared" si="38"/>
        <v>0</v>
      </c>
      <c r="W54" s="80">
        <f t="shared" si="38"/>
        <v>0</v>
      </c>
      <c r="X54" s="80">
        <f t="shared" si="38"/>
        <v>0</v>
      </c>
      <c r="Y54" s="80">
        <f t="shared" si="38"/>
        <v>0</v>
      </c>
      <c r="Z54" s="80">
        <f t="shared" si="38"/>
        <v>0</v>
      </c>
      <c r="AA54" s="80">
        <f t="shared" si="38"/>
        <v>0</v>
      </c>
      <c r="AB54" s="80">
        <f t="shared" si="38"/>
        <v>0</v>
      </c>
      <c r="AC54" s="80">
        <f t="shared" si="38"/>
        <v>0</v>
      </c>
      <c r="AD54" s="80">
        <f t="shared" si="38"/>
        <v>0</v>
      </c>
      <c r="AE54" s="80">
        <f t="shared" si="38"/>
        <v>0</v>
      </c>
      <c r="AF54" s="80">
        <f t="shared" si="38"/>
        <v>0</v>
      </c>
      <c r="AG54" s="80">
        <f t="shared" si="38"/>
        <v>0</v>
      </c>
      <c r="AH54" s="80">
        <f>SUM(AH40:AH53)</f>
        <v>16.714566102500001</v>
      </c>
      <c r="AI54" s="80"/>
      <c r="AJ54" s="80">
        <f>SUM(AJ40:AJ53)</f>
        <v>37.454394124175003</v>
      </c>
    </row>
    <row r="55" spans="1:36" ht="18.75" customHeight="1">
      <c r="A55" s="77"/>
      <c r="B55" s="78" t="s">
        <v>143</v>
      </c>
      <c r="C55" s="87">
        <f t="shared" ref="C55:AH55" si="39">C38+C54</f>
        <v>2.1869368725</v>
      </c>
      <c r="D55" s="87">
        <f t="shared" si="39"/>
        <v>0.19</v>
      </c>
      <c r="E55" s="87">
        <f t="shared" si="39"/>
        <v>0</v>
      </c>
      <c r="F55" s="87">
        <f t="shared" si="39"/>
        <v>3.9796156574999992</v>
      </c>
      <c r="G55" s="87">
        <f t="shared" si="39"/>
        <v>0.76</v>
      </c>
      <c r="H55" s="87">
        <f t="shared" si="39"/>
        <v>3.3456167749999999</v>
      </c>
      <c r="I55" s="87">
        <f t="shared" si="39"/>
        <v>1.8553597625</v>
      </c>
      <c r="J55" s="87">
        <f t="shared" si="39"/>
        <v>0</v>
      </c>
      <c r="K55" s="87">
        <f t="shared" si="39"/>
        <v>0.34</v>
      </c>
      <c r="L55" s="87">
        <f t="shared" si="39"/>
        <v>0</v>
      </c>
      <c r="M55" s="87">
        <f t="shared" si="39"/>
        <v>1.4406830400000001</v>
      </c>
      <c r="N55" s="87">
        <f t="shared" si="39"/>
        <v>2.6163539950000003</v>
      </c>
      <c r="O55" s="87">
        <f t="shared" si="39"/>
        <v>0</v>
      </c>
      <c r="P55" s="87">
        <f t="shared" si="39"/>
        <v>0</v>
      </c>
      <c r="Q55" s="87">
        <f t="shared" si="39"/>
        <v>0</v>
      </c>
      <c r="R55" s="87">
        <f t="shared" si="39"/>
        <v>0</v>
      </c>
      <c r="S55" s="87">
        <f t="shared" si="39"/>
        <v>0</v>
      </c>
      <c r="T55" s="87">
        <f t="shared" si="39"/>
        <v>0</v>
      </c>
      <c r="U55" s="87">
        <f t="shared" si="39"/>
        <v>0</v>
      </c>
      <c r="V55" s="87">
        <f t="shared" si="39"/>
        <v>0</v>
      </c>
      <c r="W55" s="87">
        <f t="shared" si="39"/>
        <v>0</v>
      </c>
      <c r="X55" s="87">
        <f t="shared" si="39"/>
        <v>0</v>
      </c>
      <c r="Y55" s="87">
        <f t="shared" si="39"/>
        <v>0</v>
      </c>
      <c r="Z55" s="87">
        <f t="shared" si="39"/>
        <v>0</v>
      </c>
      <c r="AA55" s="87">
        <f t="shared" si="39"/>
        <v>0</v>
      </c>
      <c r="AB55" s="87">
        <f t="shared" si="39"/>
        <v>0</v>
      </c>
      <c r="AC55" s="87">
        <f t="shared" si="39"/>
        <v>0</v>
      </c>
      <c r="AD55" s="87">
        <f t="shared" si="39"/>
        <v>0</v>
      </c>
      <c r="AE55" s="87">
        <f t="shared" si="39"/>
        <v>0</v>
      </c>
      <c r="AF55" s="87">
        <f t="shared" si="39"/>
        <v>0</v>
      </c>
      <c r="AG55" s="87">
        <f t="shared" si="39"/>
        <v>0</v>
      </c>
      <c r="AH55" s="87">
        <f t="shared" si="39"/>
        <v>16.714566102500001</v>
      </c>
      <c r="AI55" s="87"/>
      <c r="AJ55" s="87">
        <f>AJ38+AJ54</f>
        <v>37.454394124175003</v>
      </c>
    </row>
    <row r="56" spans="1:36" ht="34.5" customHeight="1">
      <c r="A56" s="206" t="s">
        <v>159</v>
      </c>
      <c r="B56" s="206"/>
      <c r="C56" s="86">
        <f t="shared" ref="C56:AH56" si="40">C55-C29</f>
        <v>-13.987848314999999</v>
      </c>
      <c r="D56" s="86">
        <f t="shared" si="40"/>
        <v>-18.752081437499999</v>
      </c>
      <c r="E56" s="86">
        <f t="shared" si="40"/>
        <v>-20.142042437500002</v>
      </c>
      <c r="F56" s="86">
        <f t="shared" si="40"/>
        <v>-14.960863717500004</v>
      </c>
      <c r="G56" s="86">
        <f t="shared" si="40"/>
        <v>-15.164612087499998</v>
      </c>
      <c r="H56" s="86">
        <f t="shared" si="40"/>
        <v>-8.2743832249999993</v>
      </c>
      <c r="I56" s="86">
        <f t="shared" si="40"/>
        <v>-15.503172597499997</v>
      </c>
      <c r="J56" s="86">
        <f t="shared" si="40"/>
        <v>-22.809262374999996</v>
      </c>
      <c r="K56" s="86">
        <f t="shared" si="40"/>
        <v>-22.506667842499997</v>
      </c>
      <c r="L56" s="86">
        <f t="shared" si="40"/>
        <v>-24.402568327499999</v>
      </c>
      <c r="M56" s="86">
        <f t="shared" si="40"/>
        <v>-20.12304293</v>
      </c>
      <c r="N56" s="86">
        <f t="shared" si="40"/>
        <v>-17.059921142499999</v>
      </c>
      <c r="O56" s="86">
        <f t="shared" si="40"/>
        <v>0</v>
      </c>
      <c r="P56" s="86">
        <f t="shared" si="40"/>
        <v>0</v>
      </c>
      <c r="Q56" s="86">
        <f t="shared" si="40"/>
        <v>0</v>
      </c>
      <c r="R56" s="86">
        <f t="shared" si="40"/>
        <v>0</v>
      </c>
      <c r="S56" s="86">
        <f t="shared" si="40"/>
        <v>0</v>
      </c>
      <c r="T56" s="86">
        <f t="shared" si="40"/>
        <v>0</v>
      </c>
      <c r="U56" s="86">
        <f t="shared" si="40"/>
        <v>0</v>
      </c>
      <c r="V56" s="86">
        <f t="shared" si="40"/>
        <v>0</v>
      </c>
      <c r="W56" s="86">
        <f t="shared" si="40"/>
        <v>0</v>
      </c>
      <c r="X56" s="86">
        <f t="shared" si="40"/>
        <v>0</v>
      </c>
      <c r="Y56" s="86">
        <f t="shared" si="40"/>
        <v>0</v>
      </c>
      <c r="Z56" s="86">
        <f t="shared" si="40"/>
        <v>0</v>
      </c>
      <c r="AA56" s="86">
        <f t="shared" si="40"/>
        <v>0</v>
      </c>
      <c r="AB56" s="86">
        <f t="shared" si="40"/>
        <v>0</v>
      </c>
      <c r="AC56" s="86">
        <f t="shared" si="40"/>
        <v>0</v>
      </c>
      <c r="AD56" s="86">
        <f t="shared" si="40"/>
        <v>0</v>
      </c>
      <c r="AE56" s="86">
        <f t="shared" si="40"/>
        <v>0</v>
      </c>
      <c r="AF56" s="86">
        <f t="shared" si="40"/>
        <v>0</v>
      </c>
      <c r="AG56" s="86">
        <f t="shared" si="40"/>
        <v>0</v>
      </c>
      <c r="AH56" s="86">
        <f t="shared" si="40"/>
        <v>-213.686466435</v>
      </c>
      <c r="AI56" s="86"/>
      <c r="AJ56" s="86">
        <f>AJ55-AJ29</f>
        <v>-1339.0337443512001</v>
      </c>
    </row>
    <row r="107" spans="2:31">
      <c r="B107" s="110" t="s">
        <v>167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</row>
    <row r="108" spans="2:31">
      <c r="B108" s="110" t="s">
        <v>168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</row>
  </sheetData>
  <mergeCells count="11">
    <mergeCell ref="A1:AD1"/>
    <mergeCell ref="AF1:AJ1"/>
    <mergeCell ref="A4:H4"/>
    <mergeCell ref="A56:B56"/>
    <mergeCell ref="AI2:AI3"/>
    <mergeCell ref="AJ2:AJ3"/>
    <mergeCell ref="AH2:AH3"/>
    <mergeCell ref="A2:A3"/>
    <mergeCell ref="B2:B3"/>
    <mergeCell ref="C2:AG2"/>
    <mergeCell ref="A30:B30"/>
  </mergeCells>
  <pageMargins left="0.78" right="0.2" top="0.5" bottom="0.5" header="0" footer="0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PTA</vt:lpstr>
      <vt:lpstr>ES&amp;EB</vt:lpstr>
      <vt:lpstr>Abstract</vt:lpstr>
      <vt:lpstr>Abstract ES&amp;EB </vt:lpstr>
      <vt:lpstr>Abstract!Print_Area</vt:lpstr>
      <vt:lpstr>PTA!Print_Area</vt:lpstr>
      <vt:lpstr>PTA!Print_Titles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weqe</dc:creator>
  <cp:lastModifiedBy>hema</cp:lastModifiedBy>
  <cp:lastPrinted>2016-07-08T05:47:35Z</cp:lastPrinted>
  <dcterms:created xsi:type="dcterms:W3CDTF">2005-10-27T06:13:02Z</dcterms:created>
  <dcterms:modified xsi:type="dcterms:W3CDTF">2019-11-13T19:47:25Z</dcterms:modified>
</cp:coreProperties>
</file>