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<sst xmlns="http://schemas.openxmlformats.org/spreadsheetml/2006/main" uniqueCount="63">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</sst>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"/>
    <numFmt numFmtId="171" formatCode="0.0000000"/>
    <numFmt numFmtId="172" formatCode="[h]:mm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0"/>
      <i val="0"/>
      <strike val="0"/>
      <u val="singl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F99FF"/>
        <bgColor rgb="FFFF99CC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15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0" fillId="4" borderId="2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2" numFmtId="0" fillId="5" borderId="3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6" borderId="4" applyFont="1" applyNumberFormat="0" applyFill="1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6" borderId="5" applyFont="1" applyNumberFormat="0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0" fillId="6" borderId="5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6" borderId="5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3" numFmtId="0" fillId="6" borderId="6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6" borderId="2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7" borderId="7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4" numFmtId="2" fillId="7" borderId="2" applyFont="1" applyNumberFormat="1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7" borderId="8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5" numFmtId="9" fillId="8" borderId="3" applyFont="1" applyNumberFormat="1" applyFill="1" applyBorder="1" applyAlignment="1" applyProtection="true">
      <alignment horizontal="right" vertical="bottom" textRotation="0" wrapText="false" shrinkToFit="false"/>
      <protection locked="true" hidden="false"/>
    </xf>
    <xf xfId="0" fontId="3" numFmtId="0" fillId="9" borderId="9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0" borderId="1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9" borderId="1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true" hidden="false"/>
    </xf>
    <xf xfId="0" fontId="2" numFmtId="0" fillId="3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4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6" numFmtId="2" fillId="5" borderId="12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4" borderId="0" applyFont="1" applyNumberFormat="0" applyFill="1" applyBorder="0" applyAlignment="1" applyProtection="true">
      <alignment horizontal="center" vertical="bottom" textRotation="0" wrapText="false" shrinkToFit="false"/>
      <protection locked="true" hidden="false"/>
    </xf>
    <xf xfId="0" fontId="1" numFmtId="164" fillId="11" borderId="1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9" fillId="8" borderId="13" applyFont="1" applyNumberFormat="1" applyFill="1" applyBorder="1" applyAlignment="1" applyProtection="true">
      <alignment horizontal="right" vertical="bottom" textRotation="0" wrapText="false" shrinkToFit="false"/>
      <protection locked="true" hidden="false"/>
    </xf>
    <xf xfId="0" fontId="3" numFmtId="0" fillId="9" borderId="14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0" borderId="1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9" borderId="16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4" borderId="17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164" fillId="4" borderId="0" applyFont="0" applyNumberFormat="1" applyFill="1" applyBorder="0" applyAlignment="0" applyProtection="true">
      <alignment horizontal="general" vertical="bottom" textRotation="0" wrapText="false" shrinkToFit="false"/>
      <protection locked="true" hidden="false"/>
    </xf>
    <xf xfId="0" fontId="7" numFmtId="164" fillId="11" borderId="12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5" numFmtId="9" fillId="8" borderId="13" applyFont="1" applyNumberFormat="1" applyFill="1" applyBorder="1" applyAlignment="1" applyProtection="true">
      <alignment horizontal="right" vertical="bottom" textRotation="0" wrapText="false" shrinkToFit="false"/>
      <protection locked="true" hidden="false"/>
    </xf>
    <xf xfId="0" fontId="8" numFmtId="0" fillId="4" borderId="17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9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 hidden="false"/>
    </xf>
    <xf xfId="0" fontId="10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true" hidden="false"/>
    </xf>
    <xf xfId="0" fontId="10" numFmtId="166" fillId="4" borderId="0" applyFont="1" applyNumberFormat="1" applyFill="1" applyBorder="0" applyAlignment="1" applyProtection="true">
      <alignment horizontal="center" vertical="bottom" textRotation="0" wrapText="true" shrinkToFit="false"/>
      <protection locked="true" hidden="false"/>
    </xf>
    <xf xfId="0" fontId="11" numFmtId="166" fillId="3" borderId="1" applyFont="1" applyNumberFormat="1" applyFill="1" applyBorder="1" applyAlignment="1" applyProtection="true">
      <alignment horizontal="center" vertical="bottom" textRotation="0" wrapText="true" shrinkToFit="false"/>
      <protection locked="true" hidden="false"/>
    </xf>
    <xf xfId="0" fontId="10" numFmtId="166" fillId="2" borderId="18" applyFont="1" applyNumberFormat="1" applyFill="0" applyBorder="1" applyAlignment="1" applyProtection="true">
      <alignment horizontal="general" vertical="bottom" textRotation="0" wrapText="true" shrinkToFit="false"/>
      <protection locked="true" hidden="false"/>
    </xf>
    <xf xfId="0" fontId="10" numFmtId="166" fillId="8" borderId="19" applyFont="1" applyNumberFormat="1" applyFill="1" applyBorder="1" applyAlignment="1" applyProtection="true">
      <alignment horizontal="center" vertical="bottom" textRotation="0" wrapText="true" shrinkToFit="false"/>
      <protection locked="true" hidden="false"/>
    </xf>
    <xf xfId="0" fontId="3" numFmtId="0" fillId="9" borderId="2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0" borderId="2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9" borderId="22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6" numFmtId="0" fillId="12" borderId="4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6" numFmtId="0" fillId="12" borderId="5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2" borderId="5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2" borderId="6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13" borderId="23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3" borderId="1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3" borderId="1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4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12" numFmtId="0" fillId="8" borderId="2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6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8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27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15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16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8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9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3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3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32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5" borderId="33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2" fillId="16" borderId="3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170" fillId="16" borderId="3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71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34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3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27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3" borderId="15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15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171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16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36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3" borderId="4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6" borderId="6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6" borderId="17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6" borderId="18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2" borderId="37" applyFont="0" applyNumberFormat="0" applyFill="0" applyBorder="1" applyAlignment="1" applyProtection="true">
      <alignment horizontal="center" vertical="bottom" textRotation="0" wrapText="true" shrinkToFit="false"/>
      <protection locked="true" hidden="false"/>
    </xf>
    <xf xfId="0" fontId="14" numFmtId="2" fillId="2" borderId="38" applyFont="1" applyNumberFormat="1" applyFill="0" applyBorder="1" applyAlignment="1" applyProtection="true">
      <alignment horizontal="center" vertical="top" textRotation="0" wrapText="false" shrinkToFit="true"/>
      <protection locked="true" hidden="false"/>
    </xf>
    <xf xfId="0" fontId="15" numFmtId="2" fillId="14" borderId="27" applyFont="1" applyNumberFormat="1" applyFill="1" applyBorder="1" applyAlignment="1" applyProtection="true">
      <alignment horizontal="center" vertical="top" textRotation="0" wrapText="false" shrinkToFit="true"/>
      <protection locked="true" hidden="false"/>
    </xf>
    <xf xfId="0" fontId="15" numFmtId="2" fillId="14" borderId="16" applyFont="1" applyNumberFormat="1" applyFill="1" applyBorder="1" applyAlignment="1" applyProtection="true">
      <alignment horizontal="center" vertical="top" textRotation="0" wrapText="false" shrinkToFit="true"/>
      <protection locked="true" hidden="false"/>
    </xf>
    <xf xfId="0" fontId="6" numFmtId="2" fillId="14" borderId="15" applyFont="1" applyNumberFormat="1" applyFill="1" applyBorder="1" applyAlignment="1" applyProtection="true">
      <alignment horizontal="center" vertical="top" textRotation="0" wrapText="true" shrinkToFit="false"/>
      <protection locked="true" hidden="false"/>
    </xf>
    <xf xfId="0" fontId="14" numFmtId="2" fillId="2" borderId="39" applyFont="1" applyNumberFormat="1" applyFill="0" applyBorder="1" applyAlignment="1" applyProtection="true">
      <alignment horizontal="center" vertical="top" textRotation="0" wrapText="false" shrinkToFit="true"/>
      <protection locked="true" hidden="false"/>
    </xf>
    <xf xfId="0" fontId="0" numFmtId="168" fillId="2" borderId="0" applyFont="0" applyNumberFormat="1" applyFill="0" applyBorder="0" applyAlignment="1" applyProtection="true">
      <alignment horizontal="center" vertical="bottom" textRotation="0" wrapText="false" shrinkToFit="false"/>
      <protection locked="true" hidden="false"/>
    </xf>
    <xf xfId="0" fontId="0" numFmtId="168" fillId="2" borderId="0" applyFont="0" applyNumberFormat="1" applyFill="0" applyBorder="0" applyAlignment="0" applyProtection="true">
      <alignment horizontal="general" vertical="bottom" textRotation="0" wrapText="false" shrinkToFit="false"/>
      <protection locked="true" hidden="false"/>
    </xf>
    <xf xfId="0" fontId="5" numFmtId="2" fillId="14" borderId="27" applyFont="1" applyNumberFormat="1" applyFill="1" applyBorder="1" applyAlignment="1" applyProtection="true">
      <alignment horizontal="center" vertical="bottom" textRotation="0" wrapText="true" shrinkToFit="false"/>
      <protection locked="true" hidden="false"/>
    </xf>
    <xf xfId="0" fontId="5" numFmtId="2" fillId="14" borderId="27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5" numFmtId="2" fillId="14" borderId="15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0" applyFont="0" applyNumberFormat="1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167" fillId="2" borderId="40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2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3" borderId="2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2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4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5" borderId="41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2" fillId="16" borderId="41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170" fillId="16" borderId="41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2" borderId="4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1" fillId="2" borderId="4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1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22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42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7" borderId="43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4" applyFont="0" applyNumberFormat="1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168" fillId="17" borderId="44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4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70" fillId="17" borderId="44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17" borderId="45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5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8" borderId="46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7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8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6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2" borderId="0" applyFont="0" applyNumberFormat="0" applyFill="0" applyBorder="0" applyAlignment="1" applyProtection="true">
      <alignment horizontal="right" vertical="bottom" textRotation="0" wrapText="false" shrinkToFit="false"/>
      <protection locked="true" hidden="false"/>
    </xf>
    <xf xfId="0" fontId="0" numFmtId="0" fillId="19" borderId="17" applyFont="0" applyNumberFormat="0" applyFill="1" applyBorder="1" applyAlignment="1" applyProtection="true">
      <alignment horizontal="right" vertical="bottom" textRotation="0" wrapText="false" shrinkToFit="false"/>
      <protection locked="true" hidden="false"/>
    </xf>
    <xf xfId="0" fontId="3" numFmtId="2" fillId="20" borderId="49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19" borderId="18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2" borderId="1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2" fillId="21" borderId="1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22" borderId="19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19" borderId="17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9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19" borderId="50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9" borderId="5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9" borderId="52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168" fillId="2" borderId="0" applyFont="1" applyNumberFormat="1" applyFill="0" applyBorder="0" applyAlignment="1" applyProtection="true">
      <alignment horizontal="center" vertical="bottom" textRotation="0" wrapText="false" shrinkToFit="false"/>
      <protection locked="true" hidden="false"/>
    </xf>
    <xf xfId="0" fontId="3" numFmtId="0" fillId="14" borderId="27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4" borderId="1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4" borderId="16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5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4" borderId="54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0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3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3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3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92D050"/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cols>
    <col min="18" max="18" width="19" customWidth="true" style="0"/>
    <col min="25" max="25" width="19.42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-0.9962036256010003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255.962</v>
      </c>
      <c r="B2" s="19"/>
      <c r="C2" s="20">
        <v>800</v>
      </c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7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75">
      <c r="A8" s="61">
        <v>0</v>
      </c>
      <c r="B8" s="62">
        <v>0.0104166666666667</v>
      </c>
      <c r="C8" s="63">
        <v>50</v>
      </c>
      <c r="D8" s="64">
        <f>ROUND(C8,2)</f>
        <v>50</v>
      </c>
      <c r="E8" s="65">
        <v>255.96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73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75">
      <c r="A9" s="76">
        <v>0.0104166666666667</v>
      </c>
      <c r="B9" s="77">
        <v>0.0208333333333333</v>
      </c>
      <c r="C9" s="78">
        <v>50.02</v>
      </c>
      <c r="D9" s="79">
        <f>ROUND(C9,2)</f>
        <v>50.02</v>
      </c>
      <c r="E9" s="65">
        <v>153.58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73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81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75">
      <c r="A10" s="76">
        <v>0.0208333333333333</v>
      </c>
      <c r="B10" s="77">
        <v>0.03125</v>
      </c>
      <c r="C10" s="78">
        <v>50.04</v>
      </c>
      <c r="D10" s="79">
        <f>ROUND(C10,2)</f>
        <v>50.04</v>
      </c>
      <c r="E10" s="65">
        <v>51.19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73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81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7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255.96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73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81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75">
      <c r="A12" s="76">
        <v>0.0416666666666667</v>
      </c>
      <c r="B12" s="77">
        <v>0.0520833333333334</v>
      </c>
      <c r="C12" s="78">
        <v>49.99</v>
      </c>
      <c r="D12" s="79">
        <f>ROUND(C12,2)</f>
        <v>49.99</v>
      </c>
      <c r="E12" s="65">
        <v>289.96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73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81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75">
      <c r="A13" s="76">
        <v>0.0520833333333333</v>
      </c>
      <c r="B13" s="77">
        <v>0.0625</v>
      </c>
      <c r="C13" s="78">
        <v>50.04</v>
      </c>
      <c r="D13" s="79">
        <f>ROUND(C13,2)</f>
        <v>50.04</v>
      </c>
      <c r="E13" s="65">
        <v>51.19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73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81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75">
      <c r="A14" s="76">
        <v>0.0625</v>
      </c>
      <c r="B14" s="77">
        <v>0.0729166666666667</v>
      </c>
      <c r="C14" s="78">
        <v>50.03</v>
      </c>
      <c r="D14" s="79">
        <f>ROUND(C14,2)</f>
        <v>50.03</v>
      </c>
      <c r="E14" s="65">
        <v>102.38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73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81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75">
      <c r="A15" s="76">
        <v>0.0729166666666667</v>
      </c>
      <c r="B15" s="77">
        <v>0.0833333333333334</v>
      </c>
      <c r="C15" s="78">
        <v>49.99</v>
      </c>
      <c r="D15" s="79">
        <f>ROUND(C15,2)</f>
        <v>49.99</v>
      </c>
      <c r="E15" s="65">
        <v>289.96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73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81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75">
      <c r="A16" s="76">
        <v>0.0833333333333333</v>
      </c>
      <c r="B16" s="77">
        <v>0.09375</v>
      </c>
      <c r="C16" s="78">
        <v>50.04</v>
      </c>
      <c r="D16" s="79">
        <f>ROUND(C16,2)</f>
        <v>50.04</v>
      </c>
      <c r="E16" s="65">
        <v>51.19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73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81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75">
      <c r="A17" s="76">
        <v>0.09375</v>
      </c>
      <c r="B17" s="77">
        <v>0.104166666666667</v>
      </c>
      <c r="C17" s="78">
        <v>50.01</v>
      </c>
      <c r="D17" s="79">
        <f>ROUND(C17,2)</f>
        <v>50.01</v>
      </c>
      <c r="E17" s="65">
        <v>204.77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73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81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75">
      <c r="A18" s="76">
        <v>0.104166666666667</v>
      </c>
      <c r="B18" s="77">
        <v>0.114583333333334</v>
      </c>
      <c r="C18" s="78">
        <v>50.01</v>
      </c>
      <c r="D18" s="79">
        <f>ROUND(C18,2)</f>
        <v>50.01</v>
      </c>
      <c r="E18" s="65">
        <v>204.77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73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81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75">
      <c r="A19" s="76">
        <v>0.114583333333333</v>
      </c>
      <c r="B19" s="77">
        <v>0.125</v>
      </c>
      <c r="C19" s="78">
        <v>50.03</v>
      </c>
      <c r="D19" s="79">
        <f>ROUND(C19,2)</f>
        <v>50.03</v>
      </c>
      <c r="E19" s="65">
        <v>102.38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73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81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75">
      <c r="A20" s="76">
        <v>0.125</v>
      </c>
      <c r="B20" s="77">
        <v>0.135416666666667</v>
      </c>
      <c r="C20" s="78">
        <v>49.97</v>
      </c>
      <c r="D20" s="79">
        <f>ROUND(C20,2)</f>
        <v>49.97</v>
      </c>
      <c r="E20" s="65">
        <v>357.97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73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81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75">
      <c r="A21" s="76">
        <v>0.135416666666667</v>
      </c>
      <c r="B21" s="77">
        <v>0.145833333333334</v>
      </c>
      <c r="C21" s="78">
        <v>49.97</v>
      </c>
      <c r="D21" s="79">
        <f>ROUND(C21,2)</f>
        <v>49.97</v>
      </c>
      <c r="E21" s="65">
        <v>357.97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73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81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75">
      <c r="A22" s="76">
        <v>0.145833333333333</v>
      </c>
      <c r="B22" s="77">
        <v>0.15625</v>
      </c>
      <c r="C22" s="78">
        <v>49.95</v>
      </c>
      <c r="D22" s="79">
        <f>ROUND(C22,2)</f>
        <v>49.95</v>
      </c>
      <c r="E22" s="65">
        <v>425.97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73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81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75">
      <c r="A23" s="76">
        <v>0.15625</v>
      </c>
      <c r="B23" s="77">
        <v>0.166666666666667</v>
      </c>
      <c r="C23" s="78">
        <v>49.98</v>
      </c>
      <c r="D23" s="79">
        <f>ROUND(C23,2)</f>
        <v>49.98</v>
      </c>
      <c r="E23" s="65">
        <v>323.97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73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81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75">
      <c r="A24" s="76">
        <v>0.166666666666667</v>
      </c>
      <c r="B24" s="77">
        <v>0.177083333333334</v>
      </c>
      <c r="C24" s="78">
        <v>49.94</v>
      </c>
      <c r="D24" s="79">
        <f>ROUND(C24,2)</f>
        <v>49.94</v>
      </c>
      <c r="E24" s="65">
        <v>459.98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73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81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75">
      <c r="A25" s="76">
        <v>0.177083333333333</v>
      </c>
      <c r="B25" s="77">
        <v>0.1875</v>
      </c>
      <c r="C25" s="78">
        <v>49.97</v>
      </c>
      <c r="D25" s="79">
        <f>ROUND(C25,2)</f>
        <v>49.97</v>
      </c>
      <c r="E25" s="65">
        <v>357.97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73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81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75">
      <c r="A26" s="76">
        <v>0.1875</v>
      </c>
      <c r="B26" s="77">
        <v>0.197916666666667</v>
      </c>
      <c r="C26" s="78">
        <v>50.02</v>
      </c>
      <c r="D26" s="79">
        <f>ROUND(C26,2)</f>
        <v>50.02</v>
      </c>
      <c r="E26" s="65">
        <v>153.58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73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81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75">
      <c r="A27" s="76">
        <v>0.197916666666667</v>
      </c>
      <c r="B27" s="77">
        <v>0.208333333333334</v>
      </c>
      <c r="C27" s="78">
        <v>50</v>
      </c>
      <c r="D27" s="79">
        <f>ROUND(C27,2)</f>
        <v>50</v>
      </c>
      <c r="E27" s="65">
        <v>255.96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73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81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75">
      <c r="A28" s="76">
        <v>0.208333333333333</v>
      </c>
      <c r="B28" s="77">
        <v>0.21875</v>
      </c>
      <c r="C28" s="78">
        <v>49.88</v>
      </c>
      <c r="D28" s="79">
        <f>ROUND(C28,2)</f>
        <v>49.88</v>
      </c>
      <c r="E28" s="65">
        <v>663.99</v>
      </c>
      <c r="F28" s="66">
        <v>18.14</v>
      </c>
      <c r="G28" s="80">
        <v>-0.531089999999999</v>
      </c>
      <c r="H28" s="68">
        <f>MAX(G28,-0.12*F28)</f>
        <v>-0.531089999999999</v>
      </c>
      <c r="I28" s="68">
        <f>IF(ABS(F28)&lt;=10,0.5,IF(ABS(F28)&lt;=25,1,IF(ABS(F28)&lt;=100,2,10)))</f>
        <v>1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-0.008815961227499983</v>
      </c>
      <c r="S28" s="65">
        <f>MIN($S$6/100*F28,150)</f>
        <v>2.1768</v>
      </c>
      <c r="T28" s="65">
        <f>MIN($T$6/100*F28,200)</f>
        <v>2.721</v>
      </c>
      <c r="U28" s="65">
        <f>MIN($U$6/100*F28,250)</f>
        <v>3.628</v>
      </c>
      <c r="V28" s="65">
        <v>0.2</v>
      </c>
      <c r="W28" s="65">
        <v>0.2</v>
      </c>
      <c r="X28" s="65">
        <v>0.6</v>
      </c>
      <c r="Y28" s="73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-0.008815961227499983</v>
      </c>
      <c r="AB28" s="81" t="str">
        <f>IF(AA28&gt;=0,AA28,"")</f>
        <v/>
      </c>
      <c r="AC28" s="82">
        <f>IF(AA28&lt;0,AA28,"")</f>
        <v>-0.008815961227499983</v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75">
      <c r="A29" s="76">
        <v>0.21875</v>
      </c>
      <c r="B29" s="77">
        <v>0.229166666666667</v>
      </c>
      <c r="C29" s="78">
        <v>49.91</v>
      </c>
      <c r="D29" s="79">
        <f>ROUND(C29,2)</f>
        <v>49.91</v>
      </c>
      <c r="E29" s="65">
        <v>561.98</v>
      </c>
      <c r="F29" s="66">
        <v>48.77</v>
      </c>
      <c r="G29" s="80">
        <v>-1.624049999999997</v>
      </c>
      <c r="H29" s="68">
        <f>MAX(G29,-0.12*F29)</f>
        <v>-1.624049999999997</v>
      </c>
      <c r="I29" s="68">
        <f>IF(ABS(F29)&lt;=10,0.5,IF(ABS(F29)&lt;=25,1,IF(ABS(F29)&lt;=100,2,10)))</f>
        <v>2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-0.02281709047499996</v>
      </c>
      <c r="S29" s="65">
        <f>MIN($S$6/100*F29,150)</f>
        <v>5.8524</v>
      </c>
      <c r="T29" s="65">
        <f>MIN($T$6/100*F29,200)</f>
        <v>7.3155</v>
      </c>
      <c r="U29" s="65">
        <f>MIN($U$6/100*F29,250)</f>
        <v>9.754000000000001</v>
      </c>
      <c r="V29" s="65">
        <v>0.2</v>
      </c>
      <c r="W29" s="65">
        <v>0.2</v>
      </c>
      <c r="X29" s="65">
        <v>0.6</v>
      </c>
      <c r="Y29" s="73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-0.02281709047499996</v>
      </c>
      <c r="AB29" s="81" t="str">
        <f>IF(AA29&gt;=0,AA29,"")</f>
        <v/>
      </c>
      <c r="AC29" s="82">
        <f>IF(AA29&lt;0,AA29,"")</f>
        <v>-0.02281709047499996</v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75">
      <c r="A30" s="76">
        <v>0.229166666666667</v>
      </c>
      <c r="B30" s="77">
        <v>0.239583333333334</v>
      </c>
      <c r="C30" s="78">
        <v>49.87</v>
      </c>
      <c r="D30" s="79">
        <f>ROUND(C30,2)</f>
        <v>49.87</v>
      </c>
      <c r="E30" s="65">
        <v>697.99</v>
      </c>
      <c r="F30" s="66">
        <v>98.65000000000001</v>
      </c>
      <c r="G30" s="80">
        <v>48.25595000000001</v>
      </c>
      <c r="H30" s="68">
        <f>MAX(G30,-0.12*F30)</f>
        <v>48.25595000000001</v>
      </c>
      <c r="I30" s="68">
        <f>IF(ABS(F30)&lt;=10,0.5,IF(ABS(F30)&lt;=25,1,IF(ABS(F30)&lt;=100,2,10)))</f>
        <v>2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1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0.8420542635125001</v>
      </c>
      <c r="S30" s="65">
        <f>MIN($S$6/100*F30,150)</f>
        <v>11.838</v>
      </c>
      <c r="T30" s="65">
        <f>MIN($T$6/100*F30,200)</f>
        <v>14.7975</v>
      </c>
      <c r="U30" s="65">
        <f>MIN($U$6/100*F30,250)</f>
        <v>19.73</v>
      </c>
      <c r="V30" s="65">
        <v>0.2</v>
      </c>
      <c r="W30" s="65">
        <v>0.2</v>
      </c>
      <c r="X30" s="65">
        <v>0.6</v>
      </c>
      <c r="Y30" s="73">
        <f>IF(AND(D30&lt;49.85,G30&gt;0),$C$2*ABS(G30)/40000,(SUMPRODUCT(--(G30&gt;$S30:$U30),(G30-$S30:$U30),($V30:$X30)))*E30/40000)</f>
        <v>0.5425275597875001</v>
      </c>
      <c r="Z30" s="73">
        <f>IF(AND(C30&gt;=50.1,G30&lt;0),($A$2)*ABS(G30)/40000,0)</f>
        <v>0</v>
      </c>
      <c r="AA30" s="73">
        <f>R30+Y30+Z30</f>
        <v>1.3845818233</v>
      </c>
      <c r="AB30" s="81">
        <f>IF(AA30&gt;=0,AA30,"")</f>
        <v>1.3845818233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75">
      <c r="A31" s="76">
        <v>0.239583333333333</v>
      </c>
      <c r="B31" s="77">
        <v>0.25</v>
      </c>
      <c r="C31" s="78">
        <v>49.94</v>
      </c>
      <c r="D31" s="79">
        <f>ROUND(C31,2)</f>
        <v>49.94</v>
      </c>
      <c r="E31" s="65">
        <v>459.98</v>
      </c>
      <c r="F31" s="66">
        <v>119.91</v>
      </c>
      <c r="G31" s="80">
        <v>-12.75263000000001</v>
      </c>
      <c r="H31" s="68">
        <f>MAX(G31,-0.12*F31)</f>
        <v>-12.75263000000001</v>
      </c>
      <c r="I31" s="68">
        <f>IF(ABS(F31)&lt;=10,0.5,IF(ABS(F31)&lt;=25,1,IF(ABS(F31)&lt;=100,2,10)))</f>
        <v>10</v>
      </c>
      <c r="J31" s="69">
        <f>IF(G31&lt;-I31,1,0)</f>
        <v>1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-0.1466488686850001</v>
      </c>
      <c r="S31" s="65">
        <f>MIN($S$6/100*F31,150)</f>
        <v>14.3892</v>
      </c>
      <c r="T31" s="65">
        <f>MIN($T$6/100*F31,200)</f>
        <v>17.9865</v>
      </c>
      <c r="U31" s="65">
        <f>MIN($U$6/100*F31,250)</f>
        <v>23.982</v>
      </c>
      <c r="V31" s="65">
        <v>0.2</v>
      </c>
      <c r="W31" s="65">
        <v>0.2</v>
      </c>
      <c r="X31" s="65">
        <v>0.6</v>
      </c>
      <c r="Y31" s="73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-0.1466488686850001</v>
      </c>
      <c r="AB31" s="81" t="str">
        <f>IF(AA31&gt;=0,AA31,"")</f>
        <v/>
      </c>
      <c r="AC31" s="82">
        <f>IF(AA31&lt;0,AA31,"")</f>
        <v>-0.1466488686850001</v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75">
      <c r="A32" s="76">
        <v>0.25</v>
      </c>
      <c r="B32" s="77">
        <v>0.260416666666667</v>
      </c>
      <c r="C32" s="78">
        <v>49.91</v>
      </c>
      <c r="D32" s="79">
        <f>ROUND(C32,2)</f>
        <v>49.91</v>
      </c>
      <c r="E32" s="65">
        <v>561.98</v>
      </c>
      <c r="F32" s="66">
        <v>201.13</v>
      </c>
      <c r="G32" s="80">
        <v>-23.4495</v>
      </c>
      <c r="H32" s="68">
        <f>MAX(G32,-0.12*F32)</f>
        <v>-23.4495</v>
      </c>
      <c r="I32" s="68">
        <f>IF(ABS(F32)&lt;=10,0.5,IF(ABS(F32)&lt;=25,1,IF(ABS(F32)&lt;=100,2,10)))</f>
        <v>10</v>
      </c>
      <c r="J32" s="69">
        <f>IF(G32&lt;-I32,1,0)</f>
        <v>1</v>
      </c>
      <c r="K32" s="69">
        <f>IF(J32=J31,K31+J32,0)</f>
        <v>1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-0.32945375025</v>
      </c>
      <c r="S32" s="65">
        <f>MIN($S$6/100*F32,150)</f>
        <v>24.1356</v>
      </c>
      <c r="T32" s="65">
        <f>MIN($T$6/100*F32,200)</f>
        <v>30.1695</v>
      </c>
      <c r="U32" s="65">
        <f>MIN($U$6/100*F32,250)</f>
        <v>40.226</v>
      </c>
      <c r="V32" s="65">
        <v>0.2</v>
      </c>
      <c r="W32" s="65">
        <v>0.2</v>
      </c>
      <c r="X32" s="65">
        <v>0.6</v>
      </c>
      <c r="Y32" s="73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-0.32945375025</v>
      </c>
      <c r="AB32" s="81" t="str">
        <f>IF(AA32&gt;=0,AA32,"")</f>
        <v/>
      </c>
      <c r="AC32" s="82">
        <f>IF(AA32&lt;0,AA32,"")</f>
        <v>-0.32945375025</v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75">
      <c r="A33" s="76">
        <v>0.260416666666667</v>
      </c>
      <c r="B33" s="77">
        <v>0.270833333333334</v>
      </c>
      <c r="C33" s="78">
        <v>49.88</v>
      </c>
      <c r="D33" s="79">
        <f>ROUND(C33,2)</f>
        <v>49.88</v>
      </c>
      <c r="E33" s="65">
        <v>663.99</v>
      </c>
      <c r="F33" s="66">
        <v>304.31</v>
      </c>
      <c r="G33" s="80">
        <v>-0.6847000000000207</v>
      </c>
      <c r="H33" s="68">
        <f>MAX(G33,-0.12*F33)</f>
        <v>-0.6847000000000207</v>
      </c>
      <c r="I33" s="68">
        <f>IF(ABS(F33)&lt;=10,0.5,IF(ABS(F33)&lt;=25,1,IF(ABS(F33)&lt;=100,2,10)))</f>
        <v>10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-0.01136584882500034</v>
      </c>
      <c r="S33" s="65">
        <f>MIN($S$6/100*F33,150)</f>
        <v>36.5172</v>
      </c>
      <c r="T33" s="65">
        <f>MIN($T$6/100*F33,200)</f>
        <v>45.6465</v>
      </c>
      <c r="U33" s="65">
        <f>MIN($U$6/100*F33,250)</f>
        <v>60.862</v>
      </c>
      <c r="V33" s="65">
        <v>0.2</v>
      </c>
      <c r="W33" s="65">
        <v>0.2</v>
      </c>
      <c r="X33" s="65">
        <v>0.6</v>
      </c>
      <c r="Y33" s="73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-0.01136584882500034</v>
      </c>
      <c r="AB33" s="81" t="str">
        <f>IF(AA33&gt;=0,AA33,"")</f>
        <v/>
      </c>
      <c r="AC33" s="82">
        <f>IF(AA33&lt;0,AA33,"")</f>
        <v>-0.01136584882500034</v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75">
      <c r="A34" s="76">
        <v>0.270833333333333</v>
      </c>
      <c r="B34" s="77">
        <v>0.28125</v>
      </c>
      <c r="C34" s="78">
        <v>49.85</v>
      </c>
      <c r="D34" s="79">
        <f>ROUND(C34,2)</f>
        <v>49.85</v>
      </c>
      <c r="E34" s="65">
        <v>766</v>
      </c>
      <c r="F34" s="66">
        <v>345.83</v>
      </c>
      <c r="G34" s="80">
        <v>-11.76774</v>
      </c>
      <c r="H34" s="68">
        <f>MAX(G34,-0.12*F34)</f>
        <v>-11.76774</v>
      </c>
      <c r="I34" s="68">
        <f>IF(ABS(F34)&lt;=10,0.5,IF(ABS(F34)&lt;=25,1,IF(ABS(F34)&lt;=100,2,10)))</f>
        <v>10</v>
      </c>
      <c r="J34" s="69">
        <f>IF(G34&lt;-I34,1,0)</f>
        <v>1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-0.225352221</v>
      </c>
      <c r="S34" s="65">
        <f>MIN($S$6/100*F34,150)</f>
        <v>41.49959999999999</v>
      </c>
      <c r="T34" s="65">
        <f>MIN($T$6/100*F34,200)</f>
        <v>51.8745</v>
      </c>
      <c r="U34" s="65">
        <f>MIN($U$6/100*F34,250)</f>
        <v>69.166</v>
      </c>
      <c r="V34" s="65">
        <v>0.2</v>
      </c>
      <c r="W34" s="65">
        <v>0.2</v>
      </c>
      <c r="X34" s="65">
        <v>0.6</v>
      </c>
      <c r="Y34" s="73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-0.225352221</v>
      </c>
      <c r="AB34" s="81" t="str">
        <f>IF(AA34&gt;=0,AA34,"")</f>
        <v/>
      </c>
      <c r="AC34" s="82">
        <f>IF(AA34&lt;0,AA34,"")</f>
        <v>-0.225352221</v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75">
      <c r="A35" s="76">
        <v>0.28125</v>
      </c>
      <c r="B35" s="77">
        <v>0.291666666666667</v>
      </c>
      <c r="C35" s="78">
        <v>49.77</v>
      </c>
      <c r="D35" s="79">
        <f>ROUND(C35,2)</f>
        <v>49.77</v>
      </c>
      <c r="E35" s="65">
        <v>800</v>
      </c>
      <c r="F35" s="66">
        <v>374.24</v>
      </c>
      <c r="G35" s="80">
        <v>-12.66215</v>
      </c>
      <c r="H35" s="68">
        <f>MAX(G35,-0.12*F35)</f>
        <v>-12.66215</v>
      </c>
      <c r="I35" s="68">
        <f>IF(ABS(F35)&lt;=10,0.5,IF(ABS(F35)&lt;=25,1,IF(ABS(F35)&lt;=100,2,10)))</f>
        <v>10</v>
      </c>
      <c r="J35" s="69">
        <f>IF(G35&lt;-I35,1,0)</f>
        <v>1</v>
      </c>
      <c r="K35" s="69">
        <f>IF(J35=J34,K34+J35,0)</f>
        <v>1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-0.2532429999999999</v>
      </c>
      <c r="S35" s="65">
        <f>MIN($S$6/100*F35,150)</f>
        <v>44.9088</v>
      </c>
      <c r="T35" s="65">
        <f>MIN($T$6/100*F35,200)</f>
        <v>56.136</v>
      </c>
      <c r="U35" s="65">
        <f>MIN($U$6/100*F35,250)</f>
        <v>74.848</v>
      </c>
      <c r="V35" s="65">
        <v>0.2</v>
      </c>
      <c r="W35" s="65">
        <v>0.2</v>
      </c>
      <c r="X35" s="65">
        <v>0.6</v>
      </c>
      <c r="Y35" s="73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-0.2532429999999999</v>
      </c>
      <c r="AB35" s="81" t="str">
        <f>IF(AA35&gt;=0,AA35,"")</f>
        <v/>
      </c>
      <c r="AC35" s="82">
        <f>IF(AA35&lt;0,AA35,"")</f>
        <v>-0.2532429999999999</v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75">
      <c r="A36" s="76">
        <v>0.291666666666667</v>
      </c>
      <c r="B36" s="77">
        <v>0.302083333333334</v>
      </c>
      <c r="C36" s="78">
        <v>49.86</v>
      </c>
      <c r="D36" s="79">
        <f>ROUND(C36,2)</f>
        <v>49.86</v>
      </c>
      <c r="E36" s="65">
        <v>732</v>
      </c>
      <c r="F36" s="66">
        <v>374.24</v>
      </c>
      <c r="G36" s="80">
        <v>-12.66215</v>
      </c>
      <c r="H36" s="68">
        <f>MAX(G36,-0.12*F36)</f>
        <v>-12.66215</v>
      </c>
      <c r="I36" s="68">
        <f>IF(ABS(F36)&lt;=10,0.5,IF(ABS(F36)&lt;=25,1,IF(ABS(F36)&lt;=100,2,10)))</f>
        <v>10</v>
      </c>
      <c r="J36" s="69">
        <f>IF(G36&lt;-I36,1,0)</f>
        <v>1</v>
      </c>
      <c r="K36" s="69">
        <f>IF(J36=J35,K35+J36,0)</f>
        <v>2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-0.2317173449999999</v>
      </c>
      <c r="S36" s="65">
        <f>MIN($S$6/100*F36,150)</f>
        <v>44.9088</v>
      </c>
      <c r="T36" s="65">
        <f>MIN($T$6/100*F36,200)</f>
        <v>56.136</v>
      </c>
      <c r="U36" s="65">
        <f>MIN($U$6/100*F36,250)</f>
        <v>74.848</v>
      </c>
      <c r="V36" s="65">
        <v>0.2</v>
      </c>
      <c r="W36" s="65">
        <v>0.2</v>
      </c>
      <c r="X36" s="65">
        <v>0.6</v>
      </c>
      <c r="Y36" s="73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-0.2317173449999999</v>
      </c>
      <c r="AB36" s="81" t="str">
        <f>IF(AA36&gt;=0,AA36,"")</f>
        <v/>
      </c>
      <c r="AC36" s="82">
        <f>IF(AA36&lt;0,AA36,"")</f>
        <v>-0.2317173449999999</v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75">
      <c r="A37" s="76">
        <v>0.302083333333333</v>
      </c>
      <c r="B37" s="77">
        <v>0.3125</v>
      </c>
      <c r="C37" s="78">
        <v>49.78</v>
      </c>
      <c r="D37" s="79">
        <f>ROUND(C37,2)</f>
        <v>49.78</v>
      </c>
      <c r="E37" s="65">
        <v>800</v>
      </c>
      <c r="F37" s="66">
        <v>374.24</v>
      </c>
      <c r="G37" s="80">
        <v>-12.66215</v>
      </c>
      <c r="H37" s="68">
        <f>MAX(G37,-0.12*F37)</f>
        <v>-12.66215</v>
      </c>
      <c r="I37" s="68">
        <f>IF(ABS(F37)&lt;=10,0.5,IF(ABS(F37)&lt;=25,1,IF(ABS(F37)&lt;=100,2,10)))</f>
        <v>10</v>
      </c>
      <c r="J37" s="69">
        <f>IF(G37&lt;-I37,1,0)</f>
        <v>1</v>
      </c>
      <c r="K37" s="69">
        <f>IF(J37=J36,K36+J37,0)</f>
        <v>3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-0.2532429999999999</v>
      </c>
      <c r="S37" s="65">
        <f>MIN($S$6/100*F37,150)</f>
        <v>44.9088</v>
      </c>
      <c r="T37" s="65">
        <f>MIN($T$6/100*F37,200)</f>
        <v>56.136</v>
      </c>
      <c r="U37" s="65">
        <f>MIN($U$6/100*F37,250)</f>
        <v>74.848</v>
      </c>
      <c r="V37" s="65">
        <v>0.2</v>
      </c>
      <c r="W37" s="65">
        <v>0.2</v>
      </c>
      <c r="X37" s="65">
        <v>0.6</v>
      </c>
      <c r="Y37" s="73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-0.2532429999999999</v>
      </c>
      <c r="AB37" s="81" t="str">
        <f>IF(AA37&gt;=0,AA37,"")</f>
        <v/>
      </c>
      <c r="AC37" s="82">
        <f>IF(AA37&lt;0,AA37,"")</f>
        <v>-0.2532429999999999</v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75">
      <c r="A38" s="76">
        <v>0.3125</v>
      </c>
      <c r="B38" s="77">
        <v>0.322916666666667</v>
      </c>
      <c r="C38" s="78">
        <v>49.99</v>
      </c>
      <c r="D38" s="79">
        <f>ROUND(C38,2)</f>
        <v>49.99</v>
      </c>
      <c r="E38" s="65">
        <v>289.96</v>
      </c>
      <c r="F38" s="66">
        <v>343.91</v>
      </c>
      <c r="G38" s="80">
        <v>-11.72271000000001</v>
      </c>
      <c r="H38" s="68">
        <f>MAX(G38,-0.12*F38)</f>
        <v>-11.72271000000001</v>
      </c>
      <c r="I38" s="68">
        <f>IF(ABS(F38)&lt;=10,0.5,IF(ABS(F38)&lt;=25,1,IF(ABS(F38)&lt;=100,2,10)))</f>
        <v>10</v>
      </c>
      <c r="J38" s="69">
        <f>IF(G38&lt;-I38,1,0)</f>
        <v>1</v>
      </c>
      <c r="K38" s="69">
        <f>IF(J38=J37,K37+J38,0)</f>
        <v>4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-0.08497792479000005</v>
      </c>
      <c r="S38" s="65">
        <f>MIN($S$6/100*F38,150)</f>
        <v>41.2692</v>
      </c>
      <c r="T38" s="65">
        <f>MIN($T$6/100*F38,200)</f>
        <v>51.58649999999999</v>
      </c>
      <c r="U38" s="65">
        <f>MIN($U$6/100*F38,250)</f>
        <v>68.782</v>
      </c>
      <c r="V38" s="65">
        <v>0.2</v>
      </c>
      <c r="W38" s="65">
        <v>0.2</v>
      </c>
      <c r="X38" s="65">
        <v>0.6</v>
      </c>
      <c r="Y38" s="73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-0.08497792479000005</v>
      </c>
      <c r="AB38" s="81" t="str">
        <f>IF(AA38&gt;=0,AA38,"")</f>
        <v/>
      </c>
      <c r="AC38" s="82">
        <f>IF(AA38&lt;0,AA38,"")</f>
        <v>-0.08497792479000005</v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75">
      <c r="A39" s="76">
        <v>0.322916666666667</v>
      </c>
      <c r="B39" s="77">
        <v>0.333333333333334</v>
      </c>
      <c r="C39" s="78">
        <v>50.01</v>
      </c>
      <c r="D39" s="79">
        <f>ROUND(C39,2)</f>
        <v>50.01</v>
      </c>
      <c r="E39" s="65">
        <v>204.77</v>
      </c>
      <c r="F39" s="66">
        <v>265.81</v>
      </c>
      <c r="G39" s="80">
        <v>-26.88175000000001</v>
      </c>
      <c r="H39" s="68">
        <f>MAX(G39,-0.12*F39)</f>
        <v>-26.88175000000001</v>
      </c>
      <c r="I39" s="68">
        <f>IF(ABS(F39)&lt;=10,0.5,IF(ABS(F39)&lt;=25,1,IF(ABS(F39)&lt;=100,2,10)))</f>
        <v>10</v>
      </c>
      <c r="J39" s="69">
        <f>IF(G39&lt;-I39,1,0)</f>
        <v>1</v>
      </c>
      <c r="K39" s="69">
        <f>IF(J39=J38,K38+J39,0)</f>
        <v>5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-0.1376143986875001</v>
      </c>
      <c r="S39" s="65">
        <f>MIN($S$6/100*F39,150)</f>
        <v>31.8972</v>
      </c>
      <c r="T39" s="65">
        <f>MIN($T$6/100*F39,200)</f>
        <v>39.8715</v>
      </c>
      <c r="U39" s="65">
        <f>MIN($U$6/100*F39,250)</f>
        <v>53.16200000000001</v>
      </c>
      <c r="V39" s="65">
        <v>0.2</v>
      </c>
      <c r="W39" s="65">
        <v>0.2</v>
      </c>
      <c r="X39" s="65">
        <v>0.6</v>
      </c>
      <c r="Y39" s="73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-0.1376143986875001</v>
      </c>
      <c r="AB39" s="81" t="str">
        <f>IF(AA39&gt;=0,AA39,"")</f>
        <v/>
      </c>
      <c r="AC39" s="82">
        <f>IF(AA39&lt;0,AA39,"")</f>
        <v>-0.1376143986875001</v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75">
      <c r="A40" s="76">
        <v>0.333333333333333</v>
      </c>
      <c r="B40" s="77">
        <v>0.34375</v>
      </c>
      <c r="C40" s="78">
        <v>49.98</v>
      </c>
      <c r="D40" s="79">
        <f>ROUND(C40,2)</f>
        <v>49.98</v>
      </c>
      <c r="E40" s="65">
        <v>323.97</v>
      </c>
      <c r="F40" s="66">
        <v>215.94</v>
      </c>
      <c r="G40" s="80">
        <v>-38.66143</v>
      </c>
      <c r="H40" s="68">
        <f>MAX(G40,-0.12*F40)</f>
        <v>-25.9128</v>
      </c>
      <c r="I40" s="68">
        <f>IF(ABS(F40)&lt;=10,0.5,IF(ABS(F40)&lt;=25,1,IF(ABS(F40)&lt;=100,2,10)))</f>
        <v>10</v>
      </c>
      <c r="J40" s="69">
        <f>IF(G40&lt;-I40,1,0)</f>
        <v>1</v>
      </c>
      <c r="K40" s="69">
        <f>IF(J40=J39,K39+J40,0)</f>
        <v>6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-0.2098742454</v>
      </c>
      <c r="S40" s="65">
        <f>MIN($S$6/100*F40,150)</f>
        <v>25.9128</v>
      </c>
      <c r="T40" s="65">
        <f>MIN($T$6/100*F40,200)</f>
        <v>32.391</v>
      </c>
      <c r="U40" s="65">
        <f>MIN($U$6/100*F40,250)</f>
        <v>43.188</v>
      </c>
      <c r="V40" s="65">
        <v>0.2</v>
      </c>
      <c r="W40" s="65">
        <v>0.2</v>
      </c>
      <c r="X40" s="65">
        <v>0.6</v>
      </c>
      <c r="Y40" s="73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-0.2098742454</v>
      </c>
      <c r="AB40" s="81" t="str">
        <f>IF(AA40&gt;=0,AA40,"")</f>
        <v/>
      </c>
      <c r="AC40" s="82">
        <f>IF(AA40&lt;0,AA40,"")</f>
        <v>-0.2098742454</v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75">
      <c r="A41" s="76">
        <v>0.34375</v>
      </c>
      <c r="B41" s="77">
        <v>0.354166666666667</v>
      </c>
      <c r="C41" s="78">
        <v>50</v>
      </c>
      <c r="D41" s="79">
        <f>ROUND(C41,2)</f>
        <v>50</v>
      </c>
      <c r="E41" s="65">
        <v>255.96</v>
      </c>
      <c r="F41" s="66">
        <v>146.41</v>
      </c>
      <c r="G41" s="80">
        <v>-22.70634000000001</v>
      </c>
      <c r="H41" s="68">
        <f>MAX(G41,-0.12*F41)</f>
        <v>-17.5692</v>
      </c>
      <c r="I41" s="68">
        <f>IF(ABS(F41)&lt;=10,0.5,IF(ABS(F41)&lt;=25,1,IF(ABS(F41)&lt;=100,2,10)))</f>
        <v>10</v>
      </c>
      <c r="J41" s="69">
        <f>IF(G41&lt;-I41,1,0)</f>
        <v>1</v>
      </c>
      <c r="K41" s="69">
        <f>IF(J41=J40,K40+J41,0)</f>
        <v>7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-0.1124253108</v>
      </c>
      <c r="S41" s="65">
        <f>MIN($S$6/100*F41,150)</f>
        <v>17.5692</v>
      </c>
      <c r="T41" s="65">
        <f>MIN($T$6/100*F41,200)</f>
        <v>21.9615</v>
      </c>
      <c r="U41" s="65">
        <f>MIN($U$6/100*F41,250)</f>
        <v>29.282</v>
      </c>
      <c r="V41" s="65">
        <v>0.2</v>
      </c>
      <c r="W41" s="65">
        <v>0.2</v>
      </c>
      <c r="X41" s="65">
        <v>0.6</v>
      </c>
      <c r="Y41" s="73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-0.1124253108</v>
      </c>
      <c r="AB41" s="81" t="str">
        <f>IF(AA41&gt;=0,AA41,"")</f>
        <v/>
      </c>
      <c r="AC41" s="82">
        <f>IF(AA41&lt;0,AA41,"")</f>
        <v>-0.1124253108</v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75">
      <c r="A42" s="76">
        <v>0.354166666666667</v>
      </c>
      <c r="B42" s="77">
        <v>0.364583333333334</v>
      </c>
      <c r="C42" s="78">
        <v>49.97</v>
      </c>
      <c r="D42" s="79">
        <f>ROUND(C42,2)</f>
        <v>49.97</v>
      </c>
      <c r="E42" s="65">
        <v>357.97</v>
      </c>
      <c r="F42" s="66">
        <v>95.52999999999999</v>
      </c>
      <c r="G42" s="80">
        <v>-41.74705000000002</v>
      </c>
      <c r="H42" s="68">
        <f>MAX(G42,-0.12*F42)</f>
        <v>-11.4636</v>
      </c>
      <c r="I42" s="68">
        <f>IF(ABS(F42)&lt;=10,0.5,IF(ABS(F42)&lt;=25,1,IF(ABS(F42)&lt;=100,2,10)))</f>
        <v>2</v>
      </c>
      <c r="J42" s="69">
        <f>IF(G42&lt;-I42,1,0)</f>
        <v>1</v>
      </c>
      <c r="K42" s="69">
        <f>IF(J42=J41,K41+J42,0)</f>
        <v>8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-0.1025906223</v>
      </c>
      <c r="S42" s="65">
        <f>MIN($S$6/100*F42,150)</f>
        <v>11.4636</v>
      </c>
      <c r="T42" s="65">
        <f>MIN($T$6/100*F42,200)</f>
        <v>14.3295</v>
      </c>
      <c r="U42" s="65">
        <f>MIN($U$6/100*F42,250)</f>
        <v>19.106</v>
      </c>
      <c r="V42" s="65">
        <v>0.2</v>
      </c>
      <c r="W42" s="65">
        <v>0.2</v>
      </c>
      <c r="X42" s="65">
        <v>0.6</v>
      </c>
      <c r="Y42" s="73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-0.1025906223</v>
      </c>
      <c r="AB42" s="81" t="str">
        <f>IF(AA42&gt;=0,AA42,"")</f>
        <v/>
      </c>
      <c r="AC42" s="82">
        <f>IF(AA42&lt;0,AA42,"")</f>
        <v>-0.1025906223</v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75">
      <c r="A43" s="76">
        <v>0.364583333333333</v>
      </c>
      <c r="B43" s="77">
        <v>0.375</v>
      </c>
      <c r="C43" s="78">
        <v>50.03</v>
      </c>
      <c r="D43" s="79">
        <f>ROUND(C43,2)</f>
        <v>50.03</v>
      </c>
      <c r="E43" s="65">
        <v>102.38</v>
      </c>
      <c r="F43" s="66">
        <v>75.06999999999999</v>
      </c>
      <c r="G43" s="80">
        <v>-28.15280000000001</v>
      </c>
      <c r="H43" s="68">
        <f>MAX(G43,-0.12*F43)</f>
        <v>-9.008399999999998</v>
      </c>
      <c r="I43" s="68">
        <f>IF(ABS(F43)&lt;=10,0.5,IF(ABS(F43)&lt;=25,1,IF(ABS(F43)&lt;=100,2,10)))</f>
        <v>2</v>
      </c>
      <c r="J43" s="69">
        <f>IF(G43&lt;-I43,1,0)</f>
        <v>1</v>
      </c>
      <c r="K43" s="69">
        <f>IF(J43=J42,K42+J43,0)</f>
        <v>9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-0.02305699979999999</v>
      </c>
      <c r="S43" s="65">
        <f>MIN($S$6/100*F43,150)</f>
        <v>9.008399999999998</v>
      </c>
      <c r="T43" s="65">
        <f>MIN($T$6/100*F43,200)</f>
        <v>11.2605</v>
      </c>
      <c r="U43" s="65">
        <f>MIN($U$6/100*F43,250)</f>
        <v>15.014</v>
      </c>
      <c r="V43" s="65">
        <v>0.2</v>
      </c>
      <c r="W43" s="65">
        <v>0.2</v>
      </c>
      <c r="X43" s="65">
        <v>0.6</v>
      </c>
      <c r="Y43" s="73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-0.02305699979999999</v>
      </c>
      <c r="AB43" s="81" t="str">
        <f>IF(AA43&gt;=0,AA43,"")</f>
        <v/>
      </c>
      <c r="AC43" s="82">
        <f>IF(AA43&lt;0,AA43,"")</f>
        <v>-0.02305699979999999</v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75">
      <c r="A44" s="76">
        <v>0.375</v>
      </c>
      <c r="B44" s="77">
        <v>0.385416666666667</v>
      </c>
      <c r="C44" s="78">
        <v>49.93</v>
      </c>
      <c r="D44" s="79">
        <f>ROUND(C44,2)</f>
        <v>49.93</v>
      </c>
      <c r="E44" s="65">
        <v>493.98</v>
      </c>
      <c r="F44" s="66">
        <v>43.33</v>
      </c>
      <c r="G44" s="80">
        <v>-40.15224000000001</v>
      </c>
      <c r="H44" s="68">
        <f>MAX(G44,-0.12*F44)</f>
        <v>-5.199599999999999</v>
      </c>
      <c r="I44" s="68">
        <f>IF(ABS(F44)&lt;=10,0.5,IF(ABS(F44)&lt;=25,1,IF(ABS(F44)&lt;=100,2,10)))</f>
        <v>2</v>
      </c>
      <c r="J44" s="69">
        <f>IF(G44&lt;-I44,1,0)</f>
        <v>1</v>
      </c>
      <c r="K44" s="69">
        <f>IF(J44=J43,K43+J44,0)</f>
        <v>10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-0.0642124602</v>
      </c>
      <c r="S44" s="65">
        <f>MIN($S$6/100*F44,150)</f>
        <v>5.199599999999999</v>
      </c>
      <c r="T44" s="65">
        <f>MIN($T$6/100*F44,200)</f>
        <v>6.499499999999999</v>
      </c>
      <c r="U44" s="65">
        <f>MIN($U$6/100*F44,250)</f>
        <v>8.666</v>
      </c>
      <c r="V44" s="65">
        <v>0.2</v>
      </c>
      <c r="W44" s="65">
        <v>0.2</v>
      </c>
      <c r="X44" s="65">
        <v>0.6</v>
      </c>
      <c r="Y44" s="73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-0.0642124602</v>
      </c>
      <c r="AB44" s="81" t="str">
        <f>IF(AA44&gt;=0,AA44,"")</f>
        <v/>
      </c>
      <c r="AC44" s="82">
        <f>IF(AA44&lt;0,AA44,"")</f>
        <v>-0.0642124602</v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75">
      <c r="A45" s="76">
        <v>0.385416666666667</v>
      </c>
      <c r="B45" s="77">
        <v>0.395833333333334</v>
      </c>
      <c r="C45" s="78">
        <v>49.95</v>
      </c>
      <c r="D45" s="79">
        <f>ROUND(C45,2)</f>
        <v>49.95</v>
      </c>
      <c r="E45" s="65">
        <v>425.97</v>
      </c>
      <c r="F45" s="66">
        <v>43.33</v>
      </c>
      <c r="G45" s="80">
        <v>-8.416290000000004</v>
      </c>
      <c r="H45" s="68">
        <f>MAX(G45,-0.12*F45)</f>
        <v>-5.199599999999999</v>
      </c>
      <c r="I45" s="68">
        <f>IF(ABS(F45)&lt;=10,0.5,IF(ABS(F45)&lt;=25,1,IF(ABS(F45)&lt;=100,2,10)))</f>
        <v>2</v>
      </c>
      <c r="J45" s="69">
        <f>IF(G45&lt;-I45,1,0)</f>
        <v>1</v>
      </c>
      <c r="K45" s="69">
        <f>IF(J45=J44,K44+J45,0)</f>
        <v>11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-0.0553718403</v>
      </c>
      <c r="S45" s="65">
        <f>MIN($S$6/100*F45,150)</f>
        <v>5.199599999999999</v>
      </c>
      <c r="T45" s="65">
        <f>MIN($T$6/100*F45,200)</f>
        <v>6.499499999999999</v>
      </c>
      <c r="U45" s="65">
        <f>MIN($U$6/100*F45,250)</f>
        <v>8.666</v>
      </c>
      <c r="V45" s="65">
        <v>0.2</v>
      </c>
      <c r="W45" s="65">
        <v>0.2</v>
      </c>
      <c r="X45" s="65">
        <v>0.6</v>
      </c>
      <c r="Y45" s="73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-0.0553718403</v>
      </c>
      <c r="AB45" s="81" t="str">
        <f>IF(AA45&gt;=0,AA45,"")</f>
        <v/>
      </c>
      <c r="AC45" s="82">
        <f>IF(AA45&lt;0,AA45,"")</f>
        <v>-0.0553718403</v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75">
      <c r="A46" s="76">
        <v>0.395833333333333</v>
      </c>
      <c r="B46" s="77">
        <v>0.40625</v>
      </c>
      <c r="C46" s="78">
        <v>50</v>
      </c>
      <c r="D46" s="79">
        <f>ROUND(C46,2)</f>
        <v>50</v>
      </c>
      <c r="E46" s="65">
        <v>255.96</v>
      </c>
      <c r="F46" s="66">
        <v>43.33</v>
      </c>
      <c r="G46" s="80">
        <v>-8.408610000000003</v>
      </c>
      <c r="H46" s="68">
        <f>MAX(G46,-0.12*F46)</f>
        <v>-5.199599999999999</v>
      </c>
      <c r="I46" s="68">
        <f>IF(ABS(F46)&lt;=10,0.5,IF(ABS(F46)&lt;=25,1,IF(ABS(F46)&lt;=100,2,10)))</f>
        <v>2</v>
      </c>
      <c r="J46" s="69">
        <f>IF(G46&lt;-I46,1,0)</f>
        <v>1</v>
      </c>
      <c r="K46" s="69">
        <f>IF(J46=J45,K45+J46,0)</f>
        <v>12</v>
      </c>
      <c r="L46" s="70">
        <f>IF(OR(K46=12,K46=24,K46=36,K46=48,K46=60,K46=72,K46=84,K46=96),1,0)</f>
        <v>1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1</v>
      </c>
      <c r="Q46" s="72">
        <f>P46*ABS(R46)*0.1</f>
        <v>0.00332722404</v>
      </c>
      <c r="R46" s="73">
        <f>H46*E46/40000</f>
        <v>-0.0332722404</v>
      </c>
      <c r="S46" s="65">
        <f>MIN($S$6/100*F46,150)</f>
        <v>5.199599999999999</v>
      </c>
      <c r="T46" s="65">
        <f>MIN($T$6/100*F46,200)</f>
        <v>6.499499999999999</v>
      </c>
      <c r="U46" s="65">
        <f>MIN($U$6/100*F46,250)</f>
        <v>8.666</v>
      </c>
      <c r="V46" s="65">
        <v>0.2</v>
      </c>
      <c r="W46" s="65">
        <v>0.2</v>
      </c>
      <c r="X46" s="65">
        <v>0.6</v>
      </c>
      <c r="Y46" s="73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-0.0332722404</v>
      </c>
      <c r="AB46" s="81" t="str">
        <f>IF(AA46&gt;=0,AA46,"")</f>
        <v/>
      </c>
      <c r="AC46" s="82">
        <f>IF(AA46&lt;0,AA46,"")</f>
        <v>-0.0332722404</v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75">
      <c r="A47" s="76">
        <v>0.40625</v>
      </c>
      <c r="B47" s="77">
        <v>0.416666666666667</v>
      </c>
      <c r="C47" s="78">
        <v>50.01</v>
      </c>
      <c r="D47" s="79">
        <f>ROUND(C47,2)</f>
        <v>50.01</v>
      </c>
      <c r="E47" s="65">
        <v>204.77</v>
      </c>
      <c r="F47" s="66">
        <v>43.33</v>
      </c>
      <c r="G47" s="80">
        <v>-8.408610000000003</v>
      </c>
      <c r="H47" s="68">
        <f>MAX(G47,-0.12*F47)</f>
        <v>-5.199599999999999</v>
      </c>
      <c r="I47" s="68">
        <f>IF(ABS(F47)&lt;=10,0.5,IF(ABS(F47)&lt;=25,1,IF(ABS(F47)&lt;=100,2,10)))</f>
        <v>2</v>
      </c>
      <c r="J47" s="69">
        <f>IF(G47&lt;-I47,1,0)</f>
        <v>1</v>
      </c>
      <c r="K47" s="69">
        <f>IF(J47=J46,K46+J47,0)</f>
        <v>13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-0.0266180523</v>
      </c>
      <c r="S47" s="65">
        <f>MIN($S$6/100*F47,150)</f>
        <v>5.199599999999999</v>
      </c>
      <c r="T47" s="65">
        <f>MIN($T$6/100*F47,200)</f>
        <v>6.499499999999999</v>
      </c>
      <c r="U47" s="65">
        <f>MIN($U$6/100*F47,250)</f>
        <v>8.666</v>
      </c>
      <c r="V47" s="65">
        <v>0.2</v>
      </c>
      <c r="W47" s="65">
        <v>0.2</v>
      </c>
      <c r="X47" s="65">
        <v>0.6</v>
      </c>
      <c r="Y47" s="73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-0.0266180523</v>
      </c>
      <c r="AB47" s="81" t="str">
        <f>IF(AA47&gt;=0,AA47,"")</f>
        <v/>
      </c>
      <c r="AC47" s="82">
        <f>IF(AA47&lt;0,AA47,"")</f>
        <v>-0.0266180523</v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75">
      <c r="A48" s="76">
        <v>0.416666666666667</v>
      </c>
      <c r="B48" s="77">
        <v>0.427083333333334</v>
      </c>
      <c r="C48" s="78">
        <v>49.96</v>
      </c>
      <c r="D48" s="79">
        <f>ROUND(C48,2)</f>
        <v>49.96</v>
      </c>
      <c r="E48" s="65">
        <v>391.97</v>
      </c>
      <c r="F48" s="66">
        <v>43.33</v>
      </c>
      <c r="G48" s="80">
        <v>5.617750000000001</v>
      </c>
      <c r="H48" s="68">
        <f>MAX(G48,-0.12*F48)</f>
        <v>5.617750000000001</v>
      </c>
      <c r="I48" s="68">
        <f>IF(ABS(F48)&lt;=10,0.5,IF(ABS(F48)&lt;=25,1,IF(ABS(F48)&lt;=100,2,10)))</f>
        <v>2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1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0.05504973668750001</v>
      </c>
      <c r="S48" s="65">
        <f>MIN($S$6/100*F48,150)</f>
        <v>5.199599999999999</v>
      </c>
      <c r="T48" s="65">
        <f>MIN($T$6/100*F48,200)</f>
        <v>6.499499999999999</v>
      </c>
      <c r="U48" s="65">
        <f>MIN($U$6/100*F48,250)</f>
        <v>8.666</v>
      </c>
      <c r="V48" s="65">
        <v>0.2</v>
      </c>
      <c r="W48" s="65">
        <v>0.2</v>
      </c>
      <c r="X48" s="65">
        <v>0.6</v>
      </c>
      <c r="Y48" s="73">
        <f>IF(AND(D48&lt;49.85,G48&gt;0),$C$2*ABS(G48)/40000,(SUMPRODUCT(--(G48&gt;$S48:$U48),(G48-$S48:$U48),($V48:$X48)))*E48/40000)</f>
        <v>0.0008195112775000032</v>
      </c>
      <c r="Z48" s="73">
        <f>IF(AND(C48&gt;=50.1,G48&lt;0),($A$2)*ABS(G48)/40000,0)</f>
        <v>0</v>
      </c>
      <c r="AA48" s="73">
        <f>R48+Y48+Z48</f>
        <v>0.05586924796500001</v>
      </c>
      <c r="AB48" s="81">
        <f>IF(AA48&gt;=0,AA48,"")</f>
        <v>0.05586924796500001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75">
      <c r="A49" s="76">
        <v>0.427083333333333</v>
      </c>
      <c r="B49" s="77">
        <v>0.4375</v>
      </c>
      <c r="C49" s="78">
        <v>49.96</v>
      </c>
      <c r="D49" s="79">
        <f>ROUND(C49,2)</f>
        <v>49.96</v>
      </c>
      <c r="E49" s="65">
        <v>391.97</v>
      </c>
      <c r="F49" s="66">
        <v>43.33</v>
      </c>
      <c r="G49" s="80">
        <v>5.671509999999998</v>
      </c>
      <c r="H49" s="68">
        <f>MAX(G49,-0.12*F49)</f>
        <v>5.671509999999998</v>
      </c>
      <c r="I49" s="68">
        <f>IF(ABS(F49)&lt;=10,0.5,IF(ABS(F49)&lt;=25,1,IF(ABS(F49)&lt;=100,2,10)))</f>
        <v>2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1</v>
      </c>
      <c r="N49" s="70">
        <f>IF(M49=M48,N48+M49,0)</f>
        <v>1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0.05557654436749998</v>
      </c>
      <c r="S49" s="65">
        <f>MIN($S$6/100*F49,150)</f>
        <v>5.199599999999999</v>
      </c>
      <c r="T49" s="65">
        <f>MIN($T$6/100*F49,200)</f>
        <v>6.499499999999999</v>
      </c>
      <c r="U49" s="65">
        <f>MIN($U$6/100*F49,250)</f>
        <v>8.666</v>
      </c>
      <c r="V49" s="65">
        <v>0.2</v>
      </c>
      <c r="W49" s="65">
        <v>0.2</v>
      </c>
      <c r="X49" s="65">
        <v>0.6</v>
      </c>
      <c r="Y49" s="73">
        <f>IF(AND(D49&lt;49.85,G49&gt;0),$C$2*ABS(G49)/40000,(SUMPRODUCT(--(G49&gt;$S49:$U49),(G49-$S49:$U49),($V49:$X49)))*E49/40000)</f>
        <v>0.0009248728134999972</v>
      </c>
      <c r="Z49" s="73">
        <f>IF(AND(C49&gt;=50.1,G49&lt;0),($A$2)*ABS(G49)/40000,0)</f>
        <v>0</v>
      </c>
      <c r="AA49" s="73">
        <f>R49+Y49+Z49</f>
        <v>0.05650141718099998</v>
      </c>
      <c r="AB49" s="81">
        <f>IF(AA49&gt;=0,AA49,"")</f>
        <v>0.05650141718099998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75">
      <c r="A50" s="76">
        <v>0.4375</v>
      </c>
      <c r="B50" s="77">
        <v>0.447916666666667</v>
      </c>
      <c r="C50" s="78">
        <v>50</v>
      </c>
      <c r="D50" s="79">
        <f>ROUND(C50,2)</f>
        <v>50</v>
      </c>
      <c r="E50" s="65">
        <v>255.96</v>
      </c>
      <c r="F50" s="66">
        <v>25.3</v>
      </c>
      <c r="G50" s="80">
        <v>6.228120000000001</v>
      </c>
      <c r="H50" s="68">
        <f>MAX(G50,-0.12*F50)</f>
        <v>6.228120000000001</v>
      </c>
      <c r="I50" s="68">
        <f>IF(ABS(F50)&lt;=10,0.5,IF(ABS(F50)&lt;=25,1,IF(ABS(F50)&lt;=100,2,10)))</f>
        <v>2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1</v>
      </c>
      <c r="N50" s="70">
        <f>IF(M50=M49,N49+M50,0)</f>
        <v>2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0.03985373988000001</v>
      </c>
      <c r="S50" s="65">
        <f>MIN($S$6/100*F50,150)</f>
        <v>3.036</v>
      </c>
      <c r="T50" s="65">
        <f>MIN($T$6/100*F50,200)</f>
        <v>3.795</v>
      </c>
      <c r="U50" s="65">
        <f>MIN($U$6/100*F50,250)</f>
        <v>5.06</v>
      </c>
      <c r="V50" s="65">
        <v>0.2</v>
      </c>
      <c r="W50" s="65">
        <v>0.2</v>
      </c>
      <c r="X50" s="65">
        <v>0.6</v>
      </c>
      <c r="Y50" s="73">
        <f>IF(AND(D50&lt;49.85,G50&gt;0),$C$2*ABS(G50)/40000,(SUMPRODUCT(--(G50&gt;$S50:$U50),(G50-$S50:$U50),($V50:$X50)))*E50/40000)</f>
        <v>0.01168406208</v>
      </c>
      <c r="Z50" s="73">
        <f>IF(AND(C50&gt;=50.1,G50&lt;0),($A$2)*ABS(G50)/40000,0)</f>
        <v>0</v>
      </c>
      <c r="AA50" s="73">
        <f>R50+Y50+Z50</f>
        <v>0.05153780196000001</v>
      </c>
      <c r="AB50" s="81">
        <f>IF(AA50&gt;=0,AA50,"")</f>
        <v>0.05153780196000001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75">
      <c r="A51" s="76">
        <v>0.447916666666667</v>
      </c>
      <c r="B51" s="77">
        <v>0.458333333333334</v>
      </c>
      <c r="C51" s="78">
        <v>49.98</v>
      </c>
      <c r="D51" s="79">
        <f>ROUND(C51,2)</f>
        <v>49.98</v>
      </c>
      <c r="E51" s="65">
        <v>323.97</v>
      </c>
      <c r="F51" s="66">
        <v>25.3</v>
      </c>
      <c r="G51" s="80">
        <v>5.79804</v>
      </c>
      <c r="H51" s="68">
        <f>MAX(G51,-0.12*F51)</f>
        <v>5.79804</v>
      </c>
      <c r="I51" s="68">
        <f>IF(ABS(F51)&lt;=10,0.5,IF(ABS(F51)&lt;=25,1,IF(ABS(F51)&lt;=100,2,10)))</f>
        <v>2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1</v>
      </c>
      <c r="N51" s="70">
        <f>IF(M51=M50,N50+M51,0)</f>
        <v>3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0.04695977547000001</v>
      </c>
      <c r="S51" s="65">
        <f>MIN($S$6/100*F51,150)</f>
        <v>3.036</v>
      </c>
      <c r="T51" s="65">
        <f>MIN($T$6/100*F51,200)</f>
        <v>3.795</v>
      </c>
      <c r="U51" s="65">
        <f>MIN($U$6/100*F51,250)</f>
        <v>5.06</v>
      </c>
      <c r="V51" s="65">
        <v>0.2</v>
      </c>
      <c r="W51" s="65">
        <v>0.2</v>
      </c>
      <c r="X51" s="65">
        <v>0.6</v>
      </c>
      <c r="Y51" s="73">
        <f>IF(AND(D51&lt;49.85,G51&gt;0),$C$2*ABS(G51)/40000,(SUMPRODUCT(--(G51&gt;$S51:$U51),(G51-$S51:$U51),($V51:$X51)))*E51/40000)</f>
        <v>0.01130525712</v>
      </c>
      <c r="Z51" s="73">
        <f>IF(AND(C51&gt;=50.1,G51&lt;0),($A$2)*ABS(G51)/40000,0)</f>
        <v>0</v>
      </c>
      <c r="AA51" s="73">
        <f>R51+Y51+Z51</f>
        <v>0.05826503259000001</v>
      </c>
      <c r="AB51" s="81">
        <f>IF(AA51&gt;=0,AA51,"")</f>
        <v>0.05826503259000001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75">
      <c r="A52" s="76">
        <v>0.458333333333333</v>
      </c>
      <c r="B52" s="77">
        <v>0.46875</v>
      </c>
      <c r="C52" s="78">
        <v>49.92</v>
      </c>
      <c r="D52" s="79">
        <f>ROUND(C52,2)</f>
        <v>49.92</v>
      </c>
      <c r="E52" s="65">
        <v>527.98</v>
      </c>
      <c r="F52" s="66">
        <v>17.84</v>
      </c>
      <c r="G52" s="80">
        <v>6.28684</v>
      </c>
      <c r="H52" s="68">
        <f>MAX(G52,-0.12*F52)</f>
        <v>6.28684</v>
      </c>
      <c r="I52" s="68">
        <f>IF(ABS(F52)&lt;=10,0.5,IF(ABS(F52)&lt;=25,1,IF(ABS(F52)&lt;=100,2,10)))</f>
        <v>1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1</v>
      </c>
      <c r="N52" s="70">
        <f>IF(M52=M51,N51+M52,0)</f>
        <v>4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0.08298314458</v>
      </c>
      <c r="S52" s="65">
        <f>MIN($S$6/100*F52,150)</f>
        <v>2.1408</v>
      </c>
      <c r="T52" s="65">
        <f>MIN($T$6/100*F52,200)</f>
        <v>2.676</v>
      </c>
      <c r="U52" s="65">
        <f>MIN($U$6/100*F52,250)</f>
        <v>3.568</v>
      </c>
      <c r="V52" s="65">
        <v>0.2</v>
      </c>
      <c r="W52" s="65">
        <v>0.2</v>
      </c>
      <c r="X52" s="65">
        <v>0.6</v>
      </c>
      <c r="Y52" s="73">
        <f>IF(AND(D52&lt;49.85,G52&gt;0),$C$2*ABS(G52)/40000,(SUMPRODUCT(--(G52&gt;$S52:$U52),(G52-$S52:$U52),($V52:$X52)))*E52/40000)</f>
        <v>0.04200978465999999</v>
      </c>
      <c r="Z52" s="73">
        <f>IF(AND(C52&gt;=50.1,G52&lt;0),($A$2)*ABS(G52)/40000,0)</f>
        <v>0</v>
      </c>
      <c r="AA52" s="73">
        <f>R52+Y52+Z52</f>
        <v>0.12499292924</v>
      </c>
      <c r="AB52" s="81">
        <f>IF(AA52&gt;=0,AA52,"")</f>
        <v>0.12499292924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75">
      <c r="A53" s="76">
        <v>0.46875</v>
      </c>
      <c r="B53" s="77">
        <v>0.479166666666667</v>
      </c>
      <c r="C53" s="78">
        <v>49.88</v>
      </c>
      <c r="D53" s="79">
        <f>ROUND(C53,2)</f>
        <v>49.88</v>
      </c>
      <c r="E53" s="65">
        <v>663.99</v>
      </c>
      <c r="F53" s="66">
        <v>17.84</v>
      </c>
      <c r="G53" s="80">
        <v>6.43276</v>
      </c>
      <c r="H53" s="68">
        <f>MAX(G53,-0.12*F53)</f>
        <v>6.43276</v>
      </c>
      <c r="I53" s="68">
        <f>IF(ABS(F53)&lt;=10,0.5,IF(ABS(F53)&lt;=25,1,IF(ABS(F53)&lt;=100,2,10)))</f>
        <v>1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1</v>
      </c>
      <c r="N53" s="70">
        <f>IF(M53=M52,N52+M53,0)</f>
        <v>5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0.10678220781</v>
      </c>
      <c r="S53" s="65">
        <f>MIN($S$6/100*F53,150)</f>
        <v>2.1408</v>
      </c>
      <c r="T53" s="65">
        <f>MIN($T$6/100*F53,200)</f>
        <v>2.676</v>
      </c>
      <c r="U53" s="65">
        <f>MIN($U$6/100*F53,250)</f>
        <v>3.568</v>
      </c>
      <c r="V53" s="65">
        <v>0.2</v>
      </c>
      <c r="W53" s="65">
        <v>0.2</v>
      </c>
      <c r="X53" s="65">
        <v>0.6</v>
      </c>
      <c r="Y53" s="73">
        <f>IF(AND(D53&lt;49.85,G53&gt;0),$C$2*ABS(G53)/40000,(SUMPRODUCT(--(G53&gt;$S53:$U53),(G53-$S53:$U53),($V53:$X53)))*E53/40000)</f>
        <v>0.05525392785</v>
      </c>
      <c r="Z53" s="73">
        <f>IF(AND(C53&gt;=50.1,G53&lt;0),($A$2)*ABS(G53)/40000,0)</f>
        <v>0</v>
      </c>
      <c r="AA53" s="73">
        <f>R53+Y53+Z53</f>
        <v>0.16203613566</v>
      </c>
      <c r="AB53" s="81">
        <f>IF(AA53&gt;=0,AA53,"")</f>
        <v>0.16203613566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75">
      <c r="A54" s="76">
        <v>0.479166666666667</v>
      </c>
      <c r="B54" s="77">
        <v>0.489583333333334</v>
      </c>
      <c r="C54" s="78">
        <v>49.88</v>
      </c>
      <c r="D54" s="79">
        <f>ROUND(C54,2)</f>
        <v>49.88</v>
      </c>
      <c r="E54" s="65">
        <v>663.99</v>
      </c>
      <c r="F54" s="66">
        <v>17.84</v>
      </c>
      <c r="G54" s="80">
        <v>6.43276</v>
      </c>
      <c r="H54" s="68">
        <f>MAX(G54,-0.12*F54)</f>
        <v>6.43276</v>
      </c>
      <c r="I54" s="68">
        <f>IF(ABS(F54)&lt;=10,0.5,IF(ABS(F54)&lt;=25,1,IF(ABS(F54)&lt;=100,2,10)))</f>
        <v>1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1</v>
      </c>
      <c r="N54" s="70">
        <f>IF(M54=M53,N53+M54,0)</f>
        <v>6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0.10678220781</v>
      </c>
      <c r="S54" s="65">
        <f>MIN($S$6/100*F54,150)</f>
        <v>2.1408</v>
      </c>
      <c r="T54" s="65">
        <f>MIN($T$6/100*F54,200)</f>
        <v>2.676</v>
      </c>
      <c r="U54" s="65">
        <f>MIN($U$6/100*F54,250)</f>
        <v>3.568</v>
      </c>
      <c r="V54" s="65">
        <v>0.2</v>
      </c>
      <c r="W54" s="65">
        <v>0.2</v>
      </c>
      <c r="X54" s="65">
        <v>0.6</v>
      </c>
      <c r="Y54" s="73">
        <f>IF(AND(D54&lt;49.85,G54&gt;0),$C$2*ABS(G54)/40000,(SUMPRODUCT(--(G54&gt;$S54:$U54),(G54-$S54:$U54),($V54:$X54)))*E54/40000)</f>
        <v>0.05525392785</v>
      </c>
      <c r="Z54" s="73">
        <f>IF(AND(C54&gt;=50.1,G54&lt;0),($A$2)*ABS(G54)/40000,0)</f>
        <v>0</v>
      </c>
      <c r="AA54" s="73">
        <f>R54+Y54+Z54</f>
        <v>0.16203613566</v>
      </c>
      <c r="AB54" s="81">
        <f>IF(AA54&gt;=0,AA54,"")</f>
        <v>0.16203613566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75">
      <c r="A55" s="76">
        <v>0.489583333333333</v>
      </c>
      <c r="B55" s="77">
        <v>0.5</v>
      </c>
      <c r="C55" s="78">
        <v>50.01</v>
      </c>
      <c r="D55" s="79">
        <f>ROUND(C55,2)</f>
        <v>50.01</v>
      </c>
      <c r="E55" s="65">
        <v>204.77</v>
      </c>
      <c r="F55" s="66">
        <v>18.84</v>
      </c>
      <c r="G55" s="80">
        <v>7.43276</v>
      </c>
      <c r="H55" s="68">
        <f>MAX(G55,-0.12*F55)</f>
        <v>7.43276</v>
      </c>
      <c r="I55" s="68">
        <f>IF(ABS(F55)&lt;=10,0.5,IF(ABS(F55)&lt;=25,1,IF(ABS(F55)&lt;=100,2,10)))</f>
        <v>1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1</v>
      </c>
      <c r="N55" s="70">
        <f>IF(M55=M54,N54+M55,0)</f>
        <v>7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0.03805015663000001</v>
      </c>
      <c r="S55" s="65">
        <f>MIN($S$6/100*F55,150)</f>
        <v>2.2608</v>
      </c>
      <c r="T55" s="65">
        <f>MIN($T$6/100*F55,200)</f>
        <v>2.826</v>
      </c>
      <c r="U55" s="65">
        <f>MIN($U$6/100*F55,250)</f>
        <v>3.768</v>
      </c>
      <c r="V55" s="65">
        <v>0.2</v>
      </c>
      <c r="W55" s="65">
        <v>0.2</v>
      </c>
      <c r="X55" s="65">
        <v>0.6</v>
      </c>
      <c r="Y55" s="73">
        <f>IF(AND(D55&lt;49.85,G55&gt;0),$C$2*ABS(G55)/40000,(SUMPRODUCT(--(G55&gt;$S55:$U55),(G55-$S55:$U55),($V55:$X55)))*E55/40000)</f>
        <v>0.02126843605</v>
      </c>
      <c r="Z55" s="73">
        <f>IF(AND(C55&gt;=50.1,G55&lt;0),($A$2)*ABS(G55)/40000,0)</f>
        <v>0</v>
      </c>
      <c r="AA55" s="73">
        <f>R55+Y55+Z55</f>
        <v>0.05931859268</v>
      </c>
      <c r="AB55" s="81">
        <f>IF(AA55&gt;=0,AA55,"")</f>
        <v>0.05931859268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75">
      <c r="A56" s="76">
        <v>0.5</v>
      </c>
      <c r="B56" s="77">
        <v>0.510416666666667</v>
      </c>
      <c r="C56" s="78">
        <v>49.95</v>
      </c>
      <c r="D56" s="79">
        <f>ROUND(C56,2)</f>
        <v>49.95</v>
      </c>
      <c r="E56" s="65">
        <v>425.97</v>
      </c>
      <c r="F56" s="66">
        <v>0</v>
      </c>
      <c r="G56" s="80">
        <v>-11.40724</v>
      </c>
      <c r="H56" s="68">
        <f>MAX(G56,-0.12*F56)</f>
        <v>-0</v>
      </c>
      <c r="I56" s="68">
        <f>IF(ABS(F56)&lt;=10,0.5,IF(ABS(F56)&lt;=25,1,IF(ABS(F56)&lt;=100,2,10)))</f>
        <v>0.5</v>
      </c>
      <c r="J56" s="69">
        <f>IF(G56&lt;-I56,1,0)</f>
        <v>1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-0</v>
      </c>
      <c r="S56" s="65">
        <f>MIN($S$6/100*F56,150)</f>
        <v>0</v>
      </c>
      <c r="T56" s="65">
        <f>MIN($T$6/100*F56,200)</f>
        <v>0</v>
      </c>
      <c r="U56" s="65">
        <f>MIN($U$6/100*F56,250)</f>
        <v>0</v>
      </c>
      <c r="V56" s="65">
        <v>0.2</v>
      </c>
      <c r="W56" s="65">
        <v>0.2</v>
      </c>
      <c r="X56" s="65">
        <v>0.6</v>
      </c>
      <c r="Y56" s="73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81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75">
      <c r="A57" s="76">
        <v>0.510416666666667</v>
      </c>
      <c r="B57" s="77">
        <v>0.520833333333334</v>
      </c>
      <c r="C57" s="78">
        <v>49.92</v>
      </c>
      <c r="D57" s="79">
        <f>ROUND(C57,2)</f>
        <v>49.92</v>
      </c>
      <c r="E57" s="65">
        <v>527.98</v>
      </c>
      <c r="F57" s="66">
        <v>0</v>
      </c>
      <c r="G57" s="80">
        <v>-11.40724</v>
      </c>
      <c r="H57" s="68">
        <f>MAX(G57,-0.12*F57)</f>
        <v>-0</v>
      </c>
      <c r="I57" s="68">
        <f>IF(ABS(F57)&lt;=10,0.5,IF(ABS(F57)&lt;=25,1,IF(ABS(F57)&lt;=100,2,10)))</f>
        <v>0.5</v>
      </c>
      <c r="J57" s="69">
        <f>IF(G57&lt;-I57,1,0)</f>
        <v>1</v>
      </c>
      <c r="K57" s="69">
        <f>IF(J57=J56,K56+J57,0)</f>
        <v>1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-0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73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81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75">
      <c r="A58" s="76">
        <v>0.520833333333333</v>
      </c>
      <c r="B58" s="77">
        <v>0.53125</v>
      </c>
      <c r="C58" s="78">
        <v>49.9</v>
      </c>
      <c r="D58" s="79">
        <f>ROUND(C58,2)</f>
        <v>49.9</v>
      </c>
      <c r="E58" s="65">
        <v>595.99</v>
      </c>
      <c r="F58" s="66">
        <v>0</v>
      </c>
      <c r="G58" s="80">
        <v>-8.14803</v>
      </c>
      <c r="H58" s="68">
        <f>MAX(G58,-0.12*F58)</f>
        <v>-0</v>
      </c>
      <c r="I58" s="68">
        <f>IF(ABS(F58)&lt;=10,0.5,IF(ABS(F58)&lt;=25,1,IF(ABS(F58)&lt;=100,2,10)))</f>
        <v>0.5</v>
      </c>
      <c r="J58" s="69">
        <f>IF(G58&lt;-I58,1,0)</f>
        <v>1</v>
      </c>
      <c r="K58" s="69">
        <f>IF(J58=J57,K57+J58,0)</f>
        <v>2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-0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73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81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75">
      <c r="A59" s="76">
        <v>0.53125</v>
      </c>
      <c r="B59" s="77">
        <v>0.541666666666667</v>
      </c>
      <c r="C59" s="78">
        <v>49.92</v>
      </c>
      <c r="D59" s="79">
        <f>ROUND(C59,2)</f>
        <v>49.92</v>
      </c>
      <c r="E59" s="65">
        <v>527.98</v>
      </c>
      <c r="F59" s="66">
        <v>0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73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81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75">
      <c r="A60" s="76">
        <v>0.541666666666667</v>
      </c>
      <c r="B60" s="77">
        <v>0.552083333333334</v>
      </c>
      <c r="C60" s="78">
        <v>50</v>
      </c>
      <c r="D60" s="79">
        <f>ROUND(C60,2)</f>
        <v>50</v>
      </c>
      <c r="E60" s="65">
        <v>255.96</v>
      </c>
      <c r="F60" s="66">
        <v>0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</v>
      </c>
      <c r="T60" s="65">
        <f>MIN($T$6/100*F60,200)</f>
        <v>0</v>
      </c>
      <c r="U60" s="65">
        <f>MIN($U$6/100*F60,250)</f>
        <v>0</v>
      </c>
      <c r="V60" s="65">
        <v>0.2</v>
      </c>
      <c r="W60" s="65">
        <v>0.2</v>
      </c>
      <c r="X60" s="65">
        <v>0.6</v>
      </c>
      <c r="Y60" s="73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81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75">
      <c r="A61" s="76">
        <v>0.552083333333333</v>
      </c>
      <c r="B61" s="77">
        <v>0.5625</v>
      </c>
      <c r="C61" s="78">
        <v>49.98</v>
      </c>
      <c r="D61" s="79">
        <f>ROUND(C61,2)</f>
        <v>49.98</v>
      </c>
      <c r="E61" s="65">
        <v>323.97</v>
      </c>
      <c r="F61" s="66">
        <v>0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</v>
      </c>
      <c r="T61" s="65">
        <f>MIN($T$6/100*F61,200)</f>
        <v>0</v>
      </c>
      <c r="U61" s="65">
        <f>MIN($U$6/100*F61,250)</f>
        <v>0</v>
      </c>
      <c r="V61" s="65">
        <v>0.2</v>
      </c>
      <c r="W61" s="65">
        <v>0.2</v>
      </c>
      <c r="X61" s="65">
        <v>0.6</v>
      </c>
      <c r="Y61" s="73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81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75">
      <c r="A62" s="76">
        <v>0.5625</v>
      </c>
      <c r="B62" s="77">
        <v>0.572916666666667</v>
      </c>
      <c r="C62" s="78">
        <v>49.96</v>
      </c>
      <c r="D62" s="79">
        <f>ROUND(C62,2)</f>
        <v>49.96</v>
      </c>
      <c r="E62" s="65">
        <v>391.97</v>
      </c>
      <c r="F62" s="66">
        <v>0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</v>
      </c>
      <c r="T62" s="65">
        <f>MIN($T$6/100*F62,200)</f>
        <v>0</v>
      </c>
      <c r="U62" s="65">
        <f>MIN($U$6/100*F62,250)</f>
        <v>0</v>
      </c>
      <c r="V62" s="65">
        <v>0.2</v>
      </c>
      <c r="W62" s="65">
        <v>0.2</v>
      </c>
      <c r="X62" s="65">
        <v>0.6</v>
      </c>
      <c r="Y62" s="73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81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75">
      <c r="A63" s="76">
        <v>0.572916666666667</v>
      </c>
      <c r="B63" s="77">
        <v>0.583333333333334</v>
      </c>
      <c r="C63" s="78">
        <v>49.94</v>
      </c>
      <c r="D63" s="79">
        <f>ROUND(C63,2)</f>
        <v>49.94</v>
      </c>
      <c r="E63" s="65">
        <v>459.98</v>
      </c>
      <c r="F63" s="66">
        <v>0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</v>
      </c>
      <c r="T63" s="65">
        <f>MIN($T$6/100*F63,200)</f>
        <v>0</v>
      </c>
      <c r="U63" s="65">
        <f>MIN($U$6/100*F63,250)</f>
        <v>0</v>
      </c>
      <c r="V63" s="65">
        <v>0.2</v>
      </c>
      <c r="W63" s="65">
        <v>0.2</v>
      </c>
      <c r="X63" s="65">
        <v>0.6</v>
      </c>
      <c r="Y63" s="73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81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75">
      <c r="A64" s="76">
        <v>0.583333333333333</v>
      </c>
      <c r="B64" s="77">
        <v>0.59375</v>
      </c>
      <c r="C64" s="78">
        <v>49.93</v>
      </c>
      <c r="D64" s="79">
        <f>ROUND(C64,2)</f>
        <v>49.93</v>
      </c>
      <c r="E64" s="65">
        <v>493.98</v>
      </c>
      <c r="F64" s="66">
        <v>0</v>
      </c>
      <c r="G64" s="80">
        <v>0</v>
      </c>
      <c r="H64" s="68">
        <f>MAX(G64,-0.12*F64)</f>
        <v>0</v>
      </c>
      <c r="I64" s="68">
        <f>IF(ABS(F64)&lt;=10,0.5,IF(ABS(F64)&lt;=25,1,IF(ABS(F64)&lt;=100,2,10)))</f>
        <v>0.5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0</v>
      </c>
      <c r="T64" s="65">
        <f>MIN($T$6/100*F64,200)</f>
        <v>0</v>
      </c>
      <c r="U64" s="65">
        <f>MIN($U$6/100*F64,250)</f>
        <v>0</v>
      </c>
      <c r="V64" s="65">
        <v>0.2</v>
      </c>
      <c r="W64" s="65">
        <v>0.2</v>
      </c>
      <c r="X64" s="65">
        <v>0.6</v>
      </c>
      <c r="Y64" s="73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81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75">
      <c r="A65" s="76">
        <v>0.59375</v>
      </c>
      <c r="B65" s="77">
        <v>0.604166666666667</v>
      </c>
      <c r="C65" s="78">
        <v>49.84</v>
      </c>
      <c r="D65" s="79">
        <f>ROUND(C65,2)</f>
        <v>49.84</v>
      </c>
      <c r="E65" s="65">
        <v>800</v>
      </c>
      <c r="F65" s="66">
        <v>0</v>
      </c>
      <c r="G65" s="80">
        <v>0</v>
      </c>
      <c r="H65" s="68">
        <f>MAX(G65,-0.12*F65)</f>
        <v>0</v>
      </c>
      <c r="I65" s="68">
        <f>IF(ABS(F65)&lt;=10,0.5,IF(ABS(F65)&lt;=25,1,IF(ABS(F65)&lt;=100,2,10)))</f>
        <v>0.5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0</v>
      </c>
      <c r="T65" s="65">
        <f>MIN($T$6/100*F65,200)</f>
        <v>0</v>
      </c>
      <c r="U65" s="65">
        <f>MIN($U$6/100*F65,250)</f>
        <v>0</v>
      </c>
      <c r="V65" s="65">
        <v>0.2</v>
      </c>
      <c r="W65" s="65">
        <v>0.2</v>
      </c>
      <c r="X65" s="65">
        <v>0.6</v>
      </c>
      <c r="Y65" s="73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81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75">
      <c r="A66" s="76">
        <v>0.604166666666667</v>
      </c>
      <c r="B66" s="77">
        <v>0.614583333333334</v>
      </c>
      <c r="C66" s="78">
        <v>49.9</v>
      </c>
      <c r="D66" s="79">
        <f>ROUND(C66,2)</f>
        <v>49.9</v>
      </c>
      <c r="E66" s="65">
        <v>595.99</v>
      </c>
      <c r="F66" s="66">
        <v>0</v>
      </c>
      <c r="G66" s="80">
        <v>0</v>
      </c>
      <c r="H66" s="68">
        <f>MAX(G66,-0.12*F66)</f>
        <v>0</v>
      </c>
      <c r="I66" s="68">
        <f>IF(ABS(F66)&lt;=10,0.5,IF(ABS(F66)&lt;=25,1,IF(ABS(F66)&lt;=100,2,10)))</f>
        <v>0.5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0</v>
      </c>
      <c r="T66" s="65">
        <f>MIN($T$6/100*F66,200)</f>
        <v>0</v>
      </c>
      <c r="U66" s="65">
        <f>MIN($U$6/100*F66,250)</f>
        <v>0</v>
      </c>
      <c r="V66" s="65">
        <v>0.2</v>
      </c>
      <c r="W66" s="65">
        <v>0.2</v>
      </c>
      <c r="X66" s="65">
        <v>0.6</v>
      </c>
      <c r="Y66" s="73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81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75">
      <c r="A67" s="76">
        <v>0.614583333333333</v>
      </c>
      <c r="B67" s="77">
        <v>0.625</v>
      </c>
      <c r="C67" s="78">
        <v>49.9</v>
      </c>
      <c r="D67" s="79">
        <f>ROUND(C67,2)</f>
        <v>49.9</v>
      </c>
      <c r="E67" s="65">
        <v>595.99</v>
      </c>
      <c r="F67" s="66">
        <v>0</v>
      </c>
      <c r="G67" s="80">
        <v>0</v>
      </c>
      <c r="H67" s="68">
        <f>MAX(G67,-0.12*F67)</f>
        <v>0</v>
      </c>
      <c r="I67" s="68">
        <f>IF(ABS(F67)&lt;=10,0.5,IF(ABS(F67)&lt;=25,1,IF(ABS(F67)&lt;=100,2,10)))</f>
        <v>0.5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0</v>
      </c>
      <c r="T67" s="65">
        <f>MIN($T$6/100*F67,200)</f>
        <v>0</v>
      </c>
      <c r="U67" s="65">
        <f>MIN($U$6/100*F67,250)</f>
        <v>0</v>
      </c>
      <c r="V67" s="65">
        <v>0.2</v>
      </c>
      <c r="W67" s="65">
        <v>0.2</v>
      </c>
      <c r="X67" s="65">
        <v>0.6</v>
      </c>
      <c r="Y67" s="73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81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75">
      <c r="A68" s="76">
        <v>0.625</v>
      </c>
      <c r="B68" s="77">
        <v>0.635416666666667</v>
      </c>
      <c r="C68" s="78">
        <v>49.97</v>
      </c>
      <c r="D68" s="79">
        <f>ROUND(C68,2)</f>
        <v>49.97</v>
      </c>
      <c r="E68" s="65">
        <v>357.97</v>
      </c>
      <c r="F68" s="66">
        <v>0</v>
      </c>
      <c r="G68" s="80">
        <v>0</v>
      </c>
      <c r="H68" s="68">
        <f>MAX(G68,-0.12*F68)</f>
        <v>0</v>
      </c>
      <c r="I68" s="68">
        <f>IF(ABS(F68)&lt;=10,0.5,IF(ABS(F68)&lt;=25,1,IF(ABS(F68)&lt;=100,2,10)))</f>
        <v>0.5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0</v>
      </c>
      <c r="T68" s="65">
        <f>MIN($T$6/100*F68,200)</f>
        <v>0</v>
      </c>
      <c r="U68" s="65">
        <f>MIN($U$6/100*F68,250)</f>
        <v>0</v>
      </c>
      <c r="V68" s="65">
        <v>0.2</v>
      </c>
      <c r="W68" s="65">
        <v>0.2</v>
      </c>
      <c r="X68" s="65">
        <v>0.6</v>
      </c>
      <c r="Y68" s="73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81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75">
      <c r="A69" s="76">
        <v>0.635416666666667</v>
      </c>
      <c r="B69" s="77">
        <v>0.645833333333334</v>
      </c>
      <c r="C69" s="78">
        <v>49.85</v>
      </c>
      <c r="D69" s="79">
        <f>ROUND(C69,2)</f>
        <v>49.85</v>
      </c>
      <c r="E69" s="65">
        <v>766</v>
      </c>
      <c r="F69" s="66">
        <v>0</v>
      </c>
      <c r="G69" s="80">
        <v>0</v>
      </c>
      <c r="H69" s="68">
        <f>MAX(G69,-0.12*F69)</f>
        <v>0</v>
      </c>
      <c r="I69" s="68">
        <f>IF(ABS(F69)&lt;=10,0.5,IF(ABS(F69)&lt;=25,1,IF(ABS(F69)&lt;=100,2,10)))</f>
        <v>0.5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0</v>
      </c>
      <c r="T69" s="65">
        <f>MIN($T$6/100*F69,200)</f>
        <v>0</v>
      </c>
      <c r="U69" s="65">
        <f>MIN($U$6/100*F69,250)</f>
        <v>0</v>
      </c>
      <c r="V69" s="65">
        <v>0.2</v>
      </c>
      <c r="W69" s="65">
        <v>0.2</v>
      </c>
      <c r="X69" s="65">
        <v>0.6</v>
      </c>
      <c r="Y69" s="73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81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75">
      <c r="A70" s="76">
        <v>0.645833333333333</v>
      </c>
      <c r="B70" s="77">
        <v>0.65625</v>
      </c>
      <c r="C70" s="78">
        <v>49.98</v>
      </c>
      <c r="D70" s="79">
        <f>ROUND(C70,2)</f>
        <v>49.98</v>
      </c>
      <c r="E70" s="65">
        <v>323.97</v>
      </c>
      <c r="F70" s="66">
        <v>0</v>
      </c>
      <c r="G70" s="80">
        <v>-18.67109</v>
      </c>
      <c r="H70" s="68">
        <f>MAX(G70,-0.12*F70)</f>
        <v>-0</v>
      </c>
      <c r="I70" s="68">
        <f>IF(ABS(F70)&lt;=10,0.5,IF(ABS(F70)&lt;=25,1,IF(ABS(F70)&lt;=100,2,10)))</f>
        <v>0.5</v>
      </c>
      <c r="J70" s="69">
        <f>IF(G70&lt;-I70,1,0)</f>
        <v>1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-0</v>
      </c>
      <c r="S70" s="65">
        <f>MIN($S$6/100*F70,150)</f>
        <v>0</v>
      </c>
      <c r="T70" s="65">
        <f>MIN($T$6/100*F70,200)</f>
        <v>0</v>
      </c>
      <c r="U70" s="65">
        <f>MIN($U$6/100*F70,250)</f>
        <v>0</v>
      </c>
      <c r="V70" s="65">
        <v>0.2</v>
      </c>
      <c r="W70" s="65">
        <v>0.2</v>
      </c>
      <c r="X70" s="65">
        <v>0.6</v>
      </c>
      <c r="Y70" s="73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81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75">
      <c r="A71" s="76">
        <v>0.65625</v>
      </c>
      <c r="B71" s="77">
        <v>0.666666666666667</v>
      </c>
      <c r="C71" s="78">
        <v>49.94</v>
      </c>
      <c r="D71" s="79">
        <f>ROUND(C71,2)</f>
        <v>49.94</v>
      </c>
      <c r="E71" s="65">
        <v>459.98</v>
      </c>
      <c r="F71" s="66">
        <v>18.13</v>
      </c>
      <c r="G71" s="80">
        <v>-0.5410900000000005</v>
      </c>
      <c r="H71" s="68">
        <f>MAX(G71,-0.12*F71)</f>
        <v>-0.5410900000000005</v>
      </c>
      <c r="I71" s="68">
        <f>IF(ABS(F71)&lt;=10,0.5,IF(ABS(F71)&lt;=25,1,IF(ABS(F71)&lt;=100,2,10)))</f>
        <v>1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-0.006222264455000006</v>
      </c>
      <c r="S71" s="65">
        <f>MIN($S$6/100*F71,150)</f>
        <v>2.1756</v>
      </c>
      <c r="T71" s="65">
        <f>MIN($T$6/100*F71,200)</f>
        <v>2.7195</v>
      </c>
      <c r="U71" s="65">
        <f>MIN($U$6/100*F71,250)</f>
        <v>3.626</v>
      </c>
      <c r="V71" s="65">
        <v>0.2</v>
      </c>
      <c r="W71" s="65">
        <v>0.2</v>
      </c>
      <c r="X71" s="65">
        <v>0.6</v>
      </c>
      <c r="Y71" s="73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-0.006222264455000006</v>
      </c>
      <c r="AB71" s="81" t="str">
        <f>IF(AA71&gt;=0,AA71,"")</f>
        <v/>
      </c>
      <c r="AC71" s="82">
        <f>IF(AA71&lt;0,AA71,"")</f>
        <v>-0.006222264455000006</v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75">
      <c r="A72" s="76">
        <v>0.666666666666667</v>
      </c>
      <c r="B72" s="77">
        <v>0.677083333333334</v>
      </c>
      <c r="C72" s="78">
        <v>50.04</v>
      </c>
      <c r="D72" s="79">
        <f>ROUND(C72,2)</f>
        <v>50.04</v>
      </c>
      <c r="E72" s="65">
        <v>51.19</v>
      </c>
      <c r="F72" s="66">
        <v>24.88</v>
      </c>
      <c r="G72" s="80">
        <v>6.208909999999999</v>
      </c>
      <c r="H72" s="68">
        <f>MAX(G72,-0.12*F72)</f>
        <v>6.208909999999999</v>
      </c>
      <c r="I72" s="68">
        <f>IF(ABS(F72)&lt;=10,0.5,IF(ABS(F72)&lt;=25,1,IF(ABS(F72)&lt;=100,2,10)))</f>
        <v>1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1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0.007945852572499999</v>
      </c>
      <c r="S72" s="65">
        <f>MIN($S$6/100*F72,150)</f>
        <v>2.9856</v>
      </c>
      <c r="T72" s="65">
        <f>MIN($T$6/100*F72,200)</f>
        <v>3.732</v>
      </c>
      <c r="U72" s="65">
        <f>MIN($U$6/100*F72,250)</f>
        <v>4.976</v>
      </c>
      <c r="V72" s="65">
        <v>0.2</v>
      </c>
      <c r="W72" s="65">
        <v>0.2</v>
      </c>
      <c r="X72" s="65">
        <v>0.6</v>
      </c>
      <c r="Y72" s="73">
        <f>IF(AND(D72&lt;49.85,G72&gt;0),$C$2*ABS(G72)/40000,(SUMPRODUCT(--(G72&gt;$S72:$U72),(G72-$S72:$U72),($V72:$X72)))*E72/40000)</f>
        <v>0.0024056612525</v>
      </c>
      <c r="Z72" s="73">
        <f>IF(AND(C72&gt;=50.1,G72&lt;0),($A$2)*ABS(G72)/40000,0)</f>
        <v>0</v>
      </c>
      <c r="AA72" s="73">
        <f>R72+Y72+Z72</f>
        <v>0.010351513825</v>
      </c>
      <c r="AB72" s="81">
        <f>IF(AA72&gt;=0,AA72,"")</f>
        <v>0.010351513825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75">
      <c r="A73" s="76">
        <v>0.677083333333333</v>
      </c>
      <c r="B73" s="77">
        <v>0.6875</v>
      </c>
      <c r="C73" s="78">
        <v>49.95</v>
      </c>
      <c r="D73" s="79">
        <f>ROUND(C73,2)</f>
        <v>49.95</v>
      </c>
      <c r="E73" s="65">
        <v>425.97</v>
      </c>
      <c r="F73" s="66">
        <v>24.88</v>
      </c>
      <c r="G73" s="80">
        <v>6.208909999999999</v>
      </c>
      <c r="H73" s="68">
        <f>MAX(G73,-0.12*F73)</f>
        <v>6.208909999999999</v>
      </c>
      <c r="I73" s="68">
        <f>IF(ABS(F73)&lt;=10,0.5,IF(ABS(F73)&lt;=25,1,IF(ABS(F73)&lt;=100,2,10)))</f>
        <v>1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1</v>
      </c>
      <c r="N73" s="70">
        <f>IF(M73=M72,N72+M73,0)</f>
        <v>1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0.0661202348175</v>
      </c>
      <c r="S73" s="65">
        <f>MIN($S$6/100*F73,150)</f>
        <v>2.9856</v>
      </c>
      <c r="T73" s="65">
        <f>MIN($T$6/100*F73,200)</f>
        <v>3.732</v>
      </c>
      <c r="U73" s="65">
        <f>MIN($U$6/100*F73,250)</f>
        <v>4.976</v>
      </c>
      <c r="V73" s="65">
        <v>0.2</v>
      </c>
      <c r="W73" s="65">
        <v>0.2</v>
      </c>
      <c r="X73" s="65">
        <v>0.6</v>
      </c>
      <c r="Y73" s="73">
        <f>IF(AND(D73&lt;49.85,G73&gt;0),$C$2*ABS(G73)/40000,(SUMPRODUCT(--(G73&gt;$S73:$U73),(G73-$S73:$U73),($V73:$X73)))*E73/40000)</f>
        <v>0.0200183536575</v>
      </c>
      <c r="Z73" s="73">
        <f>IF(AND(C73&gt;=50.1,G73&lt;0),($A$2)*ABS(G73)/40000,0)</f>
        <v>0</v>
      </c>
      <c r="AA73" s="73">
        <f>R73+Y73+Z73</f>
        <v>0.086138588475</v>
      </c>
      <c r="AB73" s="81">
        <f>IF(AA73&gt;=0,AA73,"")</f>
        <v>0.086138588475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75">
      <c r="A74" s="76">
        <v>0.6875</v>
      </c>
      <c r="B74" s="77">
        <v>0.697916666666667</v>
      </c>
      <c r="C74" s="78">
        <v>49.93</v>
      </c>
      <c r="D74" s="79">
        <f>ROUND(C74,2)</f>
        <v>49.93</v>
      </c>
      <c r="E74" s="65">
        <v>493.98</v>
      </c>
      <c r="F74" s="66">
        <v>24.88</v>
      </c>
      <c r="G74" s="80">
        <v>6.208909999999999</v>
      </c>
      <c r="H74" s="68">
        <f>MAX(G74,-0.12*F74)</f>
        <v>6.208909999999999</v>
      </c>
      <c r="I74" s="68">
        <f>IF(ABS(F74)&lt;=10,0.5,IF(ABS(F74)&lt;=25,1,IF(ABS(F74)&lt;=100,2,10)))</f>
        <v>1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1</v>
      </c>
      <c r="N74" s="70">
        <f>IF(M74=M73,N73+M74,0)</f>
        <v>2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0.07667693404499999</v>
      </c>
      <c r="S74" s="65">
        <f>MIN($S$6/100*F74,150)</f>
        <v>2.9856</v>
      </c>
      <c r="T74" s="65">
        <f>MIN($T$6/100*F74,200)</f>
        <v>3.732</v>
      </c>
      <c r="U74" s="65">
        <f>MIN($U$6/100*F74,250)</f>
        <v>4.976</v>
      </c>
      <c r="V74" s="65">
        <v>0.2</v>
      </c>
      <c r="W74" s="65">
        <v>0.2</v>
      </c>
      <c r="X74" s="65">
        <v>0.6</v>
      </c>
      <c r="Y74" s="73">
        <f>IF(AND(D74&lt;49.85,G74&gt;0),$C$2*ABS(G74)/40000,(SUMPRODUCT(--(G74&gt;$S74:$U74),(G74-$S74:$U74),($V74:$X74)))*E74/40000)</f>
        <v>0.023214466605</v>
      </c>
      <c r="Z74" s="73">
        <f>IF(AND(C74&gt;=50.1,G74&lt;0),($A$2)*ABS(G74)/40000,0)</f>
        <v>0</v>
      </c>
      <c r="AA74" s="73">
        <f>R74+Y74+Z74</f>
        <v>0.09989140064999999</v>
      </c>
      <c r="AB74" s="81">
        <f>IF(AA74&gt;=0,AA74,"")</f>
        <v>0.09989140064999999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75">
      <c r="A75" s="76">
        <v>0.697916666666667</v>
      </c>
      <c r="B75" s="77">
        <v>0.708333333333334</v>
      </c>
      <c r="C75" s="78">
        <v>49.97</v>
      </c>
      <c r="D75" s="79">
        <f>ROUND(C75,2)</f>
        <v>49.97</v>
      </c>
      <c r="E75" s="65">
        <v>357.97</v>
      </c>
      <c r="F75" s="66">
        <v>55.52</v>
      </c>
      <c r="G75" s="80">
        <v>5.125950000000003</v>
      </c>
      <c r="H75" s="68">
        <f>MAX(G75,-0.12*F75)</f>
        <v>5.125950000000003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1</v>
      </c>
      <c r="N75" s="70">
        <f>IF(M75=M74,N74+M75,0)</f>
        <v>3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0.04587340803750003</v>
      </c>
      <c r="S75" s="65">
        <f>MIN($S$6/100*F75,150)</f>
        <v>6.6624</v>
      </c>
      <c r="T75" s="65">
        <f>MIN($T$6/100*F75,200)</f>
        <v>8.327999999999999</v>
      </c>
      <c r="U75" s="65">
        <f>MIN($U$6/100*F75,250)</f>
        <v>11.104</v>
      </c>
      <c r="V75" s="65">
        <v>0.2</v>
      </c>
      <c r="W75" s="65">
        <v>0.2</v>
      </c>
      <c r="X75" s="65">
        <v>0.6</v>
      </c>
      <c r="Y75" s="73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0.04587340803750003</v>
      </c>
      <c r="AB75" s="81">
        <f>IF(AA75&gt;=0,AA75,"")</f>
        <v>0.04587340803750003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75">
      <c r="A76" s="76">
        <v>0.708333333333333</v>
      </c>
      <c r="B76" s="77">
        <v>0.71875</v>
      </c>
      <c r="C76" s="78">
        <v>50</v>
      </c>
      <c r="D76" s="79">
        <f>ROUND(C76,2)</f>
        <v>50</v>
      </c>
      <c r="E76" s="65">
        <v>255.96</v>
      </c>
      <c r="F76" s="66">
        <v>86.15000000000001</v>
      </c>
      <c r="G76" s="80">
        <v>29.04299</v>
      </c>
      <c r="H76" s="68">
        <f>MAX(G76,-0.12*F76)</f>
        <v>29.04299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1</v>
      </c>
      <c r="N76" s="70">
        <f>IF(M76=M75,N75+M76,0)</f>
        <v>4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0.18584609301</v>
      </c>
      <c r="S76" s="65">
        <f>MIN($S$6/100*F76,150)</f>
        <v>10.338</v>
      </c>
      <c r="T76" s="65">
        <f>MIN($T$6/100*F76,200)</f>
        <v>12.9225</v>
      </c>
      <c r="U76" s="65">
        <f>MIN($U$6/100*F76,250)</f>
        <v>17.23</v>
      </c>
      <c r="V76" s="65">
        <v>0.2</v>
      </c>
      <c r="W76" s="65">
        <v>0.2</v>
      </c>
      <c r="X76" s="65">
        <v>0.6</v>
      </c>
      <c r="Y76" s="73">
        <f>IF(AND(D76&lt;49.85,G76&gt;0),$C$2*ABS(G76)/40000,(SUMPRODUCT(--(G76&gt;$S76:$U76),(G76-$S76:$U76),($V76:$X76)))*E76/40000)</f>
        <v>0.08992444311000003</v>
      </c>
      <c r="Z76" s="73">
        <f>IF(AND(C76&gt;=50.1,G76&lt;0),($A$2)*ABS(G76)/40000,0)</f>
        <v>0</v>
      </c>
      <c r="AA76" s="73">
        <f>R76+Y76+Z76</f>
        <v>0.27577053612</v>
      </c>
      <c r="AB76" s="81">
        <f>IF(AA76&gt;=0,AA76,"")</f>
        <v>0.27577053612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75">
      <c r="A77" s="76">
        <v>0.71875</v>
      </c>
      <c r="B77" s="77">
        <v>0.729166666666667</v>
      </c>
      <c r="C77" s="78">
        <v>49.94</v>
      </c>
      <c r="D77" s="79">
        <f>ROUND(C77,2)</f>
        <v>49.94</v>
      </c>
      <c r="E77" s="65">
        <v>459.98</v>
      </c>
      <c r="F77" s="66">
        <v>183.6</v>
      </c>
      <c r="G77" s="80">
        <v>33.23656</v>
      </c>
      <c r="H77" s="68">
        <f>MAX(G77,-0.12*F77)</f>
        <v>33.23656</v>
      </c>
      <c r="I77" s="68">
        <f>IF(ABS(F77)&lt;=10,0.5,IF(ABS(F77)&lt;=25,1,IF(ABS(F77)&lt;=100,2,10)))</f>
        <v>10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1</v>
      </c>
      <c r="N77" s="70">
        <f>IF(M77=M76,N76+M77,0)</f>
        <v>5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0.38220382172</v>
      </c>
      <c r="S77" s="65">
        <f>MIN($S$6/100*F77,150)</f>
        <v>22.032</v>
      </c>
      <c r="T77" s="65">
        <f>MIN($T$6/100*F77,200)</f>
        <v>27.54</v>
      </c>
      <c r="U77" s="65">
        <f>MIN($U$6/100*F77,250)</f>
        <v>36.72</v>
      </c>
      <c r="V77" s="65">
        <v>0.2</v>
      </c>
      <c r="W77" s="65">
        <v>0.2</v>
      </c>
      <c r="X77" s="65">
        <v>0.6</v>
      </c>
      <c r="Y77" s="73">
        <f>IF(AND(D77&lt;49.85,G77&gt;0),$C$2*ABS(G77)/40000,(SUMPRODUCT(--(G77&gt;$S77:$U77),(G77-$S77:$U77),($V77:$X77)))*E77/40000)</f>
        <v>0.03887088588799999</v>
      </c>
      <c r="Z77" s="73">
        <f>IF(AND(C77&gt;=50.1,G77&lt;0),($A$2)*ABS(G77)/40000,0)</f>
        <v>0</v>
      </c>
      <c r="AA77" s="73">
        <f>R77+Y77+Z77</f>
        <v>0.421074707608</v>
      </c>
      <c r="AB77" s="81">
        <f>IF(AA77&gt;=0,AA77,"")</f>
        <v>0.421074707608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75">
      <c r="A78" s="76">
        <v>0.729166666666667</v>
      </c>
      <c r="B78" s="77">
        <v>0.739583333333334</v>
      </c>
      <c r="C78" s="78">
        <v>49.97</v>
      </c>
      <c r="D78" s="79">
        <f>ROUND(C78,2)</f>
        <v>49.97</v>
      </c>
      <c r="E78" s="65">
        <v>357.97</v>
      </c>
      <c r="F78" s="66">
        <v>256.55</v>
      </c>
      <c r="G78" s="80">
        <v>34.07555000000002</v>
      </c>
      <c r="H78" s="68">
        <f>MAX(G78,-0.12*F78)</f>
        <v>34.07555000000002</v>
      </c>
      <c r="I78" s="68">
        <f>IF(ABS(F78)&lt;=10,0.5,IF(ABS(F78)&lt;=25,1,IF(ABS(F78)&lt;=100,2,10)))</f>
        <v>10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1</v>
      </c>
      <c r="N78" s="70">
        <f>IF(M78=M77,N77+M78,0)</f>
        <v>6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0.3049506158375002</v>
      </c>
      <c r="S78" s="65">
        <f>MIN($S$6/100*F78,150)</f>
        <v>30.786</v>
      </c>
      <c r="T78" s="65">
        <f>MIN($T$6/100*F78,200)</f>
        <v>38.4825</v>
      </c>
      <c r="U78" s="65">
        <f>MIN($U$6/100*F78,250)</f>
        <v>51.31</v>
      </c>
      <c r="V78" s="65">
        <v>0.2</v>
      </c>
      <c r="W78" s="65">
        <v>0.2</v>
      </c>
      <c r="X78" s="65">
        <v>0.6</v>
      </c>
      <c r="Y78" s="73">
        <f>IF(AND(D78&lt;49.85,G78&gt;0),$C$2*ABS(G78)/40000,(SUMPRODUCT(--(G78&gt;$S78:$U78),(G78-$S78:$U78),($V78:$X78)))*E78/40000)</f>
        <v>0.005887801067500036</v>
      </c>
      <c r="Z78" s="73">
        <f>IF(AND(C78&gt;=50.1,G78&lt;0),($A$2)*ABS(G78)/40000,0)</f>
        <v>0</v>
      </c>
      <c r="AA78" s="73">
        <f>R78+Y78+Z78</f>
        <v>0.3108384169050002</v>
      </c>
      <c r="AB78" s="81">
        <f>IF(AA78&gt;=0,AA78,"")</f>
        <v>0.3108384169050002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75">
      <c r="A79" s="76">
        <v>0.739583333333333</v>
      </c>
      <c r="B79" s="77">
        <v>0.75</v>
      </c>
      <c r="C79" s="78">
        <v>50.01</v>
      </c>
      <c r="D79" s="79">
        <f>ROUND(C79,2)</f>
        <v>50.01</v>
      </c>
      <c r="E79" s="65">
        <v>204.77</v>
      </c>
      <c r="F79" s="66">
        <v>331.82</v>
      </c>
      <c r="G79" s="80">
        <v>36.30644000000001</v>
      </c>
      <c r="H79" s="68">
        <f>MAX(G79,-0.12*F79)</f>
        <v>36.30644000000001</v>
      </c>
      <c r="I79" s="68">
        <f>IF(ABS(F79)&lt;=10,0.5,IF(ABS(F79)&lt;=25,1,IF(ABS(F79)&lt;=100,2,10)))</f>
        <v>10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1</v>
      </c>
      <c r="N79" s="70">
        <f>IF(M79=M78,N78+M79,0)</f>
        <v>7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0.18586174297</v>
      </c>
      <c r="S79" s="65">
        <f>MIN($S$6/100*F79,150)</f>
        <v>39.8184</v>
      </c>
      <c r="T79" s="65">
        <f>MIN($T$6/100*F79,200)</f>
        <v>49.773</v>
      </c>
      <c r="U79" s="65">
        <f>MIN($U$6/100*F79,250)</f>
        <v>66.364</v>
      </c>
      <c r="V79" s="65">
        <v>0.2</v>
      </c>
      <c r="W79" s="65">
        <v>0.2</v>
      </c>
      <c r="X79" s="65">
        <v>0.6</v>
      </c>
      <c r="Y79" s="73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0.18586174297</v>
      </c>
      <c r="AB79" s="81">
        <f>IF(AA79&gt;=0,AA79,"")</f>
        <v>0.18586174297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75">
      <c r="A80" s="76">
        <v>0.75</v>
      </c>
      <c r="B80" s="77">
        <v>0.760416666666667</v>
      </c>
      <c r="C80" s="78">
        <v>50.08</v>
      </c>
      <c r="D80" s="79">
        <f>ROUND(C80,2)</f>
        <v>50.08</v>
      </c>
      <c r="E80" s="65">
        <v>0</v>
      </c>
      <c r="F80" s="66">
        <v>374.74</v>
      </c>
      <c r="G80" s="80">
        <v>-12.74563000000001</v>
      </c>
      <c r="H80" s="68">
        <f>MAX(G80,-0.12*F80)</f>
        <v>-12.74563000000001</v>
      </c>
      <c r="I80" s="68">
        <f>IF(ABS(F80)&lt;=10,0.5,IF(ABS(F80)&lt;=25,1,IF(ABS(F80)&lt;=100,2,10)))</f>
        <v>10</v>
      </c>
      <c r="J80" s="69">
        <f>IF(G80&lt;-I80,1,0)</f>
        <v>1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-0</v>
      </c>
      <c r="S80" s="65">
        <f>MIN($S$6/100*F80,150)</f>
        <v>44.9688</v>
      </c>
      <c r="T80" s="65">
        <f>MIN($T$6/100*F80,200)</f>
        <v>56.211</v>
      </c>
      <c r="U80" s="65">
        <f>MIN($U$6/100*F80,250)</f>
        <v>74.94800000000001</v>
      </c>
      <c r="V80" s="65">
        <v>0.2</v>
      </c>
      <c r="W80" s="65">
        <v>0.2</v>
      </c>
      <c r="X80" s="65">
        <v>0.6</v>
      </c>
      <c r="Y80" s="73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81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75">
      <c r="A81" s="76">
        <v>0.760416666666667</v>
      </c>
      <c r="B81" s="77">
        <v>0.770833333333334</v>
      </c>
      <c r="C81" s="78">
        <v>49.95</v>
      </c>
      <c r="D81" s="79">
        <f>ROUND(C81,2)</f>
        <v>49.95</v>
      </c>
      <c r="E81" s="65">
        <v>425.97</v>
      </c>
      <c r="F81" s="66">
        <v>393.48</v>
      </c>
      <c r="G81" s="80">
        <v>-30.51549</v>
      </c>
      <c r="H81" s="68">
        <f>MAX(G81,-0.12*F81)</f>
        <v>-30.51549</v>
      </c>
      <c r="I81" s="68">
        <f>IF(ABS(F81)&lt;=10,0.5,IF(ABS(F81)&lt;=25,1,IF(ABS(F81)&lt;=100,2,10)))</f>
        <v>10</v>
      </c>
      <c r="J81" s="69">
        <f>IF(G81&lt;-I81,1,0)</f>
        <v>1</v>
      </c>
      <c r="K81" s="69">
        <f>IF(J81=J80,K80+J81,0)</f>
        <v>1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-0.3249670818825</v>
      </c>
      <c r="S81" s="65">
        <f>MIN($S$6/100*F81,150)</f>
        <v>47.2176</v>
      </c>
      <c r="T81" s="65">
        <f>MIN($T$6/100*F81,200)</f>
        <v>59.022</v>
      </c>
      <c r="U81" s="65">
        <f>MIN($U$6/100*F81,250)</f>
        <v>78.69600000000001</v>
      </c>
      <c r="V81" s="65">
        <v>0.2</v>
      </c>
      <c r="W81" s="65">
        <v>0.2</v>
      </c>
      <c r="X81" s="65">
        <v>0.6</v>
      </c>
      <c r="Y81" s="73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-0.3249670818825</v>
      </c>
      <c r="AB81" s="81" t="str">
        <f>IF(AA81&gt;=0,AA81,"")</f>
        <v/>
      </c>
      <c r="AC81" s="82">
        <f>IF(AA81&lt;0,AA81,"")</f>
        <v>-0.3249670818825</v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75">
      <c r="A82" s="76">
        <v>0.770833333333333</v>
      </c>
      <c r="B82" s="77">
        <v>0.78125</v>
      </c>
      <c r="C82" s="78">
        <v>49.86</v>
      </c>
      <c r="D82" s="79">
        <f>ROUND(C82,2)</f>
        <v>49.86</v>
      </c>
      <c r="E82" s="65">
        <v>732</v>
      </c>
      <c r="F82" s="66">
        <v>393.49</v>
      </c>
      <c r="G82" s="80">
        <v>-30.50549000000001</v>
      </c>
      <c r="H82" s="68">
        <f>MAX(G82,-0.12*F82)</f>
        <v>-30.50549000000001</v>
      </c>
      <c r="I82" s="68">
        <f>IF(ABS(F82)&lt;=10,0.5,IF(ABS(F82)&lt;=25,1,IF(ABS(F82)&lt;=100,2,10)))</f>
        <v>10</v>
      </c>
      <c r="J82" s="69">
        <f>IF(G82&lt;-I82,1,0)</f>
        <v>1</v>
      </c>
      <c r="K82" s="69">
        <f>IF(J82=J81,K81+J82,0)</f>
        <v>2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-0.5582504670000003</v>
      </c>
      <c r="S82" s="65">
        <f>MIN($S$6/100*F82,150)</f>
        <v>47.2188</v>
      </c>
      <c r="T82" s="65">
        <f>MIN($T$6/100*F82,200)</f>
        <v>59.0235</v>
      </c>
      <c r="U82" s="65">
        <f>MIN($U$6/100*F82,250)</f>
        <v>78.69800000000001</v>
      </c>
      <c r="V82" s="65">
        <v>0.2</v>
      </c>
      <c r="W82" s="65">
        <v>0.2</v>
      </c>
      <c r="X82" s="65">
        <v>0.6</v>
      </c>
      <c r="Y82" s="73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-0.5582504670000003</v>
      </c>
      <c r="AB82" s="81" t="str">
        <f>IF(AA82&gt;=0,AA82,"")</f>
        <v/>
      </c>
      <c r="AC82" s="82">
        <f>IF(AA82&lt;0,AA82,"")</f>
        <v>-0.5582504670000003</v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75">
      <c r="A83" s="76">
        <v>0.78125</v>
      </c>
      <c r="B83" s="77">
        <v>0.791666666666667</v>
      </c>
      <c r="C83" s="78">
        <v>49.88</v>
      </c>
      <c r="D83" s="79">
        <f>ROUND(C83,2)</f>
        <v>49.88</v>
      </c>
      <c r="E83" s="65">
        <v>663.99</v>
      </c>
      <c r="F83" s="66">
        <v>384.21</v>
      </c>
      <c r="G83" s="80">
        <v>-30.22606000000002</v>
      </c>
      <c r="H83" s="68">
        <f>MAX(G83,-0.12*F83)</f>
        <v>-30.22606000000002</v>
      </c>
      <c r="I83" s="68">
        <f>IF(ABS(F83)&lt;=10,0.5,IF(ABS(F83)&lt;=25,1,IF(ABS(F83)&lt;=100,2,10)))</f>
        <v>10</v>
      </c>
      <c r="J83" s="69">
        <f>IF(G83&lt;-I83,1,0)</f>
        <v>1</v>
      </c>
      <c r="K83" s="69">
        <f>IF(J83=J82,K82+J83,0)</f>
        <v>3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-0.5017450394850004</v>
      </c>
      <c r="S83" s="65">
        <f>MIN($S$6/100*F83,150)</f>
        <v>46.1052</v>
      </c>
      <c r="T83" s="65">
        <f>MIN($T$6/100*F83,200)</f>
        <v>57.6315</v>
      </c>
      <c r="U83" s="65">
        <f>MIN($U$6/100*F83,250)</f>
        <v>76.842</v>
      </c>
      <c r="V83" s="65">
        <v>0.2</v>
      </c>
      <c r="W83" s="65">
        <v>0.2</v>
      </c>
      <c r="X83" s="65">
        <v>0.6</v>
      </c>
      <c r="Y83" s="73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-0.5017450394850004</v>
      </c>
      <c r="AB83" s="81" t="str">
        <f>IF(AA83&gt;=0,AA83,"")</f>
        <v/>
      </c>
      <c r="AC83" s="82">
        <f>IF(AA83&lt;0,AA83,"")</f>
        <v>-0.5017450394850004</v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75">
      <c r="A84" s="76">
        <v>0.791666666666667</v>
      </c>
      <c r="B84" s="77">
        <v>0.802083333333334</v>
      </c>
      <c r="C84" s="78">
        <v>49.96</v>
      </c>
      <c r="D84" s="79">
        <f>ROUND(C84,2)</f>
        <v>49.96</v>
      </c>
      <c r="E84" s="65">
        <v>391.97</v>
      </c>
      <c r="F84" s="66">
        <v>352.37</v>
      </c>
      <c r="G84" s="80">
        <v>-46.45740999999998</v>
      </c>
      <c r="H84" s="68">
        <f>MAX(G84,-0.12*F84)</f>
        <v>-42.2844</v>
      </c>
      <c r="I84" s="68">
        <f>IF(ABS(F84)&lt;=10,0.5,IF(ABS(F84)&lt;=25,1,IF(ABS(F84)&lt;=100,2,10)))</f>
        <v>10</v>
      </c>
      <c r="J84" s="69">
        <f>IF(G84&lt;-I84,1,0)</f>
        <v>1</v>
      </c>
      <c r="K84" s="69">
        <f>IF(J84=J83,K83+J84,0)</f>
        <v>4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-0.4143554067</v>
      </c>
      <c r="S84" s="65">
        <f>MIN($S$6/100*F84,150)</f>
        <v>42.2844</v>
      </c>
      <c r="T84" s="65">
        <f>MIN($T$6/100*F84,200)</f>
        <v>52.8555</v>
      </c>
      <c r="U84" s="65">
        <f>MIN($U$6/100*F84,250)</f>
        <v>70.474</v>
      </c>
      <c r="V84" s="65">
        <v>0.2</v>
      </c>
      <c r="W84" s="65">
        <v>0.2</v>
      </c>
      <c r="X84" s="65">
        <v>0.6</v>
      </c>
      <c r="Y84" s="73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-0.4143554067</v>
      </c>
      <c r="AB84" s="81" t="str">
        <f>IF(AA84&gt;=0,AA84,"")</f>
        <v/>
      </c>
      <c r="AC84" s="82">
        <f>IF(AA84&lt;0,AA84,"")</f>
        <v>-0.4143554067</v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75">
      <c r="A85" s="76">
        <v>0.802083333333333</v>
      </c>
      <c r="B85" s="77">
        <v>0.8125</v>
      </c>
      <c r="C85" s="78">
        <v>49.94</v>
      </c>
      <c r="D85" s="79">
        <f>ROUND(C85,2)</f>
        <v>49.94</v>
      </c>
      <c r="E85" s="65">
        <v>459.98</v>
      </c>
      <c r="F85" s="66">
        <v>296.04</v>
      </c>
      <c r="G85" s="80">
        <v>-30.91933999999998</v>
      </c>
      <c r="H85" s="68">
        <f>MAX(G85,-0.12*F85)</f>
        <v>-30.91933999999998</v>
      </c>
      <c r="I85" s="68">
        <f>IF(ABS(F85)&lt;=10,0.5,IF(ABS(F85)&lt;=25,1,IF(ABS(F85)&lt;=100,2,10)))</f>
        <v>10</v>
      </c>
      <c r="J85" s="69">
        <f>IF(G85&lt;-I85,1,0)</f>
        <v>1</v>
      </c>
      <c r="K85" s="69">
        <f>IF(J85=J84,K84+J85,0)</f>
        <v>5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-0.3555569503299997</v>
      </c>
      <c r="S85" s="65">
        <f>MIN($S$6/100*F85,150)</f>
        <v>35.5248</v>
      </c>
      <c r="T85" s="65">
        <f>MIN($T$6/100*F85,200)</f>
        <v>44.406</v>
      </c>
      <c r="U85" s="65">
        <f>MIN($U$6/100*F85,250)</f>
        <v>59.20800000000001</v>
      </c>
      <c r="V85" s="65">
        <v>0.2</v>
      </c>
      <c r="W85" s="65">
        <v>0.2</v>
      </c>
      <c r="X85" s="65">
        <v>0.6</v>
      </c>
      <c r="Y85" s="73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-0.3555569503299997</v>
      </c>
      <c r="AB85" s="81" t="str">
        <f>IF(AA85&gt;=0,AA85,"")</f>
        <v/>
      </c>
      <c r="AC85" s="82">
        <f>IF(AA85&lt;0,AA85,"")</f>
        <v>-0.3555569503299997</v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75">
      <c r="A86" s="76">
        <v>0.8125</v>
      </c>
      <c r="B86" s="77">
        <v>0.822916666666667</v>
      </c>
      <c r="C86" s="78">
        <v>49.95</v>
      </c>
      <c r="D86" s="79">
        <f>ROUND(C86,2)</f>
        <v>49.95</v>
      </c>
      <c r="E86" s="65">
        <v>425.97</v>
      </c>
      <c r="F86" s="66">
        <v>215.23</v>
      </c>
      <c r="G86" s="80">
        <v>-20.02013000000002</v>
      </c>
      <c r="H86" s="68">
        <f>MAX(G86,-0.12*F86)</f>
        <v>-20.02013000000002</v>
      </c>
      <c r="I86" s="68">
        <f>IF(ABS(F86)&lt;=10,0.5,IF(ABS(F86)&lt;=25,1,IF(ABS(F86)&lt;=100,2,10)))</f>
        <v>10</v>
      </c>
      <c r="J86" s="69">
        <f>IF(G86&lt;-I86,1,0)</f>
        <v>1</v>
      </c>
      <c r="K86" s="69">
        <f>IF(J86=J85,K85+J86,0)</f>
        <v>6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-0.2131993694025003</v>
      </c>
      <c r="S86" s="65">
        <f>MIN($S$6/100*F86,150)</f>
        <v>25.8276</v>
      </c>
      <c r="T86" s="65">
        <f>MIN($T$6/100*F86,200)</f>
        <v>32.28449999999999</v>
      </c>
      <c r="U86" s="65">
        <f>MIN($U$6/100*F86,250)</f>
        <v>43.046</v>
      </c>
      <c r="V86" s="65">
        <v>0.2</v>
      </c>
      <c r="W86" s="65">
        <v>0.2</v>
      </c>
      <c r="X86" s="65">
        <v>0.6</v>
      </c>
      <c r="Y86" s="73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-0.2131993694025003</v>
      </c>
      <c r="AB86" s="81" t="str">
        <f>IF(AA86&gt;=0,AA86,"")</f>
        <v/>
      </c>
      <c r="AC86" s="82">
        <f>IF(AA86&lt;0,AA86,"")</f>
        <v>-0.2131993694025003</v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75">
      <c r="A87" s="76">
        <v>0.822916666666667</v>
      </c>
      <c r="B87" s="77">
        <v>0.833333333333334</v>
      </c>
      <c r="C87" s="78">
        <v>49.98</v>
      </c>
      <c r="D87" s="79">
        <f>ROUND(C87,2)</f>
        <v>49.98</v>
      </c>
      <c r="E87" s="65">
        <v>323.97</v>
      </c>
      <c r="F87" s="66">
        <v>157.29</v>
      </c>
      <c r="G87" s="80">
        <v>-18.41762</v>
      </c>
      <c r="H87" s="68">
        <f>MAX(G87,-0.12*F87)</f>
        <v>-18.41762</v>
      </c>
      <c r="I87" s="68">
        <f>IF(ABS(F87)&lt;=10,0.5,IF(ABS(F87)&lt;=25,1,IF(ABS(F87)&lt;=100,2,10)))</f>
        <v>10</v>
      </c>
      <c r="J87" s="69">
        <f>IF(G87&lt;-I87,1,0)</f>
        <v>1</v>
      </c>
      <c r="K87" s="69">
        <f>IF(J87=J86,K86+J87,0)</f>
        <v>7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-0.149168908785</v>
      </c>
      <c r="S87" s="65">
        <f>MIN($S$6/100*F87,150)</f>
        <v>18.8748</v>
      </c>
      <c r="T87" s="65">
        <f>MIN($T$6/100*F87,200)</f>
        <v>23.5935</v>
      </c>
      <c r="U87" s="65">
        <f>MIN($U$6/100*F87,250)</f>
        <v>31.458</v>
      </c>
      <c r="V87" s="65">
        <v>0.2</v>
      </c>
      <c r="W87" s="65">
        <v>0.2</v>
      </c>
      <c r="X87" s="65">
        <v>0.6</v>
      </c>
      <c r="Y87" s="73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-0.149168908785</v>
      </c>
      <c r="AB87" s="81" t="str">
        <f>IF(AA87&gt;=0,AA87,"")</f>
        <v/>
      </c>
      <c r="AC87" s="82">
        <f>IF(AA87&lt;0,AA87,"")</f>
        <v>-0.149168908785</v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75">
      <c r="A88" s="76">
        <v>0.833333333333333</v>
      </c>
      <c r="B88" s="77">
        <v>0.84375</v>
      </c>
      <c r="C88" s="78">
        <v>49.97</v>
      </c>
      <c r="D88" s="79">
        <f>ROUND(C88,2)</f>
        <v>49.97</v>
      </c>
      <c r="E88" s="65">
        <v>357.97</v>
      </c>
      <c r="F88" s="66">
        <v>116.48</v>
      </c>
      <c r="G88" s="80">
        <v>-10.76012999999999</v>
      </c>
      <c r="H88" s="68">
        <f>MAX(G88,-0.12*F88)</f>
        <v>-10.76012999999999</v>
      </c>
      <c r="I88" s="68">
        <f>IF(ABS(F88)&lt;=10,0.5,IF(ABS(F88)&lt;=25,1,IF(ABS(F88)&lt;=100,2,10)))</f>
        <v>10</v>
      </c>
      <c r="J88" s="69">
        <f>IF(G88&lt;-I88,1,0)</f>
        <v>1</v>
      </c>
      <c r="K88" s="69">
        <f>IF(J88=J87,K87+J88,0)</f>
        <v>8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-0.09629509340249991</v>
      </c>
      <c r="S88" s="65">
        <f>MIN($S$6/100*F88,150)</f>
        <v>13.9776</v>
      </c>
      <c r="T88" s="65">
        <f>MIN($T$6/100*F88,200)</f>
        <v>17.472</v>
      </c>
      <c r="U88" s="65">
        <f>MIN($U$6/100*F88,250)</f>
        <v>23.296</v>
      </c>
      <c r="V88" s="65">
        <v>0.2</v>
      </c>
      <c r="W88" s="65">
        <v>0.2</v>
      </c>
      <c r="X88" s="65">
        <v>0.6</v>
      </c>
      <c r="Y88" s="73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-0.09629509340249991</v>
      </c>
      <c r="AB88" s="81" t="str">
        <f>IF(AA88&gt;=0,AA88,"")</f>
        <v/>
      </c>
      <c r="AC88" s="82">
        <f>IF(AA88&lt;0,AA88,"")</f>
        <v>-0.09629509340249991</v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75">
      <c r="A89" s="76">
        <v>0.84375</v>
      </c>
      <c r="B89" s="77">
        <v>0.854166666666667</v>
      </c>
      <c r="C89" s="78">
        <v>49.92</v>
      </c>
      <c r="D89" s="79">
        <f>ROUND(C89,2)</f>
        <v>49.92</v>
      </c>
      <c r="E89" s="65">
        <v>527.98</v>
      </c>
      <c r="F89" s="66">
        <v>66.59999999999999</v>
      </c>
      <c r="G89" s="80">
        <v>-31.98620000000001</v>
      </c>
      <c r="H89" s="68">
        <f>MAX(G89,-0.12*F89)</f>
        <v>-7.991999999999999</v>
      </c>
      <c r="I89" s="68">
        <f>IF(ABS(F89)&lt;=10,0.5,IF(ABS(F89)&lt;=25,1,IF(ABS(F89)&lt;=100,2,10)))</f>
        <v>2</v>
      </c>
      <c r="J89" s="69">
        <f>IF(G89&lt;-I89,1,0)</f>
        <v>1</v>
      </c>
      <c r="K89" s="69">
        <f>IF(J89=J88,K88+J89,0)</f>
        <v>9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-0.105490404</v>
      </c>
      <c r="S89" s="65">
        <f>MIN($S$6/100*F89,150)</f>
        <v>7.991999999999999</v>
      </c>
      <c r="T89" s="65">
        <f>MIN($T$6/100*F89,200)</f>
        <v>9.989999999999998</v>
      </c>
      <c r="U89" s="65">
        <f>MIN($U$6/100*F89,250)</f>
        <v>13.32</v>
      </c>
      <c r="V89" s="65">
        <v>0.2</v>
      </c>
      <c r="W89" s="65">
        <v>0.2</v>
      </c>
      <c r="X89" s="65">
        <v>0.6</v>
      </c>
      <c r="Y89" s="73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-0.105490404</v>
      </c>
      <c r="AB89" s="81" t="str">
        <f>IF(AA89&gt;=0,AA89,"")</f>
        <v/>
      </c>
      <c r="AC89" s="82">
        <f>IF(AA89&lt;0,AA89,"")</f>
        <v>-0.105490404</v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75">
      <c r="A90" s="76">
        <v>0.854166666666667</v>
      </c>
      <c r="B90" s="77">
        <v>0.864583333333334</v>
      </c>
      <c r="C90" s="78">
        <v>49.94</v>
      </c>
      <c r="D90" s="79">
        <f>ROUND(C90,2)</f>
        <v>49.94</v>
      </c>
      <c r="E90" s="65">
        <v>459.98</v>
      </c>
      <c r="F90" s="66">
        <v>35.87</v>
      </c>
      <c r="G90" s="80">
        <v>-8.211650000000006</v>
      </c>
      <c r="H90" s="68">
        <f>MAX(G90,-0.12*F90)</f>
        <v>-4.304399999999999</v>
      </c>
      <c r="I90" s="68">
        <f>IF(ABS(F90)&lt;=10,0.5,IF(ABS(F90)&lt;=25,1,IF(ABS(F90)&lt;=100,2,10)))</f>
        <v>2</v>
      </c>
      <c r="J90" s="69">
        <f>IF(G90&lt;-I90,1,0)</f>
        <v>1</v>
      </c>
      <c r="K90" s="69">
        <f>IF(J90=J89,K89+J90,0)</f>
        <v>10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-0.0494984478</v>
      </c>
      <c r="S90" s="65">
        <f>MIN($S$6/100*F90,150)</f>
        <v>4.304399999999999</v>
      </c>
      <c r="T90" s="65">
        <f>MIN($T$6/100*F90,200)</f>
        <v>5.3805</v>
      </c>
      <c r="U90" s="65">
        <f>MIN($U$6/100*F90,250)</f>
        <v>7.173999999999999</v>
      </c>
      <c r="V90" s="65">
        <v>0.2</v>
      </c>
      <c r="W90" s="65">
        <v>0.2</v>
      </c>
      <c r="X90" s="65">
        <v>0.6</v>
      </c>
      <c r="Y90" s="73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-0.0494984478</v>
      </c>
      <c r="AB90" s="81" t="str">
        <f>IF(AA90&gt;=0,AA90,"")</f>
        <v/>
      </c>
      <c r="AC90" s="82">
        <f>IF(AA90&lt;0,AA90,"")</f>
        <v>-0.0494984478</v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75">
      <c r="A91" s="76">
        <v>0.864583333333333</v>
      </c>
      <c r="B91" s="77">
        <v>0.875</v>
      </c>
      <c r="C91" s="78">
        <v>50</v>
      </c>
      <c r="D91" s="79">
        <f>ROUND(C91,2)</f>
        <v>50</v>
      </c>
      <c r="E91" s="65">
        <v>255.96</v>
      </c>
      <c r="F91" s="66">
        <v>36.87</v>
      </c>
      <c r="G91" s="80">
        <v>-7.211650000000006</v>
      </c>
      <c r="H91" s="68">
        <f>MAX(G91,-0.12*F91)</f>
        <v>-4.424399999999999</v>
      </c>
      <c r="I91" s="68">
        <f>IF(ABS(F91)&lt;=10,0.5,IF(ABS(F91)&lt;=25,1,IF(ABS(F91)&lt;=100,2,10)))</f>
        <v>2</v>
      </c>
      <c r="J91" s="69">
        <f>IF(G91&lt;-I91,1,0)</f>
        <v>1</v>
      </c>
      <c r="K91" s="69">
        <f>IF(J91=J90,K90+J91,0)</f>
        <v>11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-0.0283117356</v>
      </c>
      <c r="S91" s="65">
        <f>MIN($S$6/100*F91,150)</f>
        <v>4.424399999999999</v>
      </c>
      <c r="T91" s="65">
        <f>MIN($T$6/100*F91,200)</f>
        <v>5.530499999999999</v>
      </c>
      <c r="U91" s="65">
        <f>MIN($U$6/100*F91,250)</f>
        <v>7.374</v>
      </c>
      <c r="V91" s="65">
        <v>0.2</v>
      </c>
      <c r="W91" s="65">
        <v>0.2</v>
      </c>
      <c r="X91" s="65">
        <v>0.6</v>
      </c>
      <c r="Y91" s="73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-0.0283117356</v>
      </c>
      <c r="AB91" s="81" t="str">
        <f>IF(AA91&gt;=0,AA91,"")</f>
        <v/>
      </c>
      <c r="AC91" s="82">
        <f>IF(AA91&lt;0,AA91,"")</f>
        <v>-0.0283117356</v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75">
      <c r="A92" s="76">
        <v>0.875</v>
      </c>
      <c r="B92" s="77">
        <v>0.885416666666667</v>
      </c>
      <c r="C92" s="78">
        <v>49.97</v>
      </c>
      <c r="D92" s="79">
        <f>ROUND(C92,2)</f>
        <v>49.97</v>
      </c>
      <c r="E92" s="65">
        <v>357.97</v>
      </c>
      <c r="F92" s="66">
        <v>17.83</v>
      </c>
      <c r="G92" s="80">
        <v>-26.25165000000001</v>
      </c>
      <c r="H92" s="68">
        <f>MAX(G92,-0.12*F92)</f>
        <v>-2.1396</v>
      </c>
      <c r="I92" s="68">
        <f>IF(ABS(F92)&lt;=10,0.5,IF(ABS(F92)&lt;=25,1,IF(ABS(F92)&lt;=100,2,10)))</f>
        <v>1</v>
      </c>
      <c r="J92" s="69">
        <f>IF(G92&lt;-I92,1,0)</f>
        <v>1</v>
      </c>
      <c r="K92" s="69">
        <f>IF(J92=J91,K91+J92,0)</f>
        <v>12</v>
      </c>
      <c r="L92" s="70">
        <f>IF(OR(K92=12,K92=24,K92=36,K92=48,K92=60,K92=72,K92=84,K92=96),1,0)</f>
        <v>1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1</v>
      </c>
      <c r="Q92" s="72">
        <f>P92*ABS(R92)*0.1</f>
        <v>0.00191478153</v>
      </c>
      <c r="R92" s="73">
        <f>H92*E92/40000</f>
        <v>-0.0191478153</v>
      </c>
      <c r="S92" s="65">
        <f>MIN($S$6/100*F92,150)</f>
        <v>2.1396</v>
      </c>
      <c r="T92" s="65">
        <f>MIN($T$6/100*F92,200)</f>
        <v>2.6745</v>
      </c>
      <c r="U92" s="65">
        <f>MIN($U$6/100*F92,250)</f>
        <v>3.566</v>
      </c>
      <c r="V92" s="65">
        <v>0.2</v>
      </c>
      <c r="W92" s="65">
        <v>0.2</v>
      </c>
      <c r="X92" s="65">
        <v>0.6</v>
      </c>
      <c r="Y92" s="73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-0.0191478153</v>
      </c>
      <c r="AB92" s="81" t="str">
        <f>IF(AA92&gt;=0,AA92,"")</f>
        <v/>
      </c>
      <c r="AC92" s="82">
        <f>IF(AA92&lt;0,AA92,"")</f>
        <v>-0.0191478153</v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75">
      <c r="A93" s="76">
        <v>0.885416666666667</v>
      </c>
      <c r="B93" s="77">
        <v>0.895833333333334</v>
      </c>
      <c r="C93" s="78">
        <v>50.02</v>
      </c>
      <c r="D93" s="79">
        <f>ROUND(C93,2)</f>
        <v>50.02</v>
      </c>
      <c r="E93" s="65">
        <v>153.58</v>
      </c>
      <c r="F93" s="66">
        <v>17.83</v>
      </c>
      <c r="G93" s="80">
        <v>-7.580560000000002</v>
      </c>
      <c r="H93" s="68">
        <f>MAX(G93,-0.12*F93)</f>
        <v>-2.1396</v>
      </c>
      <c r="I93" s="68">
        <f>IF(ABS(F93)&lt;=10,0.5,IF(ABS(F93)&lt;=25,1,IF(ABS(F93)&lt;=100,2,10)))</f>
        <v>1</v>
      </c>
      <c r="J93" s="69">
        <f>IF(G93&lt;-I93,1,0)</f>
        <v>1</v>
      </c>
      <c r="K93" s="69">
        <f>IF(J93=J92,K92+J93,0)</f>
        <v>13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-0.008214994199999999</v>
      </c>
      <c r="S93" s="65">
        <f>MIN($S$6/100*F93,150)</f>
        <v>2.1396</v>
      </c>
      <c r="T93" s="65">
        <f>MIN($T$6/100*F93,200)</f>
        <v>2.6745</v>
      </c>
      <c r="U93" s="65">
        <f>MIN($U$6/100*F93,250)</f>
        <v>3.566</v>
      </c>
      <c r="V93" s="65">
        <v>0.2</v>
      </c>
      <c r="W93" s="65">
        <v>0.2</v>
      </c>
      <c r="X93" s="65">
        <v>0.6</v>
      </c>
      <c r="Y93" s="73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-0.008214994199999999</v>
      </c>
      <c r="AB93" s="81" t="str">
        <f>IF(AA93&gt;=0,AA93,"")</f>
        <v/>
      </c>
      <c r="AC93" s="82">
        <f>IF(AA93&lt;0,AA93,"")</f>
        <v>-0.008214994199999999</v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75">
      <c r="A94" s="76">
        <v>0.895833333333333</v>
      </c>
      <c r="B94" s="77">
        <v>0.90625</v>
      </c>
      <c r="C94" s="78">
        <v>50.01</v>
      </c>
      <c r="D94" s="79">
        <f>ROUND(C94,2)</f>
        <v>50.01</v>
      </c>
      <c r="E94" s="65">
        <v>204.77</v>
      </c>
      <c r="F94" s="66">
        <v>17.83</v>
      </c>
      <c r="G94" s="80">
        <v>-7.580560000000002</v>
      </c>
      <c r="H94" s="68">
        <f>MAX(G94,-0.12*F94)</f>
        <v>-2.1396</v>
      </c>
      <c r="I94" s="68">
        <f>IF(ABS(F94)&lt;=10,0.5,IF(ABS(F94)&lt;=25,1,IF(ABS(F94)&lt;=100,2,10)))</f>
        <v>1</v>
      </c>
      <c r="J94" s="69">
        <f>IF(G94&lt;-I94,1,0)</f>
        <v>1</v>
      </c>
      <c r="K94" s="69">
        <f>IF(J94=J93,K93+J94,0)</f>
        <v>14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-0.0109531473</v>
      </c>
      <c r="S94" s="65">
        <f>MIN($S$6/100*F94,150)</f>
        <v>2.1396</v>
      </c>
      <c r="T94" s="65">
        <f>MIN($T$6/100*F94,200)</f>
        <v>2.6745</v>
      </c>
      <c r="U94" s="65">
        <f>MIN($U$6/100*F94,250)</f>
        <v>3.566</v>
      </c>
      <c r="V94" s="65">
        <v>0.2</v>
      </c>
      <c r="W94" s="65">
        <v>0.2</v>
      </c>
      <c r="X94" s="65">
        <v>0.6</v>
      </c>
      <c r="Y94" s="73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-0.0109531473</v>
      </c>
      <c r="AB94" s="81" t="str">
        <f>IF(AA94&gt;=0,AA94,"")</f>
        <v/>
      </c>
      <c r="AC94" s="82">
        <f>IF(AA94&lt;0,AA94,"")</f>
        <v>-0.0109531473</v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75">
      <c r="A95" s="76">
        <v>0.90625</v>
      </c>
      <c r="B95" s="77">
        <v>0.916666666666667</v>
      </c>
      <c r="C95" s="78">
        <v>50.03</v>
      </c>
      <c r="D95" s="79">
        <f>ROUND(C95,2)</f>
        <v>50.03</v>
      </c>
      <c r="E95" s="65">
        <v>102.38</v>
      </c>
      <c r="F95" s="66">
        <v>17.83</v>
      </c>
      <c r="G95" s="80">
        <v>-7.580560000000002</v>
      </c>
      <c r="H95" s="68">
        <f>MAX(G95,-0.12*F95)</f>
        <v>-2.1396</v>
      </c>
      <c r="I95" s="68">
        <f>IF(ABS(F95)&lt;=10,0.5,IF(ABS(F95)&lt;=25,1,IF(ABS(F95)&lt;=100,2,10)))</f>
        <v>1</v>
      </c>
      <c r="J95" s="69">
        <f>IF(G95&lt;-I95,1,0)</f>
        <v>1</v>
      </c>
      <c r="K95" s="69">
        <f>IF(J95=J94,K94+J95,0)</f>
        <v>15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-0.005476306199999999</v>
      </c>
      <c r="S95" s="65">
        <f>MIN($S$6/100*F95,150)</f>
        <v>2.1396</v>
      </c>
      <c r="T95" s="65">
        <f>MIN($T$6/100*F95,200)</f>
        <v>2.6745</v>
      </c>
      <c r="U95" s="65">
        <f>MIN($U$6/100*F95,250)</f>
        <v>3.566</v>
      </c>
      <c r="V95" s="65">
        <v>0.2</v>
      </c>
      <c r="W95" s="65">
        <v>0.2</v>
      </c>
      <c r="X95" s="65">
        <v>0.6</v>
      </c>
      <c r="Y95" s="73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-0.005476306199999999</v>
      </c>
      <c r="AB95" s="81" t="str">
        <f>IF(AA95&gt;=0,AA95,"")</f>
        <v/>
      </c>
      <c r="AC95" s="82">
        <f>IF(AA95&lt;0,AA95,"")</f>
        <v>-0.005476306199999999</v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75">
      <c r="A96" s="76">
        <v>0.916666666666667</v>
      </c>
      <c r="B96" s="77">
        <v>0.927083333333334</v>
      </c>
      <c r="C96" s="78">
        <v>49.99</v>
      </c>
      <c r="D96" s="79">
        <f>ROUND(C96,2)</f>
        <v>49.99</v>
      </c>
      <c r="E96" s="65">
        <v>289.96</v>
      </c>
      <c r="F96" s="66">
        <v>17.83</v>
      </c>
      <c r="G96" s="80">
        <v>-0.5789000000000009</v>
      </c>
      <c r="H96" s="68">
        <f>MAX(G96,-0.12*F96)</f>
        <v>-0.5789000000000009</v>
      </c>
      <c r="I96" s="68">
        <f>IF(ABS(F96)&lt;=10,0.5,IF(ABS(F96)&lt;=25,1,IF(ABS(F96)&lt;=100,2,10)))</f>
        <v>1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-0.004196446100000006</v>
      </c>
      <c r="S96" s="65">
        <f>MIN($S$6/100*F96,150)</f>
        <v>2.1396</v>
      </c>
      <c r="T96" s="65">
        <f>MIN($T$6/100*F96,200)</f>
        <v>2.6745</v>
      </c>
      <c r="U96" s="65">
        <f>MIN($U$6/100*F96,250)</f>
        <v>3.566</v>
      </c>
      <c r="V96" s="65">
        <v>0.2</v>
      </c>
      <c r="W96" s="65">
        <v>0.2</v>
      </c>
      <c r="X96" s="65">
        <v>0.6</v>
      </c>
      <c r="Y96" s="73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-0.004196446100000006</v>
      </c>
      <c r="AB96" s="81" t="str">
        <f>IF(AA96&gt;=0,AA96,"")</f>
        <v/>
      </c>
      <c r="AC96" s="82">
        <f>IF(AA96&lt;0,AA96,"")</f>
        <v>-0.004196446100000006</v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75">
      <c r="A97" s="76">
        <v>0.927083333333333</v>
      </c>
      <c r="B97" s="77">
        <v>0.9375</v>
      </c>
      <c r="C97" s="78">
        <v>49.97</v>
      </c>
      <c r="D97" s="79">
        <f>ROUND(C97,2)</f>
        <v>49.97</v>
      </c>
      <c r="E97" s="65">
        <v>357.97</v>
      </c>
      <c r="F97" s="66">
        <v>17.83</v>
      </c>
      <c r="G97" s="80">
        <v>-0.5789000000000009</v>
      </c>
      <c r="H97" s="68">
        <f>MAX(G97,-0.12*F97)</f>
        <v>-0.5789000000000009</v>
      </c>
      <c r="I97" s="68">
        <f>IF(ABS(F97)&lt;=10,0.5,IF(ABS(F97)&lt;=25,1,IF(ABS(F97)&lt;=100,2,10)))</f>
        <v>1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-0.005180720825000008</v>
      </c>
      <c r="S97" s="65">
        <f>MIN($S$6/100*F97,150)</f>
        <v>2.1396</v>
      </c>
      <c r="T97" s="65">
        <f>MIN($T$6/100*F97,200)</f>
        <v>2.6745</v>
      </c>
      <c r="U97" s="65">
        <f>MIN($U$6/100*F97,250)</f>
        <v>3.566</v>
      </c>
      <c r="V97" s="65">
        <v>0.2</v>
      </c>
      <c r="W97" s="65">
        <v>0.2</v>
      </c>
      <c r="X97" s="65">
        <v>0.6</v>
      </c>
      <c r="Y97" s="73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-0.005180720825000008</v>
      </c>
      <c r="AB97" s="81" t="str">
        <f>IF(AA97&gt;=0,AA97,"")</f>
        <v/>
      </c>
      <c r="AC97" s="82">
        <f>IF(AA97&lt;0,AA97,"")</f>
        <v>-0.005180720825000008</v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75">
      <c r="A98" s="76">
        <v>0.9375</v>
      </c>
      <c r="B98" s="77">
        <v>0.947916666666667</v>
      </c>
      <c r="C98" s="78">
        <v>49.99</v>
      </c>
      <c r="D98" s="79">
        <f>ROUND(C98,2)</f>
        <v>49.99</v>
      </c>
      <c r="E98" s="65">
        <v>289.96</v>
      </c>
      <c r="F98" s="66">
        <v>17.83</v>
      </c>
      <c r="G98" s="80">
        <v>-0.5789000000000009</v>
      </c>
      <c r="H98" s="68">
        <f>MAX(G98,-0.12*F98)</f>
        <v>-0.5789000000000009</v>
      </c>
      <c r="I98" s="68">
        <f>IF(ABS(F98)&lt;=10,0.5,IF(ABS(F98)&lt;=25,1,IF(ABS(F98)&lt;=100,2,10)))</f>
        <v>1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-0.004196446100000006</v>
      </c>
      <c r="S98" s="65">
        <f>MIN($S$6/100*F98,150)</f>
        <v>2.1396</v>
      </c>
      <c r="T98" s="65">
        <f>MIN($T$6/100*F98,200)</f>
        <v>2.6745</v>
      </c>
      <c r="U98" s="65">
        <f>MIN($U$6/100*F98,250)</f>
        <v>3.566</v>
      </c>
      <c r="V98" s="65">
        <v>0.2</v>
      </c>
      <c r="W98" s="65">
        <v>0.2</v>
      </c>
      <c r="X98" s="65">
        <v>0.6</v>
      </c>
      <c r="Y98" s="73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-0.004196446100000006</v>
      </c>
      <c r="AB98" s="81" t="str">
        <f>IF(AA98&gt;=0,AA98,"")</f>
        <v/>
      </c>
      <c r="AC98" s="82">
        <f>IF(AA98&lt;0,AA98,"")</f>
        <v>-0.004196446100000006</v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75">
      <c r="A99" s="76">
        <v>0.947916666666667</v>
      </c>
      <c r="B99" s="77">
        <v>0.958333333333334</v>
      </c>
      <c r="C99" s="78">
        <v>49.97</v>
      </c>
      <c r="D99" s="79">
        <f>ROUND(C99,2)</f>
        <v>49.97</v>
      </c>
      <c r="E99" s="65">
        <v>357.97</v>
      </c>
      <c r="F99" s="66">
        <v>17.83</v>
      </c>
      <c r="G99" s="80">
        <v>-0.5789000000000009</v>
      </c>
      <c r="H99" s="68">
        <f>MAX(G99,-0.12*F99)</f>
        <v>-0.5789000000000009</v>
      </c>
      <c r="I99" s="68">
        <f>IF(ABS(F99)&lt;=10,0.5,IF(ABS(F99)&lt;=25,1,IF(ABS(F99)&lt;=100,2,10)))</f>
        <v>1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-0.005180720825000008</v>
      </c>
      <c r="S99" s="65">
        <f>MIN($S$6/100*F99,150)</f>
        <v>2.1396</v>
      </c>
      <c r="T99" s="65">
        <f>MIN($T$6/100*F99,200)</f>
        <v>2.6745</v>
      </c>
      <c r="U99" s="65">
        <f>MIN($U$6/100*F99,250)</f>
        <v>3.566</v>
      </c>
      <c r="V99" s="65">
        <v>0.2</v>
      </c>
      <c r="W99" s="65">
        <v>0.2</v>
      </c>
      <c r="X99" s="65">
        <v>0.6</v>
      </c>
      <c r="Y99" s="73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-0.005180720825000008</v>
      </c>
      <c r="AB99" s="81" t="str">
        <f>IF(AA99&gt;=0,AA99,"")</f>
        <v/>
      </c>
      <c r="AC99" s="82">
        <f>IF(AA99&lt;0,AA99,"")</f>
        <v>-0.005180720825000008</v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75">
      <c r="A100" s="76">
        <v>0.958333333333333</v>
      </c>
      <c r="B100" s="77">
        <v>0.96875</v>
      </c>
      <c r="C100" s="78">
        <v>49.98</v>
      </c>
      <c r="D100" s="79">
        <f>ROUND(C100,2)</f>
        <v>49.98</v>
      </c>
      <c r="E100" s="65">
        <v>323.97</v>
      </c>
      <c r="F100" s="66">
        <v>17.83</v>
      </c>
      <c r="G100" s="80">
        <v>-0.5789000000000009</v>
      </c>
      <c r="H100" s="68">
        <f>MAX(G100,-0.12*F100)</f>
        <v>-0.5789000000000009</v>
      </c>
      <c r="I100" s="68">
        <f>IF(ABS(F100)&lt;=10,0.5,IF(ABS(F100)&lt;=25,1,IF(ABS(F100)&lt;=100,2,10)))</f>
        <v>1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-0.004688655825000007</v>
      </c>
      <c r="S100" s="65">
        <f>MIN($S$6/100*F100,150)</f>
        <v>2.1396</v>
      </c>
      <c r="T100" s="65">
        <f>MIN($T$6/100*F100,200)</f>
        <v>2.6745</v>
      </c>
      <c r="U100" s="65">
        <f>MIN($U$6/100*F100,250)</f>
        <v>3.566</v>
      </c>
      <c r="V100" s="65">
        <v>0.2</v>
      </c>
      <c r="W100" s="65">
        <v>0.2</v>
      </c>
      <c r="X100" s="65">
        <v>0.6</v>
      </c>
      <c r="Y100" s="73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-0.004688655825000007</v>
      </c>
      <c r="AB100" s="81" t="str">
        <f>IF(AA100&gt;=0,AA100,"")</f>
        <v/>
      </c>
      <c r="AC100" s="82">
        <f>IF(AA100&lt;0,AA100,"")</f>
        <v>-0.004688655825000007</v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75">
      <c r="A101" s="76">
        <v>0.96875</v>
      </c>
      <c r="B101" s="77">
        <v>0.979166666666667</v>
      </c>
      <c r="C101" s="78">
        <v>49.97</v>
      </c>
      <c r="D101" s="79">
        <f>ROUND(C101,2)</f>
        <v>49.97</v>
      </c>
      <c r="E101" s="65">
        <v>357.97</v>
      </c>
      <c r="F101" s="66">
        <v>17.84</v>
      </c>
      <c r="G101" s="80">
        <v>10.83834</v>
      </c>
      <c r="H101" s="68">
        <f>MAX(G101,-0.12*F101)</f>
        <v>10.83834</v>
      </c>
      <c r="I101" s="68">
        <f>IF(ABS(F101)&lt;=10,0.5,IF(ABS(F101)&lt;=25,1,IF(ABS(F101)&lt;=100,2,10)))</f>
        <v>1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1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0.096995014245</v>
      </c>
      <c r="S101" s="65">
        <f>MIN($S$6/100*F101,150)</f>
        <v>2.1408</v>
      </c>
      <c r="T101" s="65">
        <f>MIN($T$6/100*F101,200)</f>
        <v>2.676</v>
      </c>
      <c r="U101" s="65">
        <f>MIN($U$6/100*F101,250)</f>
        <v>3.568</v>
      </c>
      <c r="V101" s="65">
        <v>0.2</v>
      </c>
      <c r="W101" s="65">
        <v>0.2</v>
      </c>
      <c r="X101" s="65">
        <v>0.6</v>
      </c>
      <c r="Y101" s="73">
        <f>IF(AND(D101&lt;49.85,G101&gt;0),$C$2*ABS(G101)/40000,(SUMPRODUCT(--(G101&gt;$S101:$U101),(G101-$S101:$U101),($V101:$X101)))*E101/40000)</f>
        <v>0.06921511036499998</v>
      </c>
      <c r="Z101" s="73">
        <f>IF(AND(C101&gt;=50.1,G101&lt;0),($A$2)*ABS(G101)/40000,0)</f>
        <v>0</v>
      </c>
      <c r="AA101" s="73">
        <f>R101+Y101+Z101</f>
        <v>0.16621012461</v>
      </c>
      <c r="AB101" s="81">
        <f>IF(AA101&gt;=0,AA101,"")</f>
        <v>0.16621012461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75">
      <c r="A102" s="76">
        <v>0.979166666666667</v>
      </c>
      <c r="B102" s="77">
        <v>0.989583333333334</v>
      </c>
      <c r="C102" s="78">
        <v>49.95</v>
      </c>
      <c r="D102" s="79">
        <f>ROUND(C102,2)</f>
        <v>49.95</v>
      </c>
      <c r="E102" s="65">
        <v>425.97</v>
      </c>
      <c r="F102" s="66">
        <v>17.84</v>
      </c>
      <c r="G102" s="80">
        <v>10.83834</v>
      </c>
      <c r="H102" s="68">
        <f>MAX(G102,-0.12*F102)</f>
        <v>10.83834</v>
      </c>
      <c r="I102" s="68">
        <f>IF(ABS(F102)&lt;=10,0.5,IF(ABS(F102)&lt;=25,1,IF(ABS(F102)&lt;=100,2,10)))</f>
        <v>1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1</v>
      </c>
      <c r="N102" s="70">
        <f>IF(M102=M101,N101+M102,0)</f>
        <v>1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0.115420192245</v>
      </c>
      <c r="S102" s="65">
        <f>MIN($S$6/100*F102,150)</f>
        <v>2.1408</v>
      </c>
      <c r="T102" s="65">
        <f>MIN($T$6/100*F102,200)</f>
        <v>2.676</v>
      </c>
      <c r="U102" s="65">
        <f>MIN($U$6/100*F102,250)</f>
        <v>3.568</v>
      </c>
      <c r="V102" s="65">
        <v>0.2</v>
      </c>
      <c r="W102" s="65">
        <v>0.2</v>
      </c>
      <c r="X102" s="65">
        <v>0.6</v>
      </c>
      <c r="Y102" s="73">
        <f>IF(AND(D102&lt;49.85,G102&gt;0),$C$2*ABS(G102)/40000,(SUMPRODUCT(--(G102&gt;$S102:$U102),(G102-$S102:$U102),($V102:$X102)))*E102/40000)</f>
        <v>0.08236321636499999</v>
      </c>
      <c r="Z102" s="73">
        <f>IF(AND(C102&gt;=50.1,G102&lt;0),($A$2)*ABS(G102)/40000,0)</f>
        <v>0</v>
      </c>
      <c r="AA102" s="73">
        <f>R102+Y102+Z102</f>
        <v>0.19778340861</v>
      </c>
      <c r="AB102" s="81">
        <f>IF(AA102&gt;=0,AA102,"")</f>
        <v>0.19778340861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75">
      <c r="A103" s="101">
        <v>0.989583333333333</v>
      </c>
      <c r="B103" s="102">
        <v>1</v>
      </c>
      <c r="C103" s="103">
        <v>49.91</v>
      </c>
      <c r="D103" s="104">
        <f>ROUND(C103,2)</f>
        <v>49.91</v>
      </c>
      <c r="E103" s="105">
        <v>561.98</v>
      </c>
      <c r="F103" s="66">
        <v>18.84</v>
      </c>
      <c r="G103" s="106">
        <v>11.83834</v>
      </c>
      <c r="H103" s="107">
        <f>MAX(G103,-0.12*F103)</f>
        <v>11.83834</v>
      </c>
      <c r="I103" s="107">
        <f>IF(ABS(F103)&lt;=10,0.5,IF(ABS(F103)&lt;=25,1,IF(ABS(F103)&lt;=100,2,10)))</f>
        <v>1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1</v>
      </c>
      <c r="N103" s="109">
        <f>IF(M103=M102,N102+M103,0)</f>
        <v>2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73">
        <f>H103*E103/40000</f>
        <v>0.16632275783</v>
      </c>
      <c r="S103" s="112">
        <f>MIN($S$6/100*F103,150)</f>
        <v>2.2608</v>
      </c>
      <c r="T103" s="112">
        <f>MIN($T$6/100*F103,200)</f>
        <v>2.826</v>
      </c>
      <c r="U103" s="112">
        <f>MIN($U$6/100*F103,250)</f>
        <v>3.768</v>
      </c>
      <c r="V103" s="112">
        <v>0.2</v>
      </c>
      <c r="W103" s="112">
        <v>0.2</v>
      </c>
      <c r="X103" s="112">
        <v>0.6</v>
      </c>
      <c r="Y103" s="73">
        <f>IF(AND(D103&lt;49.85,G103&gt;0),$C$2*ABS(G103)/40000,(SUMPRODUCT(--(G103&gt;$S103:$U103),(G103-$S103:$U103),($V103:$X103)))*E103/40000)</f>
        <v>0.12026624891</v>
      </c>
      <c r="Z103" s="73">
        <f>IF(AND(C103&gt;=50.1,G103&lt;0),($A$2)*ABS(G103)/40000,0)</f>
        <v>0</v>
      </c>
      <c r="AA103" s="113">
        <f>R103+Y103+Z103</f>
        <v>0.28658900674</v>
      </c>
      <c r="AB103" s="114">
        <f>IF(AA103&gt;=0,AA103,"")</f>
        <v>0.28658900674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49.95822916666666</v>
      </c>
      <c r="D104" s="118">
        <f>ROUND(C104,2)</f>
        <v>49.96</v>
      </c>
      <c r="E104" s="119">
        <f>AVERAGE(E6:E103)</f>
        <v>386.2137500000001</v>
      </c>
      <c r="F104" s="119">
        <f>AVERAGE(F6:F103)</f>
        <v>81.55354166666666</v>
      </c>
      <c r="G104" s="120">
        <f>SUM(G8:G103)/4</f>
        <v>-104.001895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2</v>
      </c>
      <c r="Q104" s="121">
        <f>SUM($Q$8:$Q$103)</f>
        <v>0.00524200557</v>
      </c>
      <c r="R104" s="119">
        <f>SUM(R8:R103)</f>
        <v>-2.19465915788</v>
      </c>
      <c r="S104" s="122"/>
      <c r="T104" s="122"/>
      <c r="U104" s="122"/>
      <c r="V104" s="122"/>
      <c r="W104" s="122"/>
      <c r="X104" s="122"/>
      <c r="Y104" s="123">
        <f>SUM(Y8:Y103)</f>
        <v>1.193213526709</v>
      </c>
      <c r="Z104" s="123">
        <f>SUM(Z8:Z103)</f>
        <v>0</v>
      </c>
      <c r="AA104" s="124">
        <f>SUM(AA8:AA103)</f>
        <v>-1.001445631171</v>
      </c>
      <c r="AB104" s="125">
        <f>SUM(AB8:AB103)</f>
        <v>4.201521970786501</v>
      </c>
      <c r="AC104" s="126">
        <f>SUM(AC8:AC103)</f>
        <v>-5.2029676019575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0.00524200557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-0.9962036256010003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51.1924</v>
      </c>
      <c r="AH152" s="92">
        <f>MIN(AG152,$C$2)</f>
        <v>51.1924</v>
      </c>
    </row>
    <row r="153" spans="1:37" customHeight="1" ht="15.75">
      <c r="AE153" s="17"/>
      <c r="AF153" s="143">
        <f>ROUND((AF152-0.01),2)</f>
        <v>50.03</v>
      </c>
      <c r="AG153" s="144">
        <f>2*$A$2/5</f>
        <v>102.3848</v>
      </c>
      <c r="AH153" s="92">
        <f>MIN(AG153,$C$2)</f>
        <v>102.3848</v>
      </c>
    </row>
    <row r="154" spans="1:37" customHeight="1" ht="15.75">
      <c r="AE154" s="17"/>
      <c r="AF154" s="143">
        <f>ROUND((AF153-0.01),2)</f>
        <v>50.02</v>
      </c>
      <c r="AG154" s="144">
        <f>3*$A$2/5</f>
        <v>153.5772</v>
      </c>
      <c r="AH154" s="92">
        <f>MIN(AG154,$C$2)</f>
        <v>153.5772</v>
      </c>
    </row>
    <row r="155" spans="1:37" customHeight="1" ht="15.75">
      <c r="AE155" s="17"/>
      <c r="AF155" s="143">
        <f>ROUND((AF154-0.01),2)</f>
        <v>50.01</v>
      </c>
      <c r="AG155" s="144">
        <f>4*$A$2/5</f>
        <v>204.7696</v>
      </c>
      <c r="AH155" s="92">
        <f>MIN(AG155,$C$2)</f>
        <v>204.7696</v>
      </c>
    </row>
    <row r="156" spans="1:37" customHeight="1" ht="15.75">
      <c r="AE156" s="17"/>
      <c r="AF156" s="143">
        <f>ROUND((AF155-0.01),2)</f>
        <v>50</v>
      </c>
      <c r="AG156" s="144">
        <f>5*$A$2/5</f>
        <v>255.962</v>
      </c>
      <c r="AH156" s="92">
        <f>MIN(AG156,$C$2)</f>
        <v>255.962</v>
      </c>
    </row>
    <row r="157" spans="1:37" customHeight="1" ht="15.75">
      <c r="AE157" s="17"/>
      <c r="AF157" s="143">
        <f>ROUND((AF156-0.01),2)</f>
        <v>49.99</v>
      </c>
      <c r="AG157" s="144">
        <f>50+15*$A$2/16</f>
        <v>289.964375</v>
      </c>
      <c r="AH157" s="92">
        <f>MIN(AG157,$C$2)</f>
        <v>289.964375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323.96675</v>
      </c>
      <c r="AH158" s="92">
        <f>MIN(AG158,$C$2)</f>
        <v>323.96675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357.969125</v>
      </c>
      <c r="AH159" s="92">
        <f>MIN(AG159,$C$2)</f>
        <v>357.969125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391.9715</v>
      </c>
      <c r="AH160" s="92">
        <f>MIN(AG160,$C$2)</f>
        <v>391.9715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425.973875</v>
      </c>
      <c r="AH161" s="92">
        <f>MIN(AG161,$C$2)</f>
        <v>425.973875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459.97625</v>
      </c>
      <c r="AH162" s="92">
        <f>MIN(AG162,$C$2)</f>
        <v>459.97625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493.978625</v>
      </c>
      <c r="AH163" s="92">
        <f>MIN(AG163,$C$2)</f>
        <v>493.978625</v>
      </c>
    </row>
    <row r="164" spans="1:37" customHeight="1" ht="15">
      <c r="AE164" s="17"/>
      <c r="AF164" s="143">
        <f>ROUND((AF163-0.01),2)</f>
        <v>49.92</v>
      </c>
      <c r="AG164" s="144">
        <f>400+8*$A$2/16</f>
        <v>527.981</v>
      </c>
      <c r="AH164" s="145">
        <f>MIN(AG164,$C$2)</f>
        <v>527.981</v>
      </c>
    </row>
    <row r="165" spans="1:37" customHeight="1" ht="15">
      <c r="AE165" s="17"/>
      <c r="AF165" s="143">
        <f>ROUND((AF164-0.01),2)</f>
        <v>49.91</v>
      </c>
      <c r="AG165" s="144">
        <f>450+7*$A$2/16</f>
        <v>561.983375</v>
      </c>
      <c r="AH165" s="145">
        <f>MIN(AG165,$C$2)</f>
        <v>561.983375</v>
      </c>
    </row>
    <row r="166" spans="1:37" customHeight="1" ht="15">
      <c r="AE166" s="17"/>
      <c r="AF166" s="143">
        <f>ROUND((AF165-0.01),2)</f>
        <v>49.9</v>
      </c>
      <c r="AG166" s="144">
        <f>500+6*$A$2/16</f>
        <v>595.9857500000001</v>
      </c>
      <c r="AH166" s="145">
        <f>MIN(AG166,$C$2)</f>
        <v>595.9857500000001</v>
      </c>
    </row>
    <row r="167" spans="1:37" customHeight="1" ht="15">
      <c r="AE167" s="17"/>
      <c r="AF167" s="143">
        <f>ROUND((AF166-0.01),2)</f>
        <v>49.89</v>
      </c>
      <c r="AG167" s="144">
        <f>550+5*$A$2/16</f>
        <v>629.988125</v>
      </c>
      <c r="AH167" s="145">
        <f>MIN(AG167,$C$2)</f>
        <v>629.988125</v>
      </c>
    </row>
    <row r="168" spans="1:37" customHeight="1" ht="15">
      <c r="AE168" s="17"/>
      <c r="AF168" s="143">
        <f>ROUND((AF167-0.01),2)</f>
        <v>49.88</v>
      </c>
      <c r="AG168" s="144">
        <f>600+4*$A$2/16</f>
        <v>663.9905</v>
      </c>
      <c r="AH168" s="145">
        <f>MIN(AG168,$C$2)</f>
        <v>663.9905</v>
      </c>
    </row>
    <row r="169" spans="1:37" customHeight="1" ht="15">
      <c r="AE169" s="17"/>
      <c r="AF169" s="143">
        <f>ROUND((AF168-0.01),2)</f>
        <v>49.87</v>
      </c>
      <c r="AG169" s="144">
        <f>650+3*$A$2/16</f>
        <v>697.992875</v>
      </c>
      <c r="AH169" s="145">
        <f>MIN(AG169,$C$2)</f>
        <v>697.992875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731.9952499999999</v>
      </c>
      <c r="AH170" s="145">
        <f>MIN(AG170,$C$2)</f>
        <v>731.9952499999999</v>
      </c>
    </row>
    <row r="171" spans="1:37" customHeight="1" ht="15">
      <c r="AE171" s="17"/>
      <c r="AF171" s="143">
        <f>ROUND((AF170-0.01),2)</f>
        <v>49.85</v>
      </c>
      <c r="AG171" s="144">
        <f>750+1*$A$2/16</f>
        <v>765.997625</v>
      </c>
      <c r="AH171" s="145">
        <f>MIN(AG171,$C$2)</f>
        <v>765.997625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 firstPageNumber="1" useFirstPageNumber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6.114979348956004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294.842</v>
      </c>
      <c r="B2" s="19"/>
      <c r="C2" s="20">
        <v>800</v>
      </c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57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49.83</v>
      </c>
      <c r="D8" s="64">
        <f>ROUND(C8,2)</f>
        <v>49.83</v>
      </c>
      <c r="E8" s="65">
        <v>800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49.85</v>
      </c>
      <c r="D9" s="79">
        <f>ROUND(C9,2)</f>
        <v>49.85</v>
      </c>
      <c r="E9" s="65">
        <v>768.4299999999999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49.94</v>
      </c>
      <c r="D10" s="79">
        <f>ROUND(C10,2)</f>
        <v>49.94</v>
      </c>
      <c r="E10" s="65">
        <v>484.28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49.97</v>
      </c>
      <c r="D11" s="79">
        <f>ROUND(C11,2)</f>
        <v>49.97</v>
      </c>
      <c r="E11" s="65">
        <v>389.56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49.97</v>
      </c>
      <c r="D12" s="79">
        <f>ROUND(C12,2)</f>
        <v>49.97</v>
      </c>
      <c r="E12" s="65">
        <v>389.56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49.99</v>
      </c>
      <c r="D13" s="79">
        <f>ROUND(C13,2)</f>
        <v>49.99</v>
      </c>
      <c r="E13" s="65">
        <v>326.41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50.01</v>
      </c>
      <c r="D14" s="79">
        <f>ROUND(C14,2)</f>
        <v>50.01</v>
      </c>
      <c r="E14" s="65">
        <v>235.87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49.99</v>
      </c>
      <c r="D15" s="79">
        <f>ROUND(C15,2)</f>
        <v>49.99</v>
      </c>
      <c r="E15" s="65">
        <v>326.41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49.98</v>
      </c>
      <c r="D16" s="79">
        <f>ROUND(C16,2)</f>
        <v>49.98</v>
      </c>
      <c r="E16" s="65">
        <v>357.99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49.97</v>
      </c>
      <c r="D17" s="79">
        <f>ROUND(C17,2)</f>
        <v>49.97</v>
      </c>
      <c r="E17" s="65">
        <v>389.56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49.97</v>
      </c>
      <c r="D18" s="79">
        <f>ROUND(C18,2)</f>
        <v>49.97</v>
      </c>
      <c r="E18" s="65">
        <v>389.56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49.98</v>
      </c>
      <c r="D19" s="79">
        <f>ROUND(C19,2)</f>
        <v>49.98</v>
      </c>
      <c r="E19" s="65">
        <v>357.99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49.97</v>
      </c>
      <c r="D20" s="79">
        <f>ROUND(C20,2)</f>
        <v>49.97</v>
      </c>
      <c r="E20" s="65">
        <v>389.56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49.92</v>
      </c>
      <c r="D21" s="79">
        <f>ROUND(C21,2)</f>
        <v>49.92</v>
      </c>
      <c r="E21" s="65">
        <v>547.42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49.92</v>
      </c>
      <c r="D22" s="79">
        <f>ROUND(C22,2)</f>
        <v>49.92</v>
      </c>
      <c r="E22" s="65">
        <v>547.42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49.95</v>
      </c>
      <c r="D23" s="79">
        <f>ROUND(C23,2)</f>
        <v>49.95</v>
      </c>
      <c r="E23" s="65">
        <v>452.7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49.99</v>
      </c>
      <c r="D24" s="79">
        <f>ROUND(C24,2)</f>
        <v>49.99</v>
      </c>
      <c r="E24" s="65">
        <v>326.41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49.98</v>
      </c>
      <c r="D25" s="79">
        <f>ROUND(C25,2)</f>
        <v>49.98</v>
      </c>
      <c r="E25" s="65">
        <v>357.99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</v>
      </c>
      <c r="D26" s="79">
        <f>ROUND(C26,2)</f>
        <v>50</v>
      </c>
      <c r="E26" s="65">
        <v>294.84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49.93</v>
      </c>
      <c r="D27" s="79">
        <f>ROUND(C27,2)</f>
        <v>49.93</v>
      </c>
      <c r="E27" s="65">
        <v>515.85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49.92</v>
      </c>
      <c r="D28" s="79">
        <f>ROUND(C28,2)</f>
        <v>49.92</v>
      </c>
      <c r="E28" s="65">
        <v>547.42</v>
      </c>
      <c r="F28" s="66">
        <v>18.34</v>
      </c>
      <c r="G28" s="80">
        <v>0.8358500000000006</v>
      </c>
      <c r="H28" s="68">
        <f>MAX(G28,-0.12*F28)</f>
        <v>0.8358500000000006</v>
      </c>
      <c r="I28" s="68">
        <f>IF(ABS(F28)&lt;=10,0.5,IF(ABS(F28)&lt;=25,1,IF(ABS(F28)&lt;=100,2,10)))</f>
        <v>1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0.01143902517500001</v>
      </c>
      <c r="S28" s="65">
        <f>MIN($S$6/100*F28,150)</f>
        <v>2.2008</v>
      </c>
      <c r="T28" s="65">
        <f>MIN($T$6/100*F28,200)</f>
        <v>2.751</v>
      </c>
      <c r="U28" s="65">
        <f>MIN($U$6/100*F28,250)</f>
        <v>3.668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0.01143902517500001</v>
      </c>
      <c r="AB28" s="148">
        <f>IF(AA28&gt;=0,AA28,"")</f>
        <v>0.01143902517500001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49.89</v>
      </c>
      <c r="D29" s="79">
        <f>ROUND(C29,2)</f>
        <v>49.89</v>
      </c>
      <c r="E29" s="65">
        <v>642.14</v>
      </c>
      <c r="F29" s="66">
        <v>49.27</v>
      </c>
      <c r="G29" s="80">
        <v>0.04290000000000305</v>
      </c>
      <c r="H29" s="68">
        <f>MAX(G29,-0.12*F29)</f>
        <v>0.04290000000000305</v>
      </c>
      <c r="I29" s="68">
        <f>IF(ABS(F29)&lt;=10,0.5,IF(ABS(F29)&lt;=25,1,IF(ABS(F29)&lt;=100,2,10)))</f>
        <v>2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0.0006886951500000489</v>
      </c>
      <c r="S29" s="65">
        <f>MIN($S$6/100*F29,150)</f>
        <v>5.9124</v>
      </c>
      <c r="T29" s="65">
        <f>MIN($T$6/100*F29,200)</f>
        <v>7.3905</v>
      </c>
      <c r="U29" s="65">
        <f>MIN($U$6/100*F29,250)</f>
        <v>9.854000000000001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0.0006886951500000489</v>
      </c>
      <c r="AB29" s="148">
        <f>IF(AA29&gt;=0,AA29,"")</f>
        <v>0.0006886951500000489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49.92</v>
      </c>
      <c r="D30" s="79">
        <f>ROUND(C30,2)</f>
        <v>49.92</v>
      </c>
      <c r="E30" s="65">
        <v>547.42</v>
      </c>
      <c r="F30" s="66">
        <v>49.27</v>
      </c>
      <c r="G30" s="80">
        <v>-31.55459</v>
      </c>
      <c r="H30" s="68">
        <f>MAX(G30,-0.12*F30)</f>
        <v>-5.9124</v>
      </c>
      <c r="I30" s="68">
        <f>IF(ABS(F30)&lt;=10,0.5,IF(ABS(F30)&lt;=25,1,IF(ABS(F30)&lt;=100,2,10)))</f>
        <v>2</v>
      </c>
      <c r="J30" s="69">
        <f>IF(G30&lt;-I30,1,0)</f>
        <v>1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-0.08091415019999999</v>
      </c>
      <c r="S30" s="65">
        <f>MIN($S$6/100*F30,150)</f>
        <v>5.9124</v>
      </c>
      <c r="T30" s="65">
        <f>MIN($T$6/100*F30,200)</f>
        <v>7.3905</v>
      </c>
      <c r="U30" s="65">
        <f>MIN($U$6/100*F30,250)</f>
        <v>9.854000000000001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-0.08091415019999999</v>
      </c>
      <c r="AB30" s="148" t="str">
        <f>IF(AA30&gt;=0,AA30,"")</f>
        <v/>
      </c>
      <c r="AC30" s="82">
        <f>IF(AA30&lt;0,AA30,"")</f>
        <v>-0.08091415019999999</v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49.84</v>
      </c>
      <c r="D31" s="79">
        <f>ROUND(C31,2)</f>
        <v>49.84</v>
      </c>
      <c r="E31" s="65">
        <v>800</v>
      </c>
      <c r="F31" s="66">
        <v>130.69</v>
      </c>
      <c r="G31" s="80">
        <v>-12.69059999999999</v>
      </c>
      <c r="H31" s="68">
        <f>MAX(G31,-0.12*F31)</f>
        <v>-12.69059999999999</v>
      </c>
      <c r="I31" s="68">
        <f>IF(ABS(F31)&lt;=10,0.5,IF(ABS(F31)&lt;=25,1,IF(ABS(F31)&lt;=100,2,10)))</f>
        <v>10</v>
      </c>
      <c r="J31" s="69">
        <f>IF(G31&lt;-I31,1,0)</f>
        <v>1</v>
      </c>
      <c r="K31" s="69">
        <f>IF(J31=J30,K30+J31,0)</f>
        <v>1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-0.2538119999999998</v>
      </c>
      <c r="S31" s="65">
        <f>MIN($S$6/100*F31,150)</f>
        <v>15.6828</v>
      </c>
      <c r="T31" s="65">
        <f>MIN($T$6/100*F31,200)</f>
        <v>19.6035</v>
      </c>
      <c r="U31" s="65">
        <f>MIN($U$6/100*F31,250)</f>
        <v>26.138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-0.2538119999999998</v>
      </c>
      <c r="AB31" s="148" t="str">
        <f>IF(AA31&gt;=0,AA31,"")</f>
        <v/>
      </c>
      <c r="AC31" s="82">
        <f>IF(AA31&lt;0,AA31,"")</f>
        <v>-0.2538119999999998</v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49.9</v>
      </c>
      <c r="D32" s="79">
        <f>ROUND(C32,2)</f>
        <v>49.9</v>
      </c>
      <c r="E32" s="65">
        <v>610.5700000000001</v>
      </c>
      <c r="F32" s="66">
        <v>235.59</v>
      </c>
      <c r="G32" s="80">
        <v>4.679760000000016</v>
      </c>
      <c r="H32" s="68">
        <f>MAX(G32,-0.12*F32)</f>
        <v>4.679760000000016</v>
      </c>
      <c r="I32" s="68">
        <f>IF(ABS(F32)&lt;=10,0.5,IF(ABS(F32)&lt;=25,1,IF(ABS(F32)&lt;=100,2,10)))</f>
        <v>10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0.07143302658000025</v>
      </c>
      <c r="S32" s="65">
        <f>MIN($S$6/100*F32,150)</f>
        <v>28.2708</v>
      </c>
      <c r="T32" s="65">
        <f>MIN($T$6/100*F32,200)</f>
        <v>35.3385</v>
      </c>
      <c r="U32" s="65">
        <f>MIN($U$6/100*F32,250)</f>
        <v>47.118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0.07143302658000025</v>
      </c>
      <c r="AB32" s="148">
        <f>IF(AA32&gt;=0,AA32,"")</f>
        <v>0.07143302658000025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49.9</v>
      </c>
      <c r="D33" s="79">
        <f>ROUND(C33,2)</f>
        <v>49.9</v>
      </c>
      <c r="E33" s="65">
        <v>610.5700000000001</v>
      </c>
      <c r="F33" s="66">
        <v>314.19</v>
      </c>
      <c r="G33" s="80">
        <v>-59.44252</v>
      </c>
      <c r="H33" s="68">
        <f>MAX(G33,-0.12*F33)</f>
        <v>-37.7028</v>
      </c>
      <c r="I33" s="68">
        <f>IF(ABS(F33)&lt;=10,0.5,IF(ABS(F33)&lt;=25,1,IF(ABS(F33)&lt;=100,2,10)))</f>
        <v>10</v>
      </c>
      <c r="J33" s="69">
        <f>IF(G33&lt;-I33,1,0)</f>
        <v>1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-0.5755049648999999</v>
      </c>
      <c r="S33" s="65">
        <f>MIN($S$6/100*F33,150)</f>
        <v>37.7028</v>
      </c>
      <c r="T33" s="65">
        <f>MIN($T$6/100*F33,200)</f>
        <v>47.1285</v>
      </c>
      <c r="U33" s="65">
        <f>MIN($U$6/100*F33,250)</f>
        <v>62.838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-0.5755049648999999</v>
      </c>
      <c r="AB33" s="148" t="str">
        <f>IF(AA33&gt;=0,AA33,"")</f>
        <v/>
      </c>
      <c r="AC33" s="82">
        <f>IF(AA33&lt;0,AA33,"")</f>
        <v>-0.5755049648999999</v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49.89</v>
      </c>
      <c r="D34" s="79">
        <f>ROUND(C34,2)</f>
        <v>49.89</v>
      </c>
      <c r="E34" s="65">
        <v>642.14</v>
      </c>
      <c r="F34" s="66">
        <v>365.58</v>
      </c>
      <c r="G34" s="80">
        <v>-44.56238999999999</v>
      </c>
      <c r="H34" s="68">
        <f>MAX(G34,-0.12*F34)</f>
        <v>-43.8696</v>
      </c>
      <c r="I34" s="68">
        <f>IF(ABS(F34)&lt;=10,0.5,IF(ABS(F34)&lt;=25,1,IF(ABS(F34)&lt;=100,2,10)))</f>
        <v>10</v>
      </c>
      <c r="J34" s="69">
        <f>IF(G34&lt;-I34,1,0)</f>
        <v>1</v>
      </c>
      <c r="K34" s="69">
        <f>IF(J34=J33,K33+J34,0)</f>
        <v>1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-0.7042606236</v>
      </c>
      <c r="S34" s="65">
        <f>MIN($S$6/100*F34,150)</f>
        <v>43.8696</v>
      </c>
      <c r="T34" s="65">
        <f>MIN($T$6/100*F34,200)</f>
        <v>54.837</v>
      </c>
      <c r="U34" s="65">
        <f>MIN($U$6/100*F34,250)</f>
        <v>73.116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-0.7042606236</v>
      </c>
      <c r="AB34" s="148" t="str">
        <f>IF(AA34&gt;=0,AA34,"")</f>
        <v/>
      </c>
      <c r="AC34" s="82">
        <f>IF(AA34&lt;0,AA34,"")</f>
        <v>-0.7042606236</v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49.83</v>
      </c>
      <c r="D35" s="79">
        <f>ROUND(C35,2)</f>
        <v>49.83</v>
      </c>
      <c r="E35" s="65">
        <v>800</v>
      </c>
      <c r="F35" s="66">
        <v>394.19</v>
      </c>
      <c r="G35" s="80">
        <v>-15.95238999999998</v>
      </c>
      <c r="H35" s="68">
        <f>MAX(G35,-0.12*F35)</f>
        <v>-15.95238999999998</v>
      </c>
      <c r="I35" s="68">
        <f>IF(ABS(F35)&lt;=10,0.5,IF(ABS(F35)&lt;=25,1,IF(ABS(F35)&lt;=100,2,10)))</f>
        <v>10</v>
      </c>
      <c r="J35" s="69">
        <f>IF(G35&lt;-I35,1,0)</f>
        <v>1</v>
      </c>
      <c r="K35" s="69">
        <f>IF(J35=J34,K34+J35,0)</f>
        <v>2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-0.3190477999999996</v>
      </c>
      <c r="S35" s="65">
        <f>MIN($S$6/100*F35,150)</f>
        <v>47.3028</v>
      </c>
      <c r="T35" s="65">
        <f>MIN($T$6/100*F35,200)</f>
        <v>59.1285</v>
      </c>
      <c r="U35" s="65">
        <f>MIN($U$6/100*F35,250)</f>
        <v>78.83800000000001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-0.3190477999999996</v>
      </c>
      <c r="AB35" s="148" t="str">
        <f>IF(AA35&gt;=0,AA35,"")</f>
        <v/>
      </c>
      <c r="AC35" s="82">
        <f>IF(AA35&lt;0,AA35,"")</f>
        <v>-0.3190477999999996</v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49.8</v>
      </c>
      <c r="D36" s="79">
        <f>ROUND(C36,2)</f>
        <v>49.8</v>
      </c>
      <c r="E36" s="65">
        <v>800</v>
      </c>
      <c r="F36" s="66">
        <v>378.07</v>
      </c>
      <c r="G36" s="80">
        <v>-32.07238999999998</v>
      </c>
      <c r="H36" s="68">
        <f>MAX(G36,-0.12*F36)</f>
        <v>-32.07238999999998</v>
      </c>
      <c r="I36" s="68">
        <f>IF(ABS(F36)&lt;=10,0.5,IF(ABS(F36)&lt;=25,1,IF(ABS(F36)&lt;=100,2,10)))</f>
        <v>10</v>
      </c>
      <c r="J36" s="69">
        <f>IF(G36&lt;-I36,1,0)</f>
        <v>1</v>
      </c>
      <c r="K36" s="69">
        <f>IF(J36=J35,K35+J36,0)</f>
        <v>3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-0.6414477999999997</v>
      </c>
      <c r="S36" s="65">
        <f>MIN($S$6/100*F36,150)</f>
        <v>45.36839999999999</v>
      </c>
      <c r="T36" s="65">
        <f>MIN($T$6/100*F36,200)</f>
        <v>56.7105</v>
      </c>
      <c r="U36" s="65">
        <f>MIN($U$6/100*F36,250)</f>
        <v>75.614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-0.6414477999999997</v>
      </c>
      <c r="AB36" s="148" t="str">
        <f>IF(AA36&gt;=0,AA36,"")</f>
        <v/>
      </c>
      <c r="AC36" s="82">
        <f>IF(AA36&lt;0,AA36,"")</f>
        <v>-0.6414477999999997</v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49.85</v>
      </c>
      <c r="D37" s="79">
        <f>ROUND(C37,2)</f>
        <v>49.85</v>
      </c>
      <c r="E37" s="65">
        <v>768.4299999999999</v>
      </c>
      <c r="F37" s="66">
        <v>378.07</v>
      </c>
      <c r="G37" s="80">
        <v>4.437479999999994</v>
      </c>
      <c r="H37" s="68">
        <f>MAX(G37,-0.12*F37)</f>
        <v>4.437479999999994</v>
      </c>
      <c r="I37" s="68">
        <f>IF(ABS(F37)&lt;=10,0.5,IF(ABS(F37)&lt;=25,1,IF(ABS(F37)&lt;=100,2,10)))</f>
        <v>10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0.08524731890999987</v>
      </c>
      <c r="S37" s="65">
        <f>MIN($S$6/100*F37,150)</f>
        <v>45.36839999999999</v>
      </c>
      <c r="T37" s="65">
        <f>MIN($T$6/100*F37,200)</f>
        <v>56.7105</v>
      </c>
      <c r="U37" s="65">
        <f>MIN($U$6/100*F37,250)</f>
        <v>75.614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0.08524731890999987</v>
      </c>
      <c r="AB37" s="148">
        <f>IF(AA37&gt;=0,AA37,"")</f>
        <v>0.08524731890999987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50</v>
      </c>
      <c r="D38" s="79">
        <f>ROUND(C38,2)</f>
        <v>50</v>
      </c>
      <c r="E38" s="65">
        <v>294.84</v>
      </c>
      <c r="F38" s="66">
        <v>347.44</v>
      </c>
      <c r="G38" s="80">
        <v>-17.20325000000003</v>
      </c>
      <c r="H38" s="68">
        <f>MAX(G38,-0.12*F38)</f>
        <v>-17.20325000000003</v>
      </c>
      <c r="I38" s="68">
        <f>IF(ABS(F38)&lt;=10,0.5,IF(ABS(F38)&lt;=25,1,IF(ABS(F38)&lt;=100,2,10)))</f>
        <v>10</v>
      </c>
      <c r="J38" s="69">
        <f>IF(G38&lt;-I38,1,0)</f>
        <v>1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-0.1268051557500002</v>
      </c>
      <c r="S38" s="65">
        <f>MIN($S$6/100*F38,150)</f>
        <v>41.6928</v>
      </c>
      <c r="T38" s="65">
        <f>MIN($T$6/100*F38,200)</f>
        <v>52.116</v>
      </c>
      <c r="U38" s="65">
        <f>MIN($U$6/100*F38,250)</f>
        <v>69.488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-0.1268051557500002</v>
      </c>
      <c r="AB38" s="148" t="str">
        <f>IF(AA38&gt;=0,AA38,"")</f>
        <v/>
      </c>
      <c r="AC38" s="82">
        <f>IF(AA38&lt;0,AA38,"")</f>
        <v>-0.1268051557500002</v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49.98</v>
      </c>
      <c r="D39" s="79">
        <f>ROUND(C39,2)</f>
        <v>49.98</v>
      </c>
      <c r="E39" s="65">
        <v>357.99</v>
      </c>
      <c r="F39" s="66">
        <v>285.97</v>
      </c>
      <c r="G39" s="80">
        <v>29.26220999999998</v>
      </c>
      <c r="H39" s="68">
        <f>MAX(G39,-0.12*F39)</f>
        <v>29.26220999999998</v>
      </c>
      <c r="I39" s="68">
        <f>IF(ABS(F39)&lt;=10,0.5,IF(ABS(F39)&lt;=25,1,IF(ABS(F39)&lt;=100,2,10)))</f>
        <v>10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1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0.2618894639474998</v>
      </c>
      <c r="S39" s="65">
        <f>MIN($S$6/100*F39,150)</f>
        <v>34.31639999999999</v>
      </c>
      <c r="T39" s="65">
        <f>MIN($T$6/100*F39,200)</f>
        <v>42.89549999999999</v>
      </c>
      <c r="U39" s="65">
        <f>MIN($U$6/100*F39,250)</f>
        <v>57.194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0.2618894639474998</v>
      </c>
      <c r="AB39" s="148">
        <f>IF(AA39&gt;=0,AA39,"")</f>
        <v>0.2618894639474998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49.97</v>
      </c>
      <c r="D40" s="79">
        <f>ROUND(C40,2)</f>
        <v>49.97</v>
      </c>
      <c r="E40" s="65">
        <v>389.56</v>
      </c>
      <c r="F40" s="66">
        <v>248.39</v>
      </c>
      <c r="G40" s="80">
        <v>52.37804999999997</v>
      </c>
      <c r="H40" s="68">
        <f>MAX(G40,-0.12*F40)</f>
        <v>52.37804999999997</v>
      </c>
      <c r="I40" s="68">
        <f>IF(ABS(F40)&lt;=10,0.5,IF(ABS(F40)&lt;=25,1,IF(ABS(F40)&lt;=100,2,10)))</f>
        <v>10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1</v>
      </c>
      <c r="N40" s="70">
        <f>IF(M40=M39,N39+M40,0)</f>
        <v>1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0.5101098289499997</v>
      </c>
      <c r="S40" s="65">
        <f>MIN($S$6/100*F40,150)</f>
        <v>29.8068</v>
      </c>
      <c r="T40" s="65">
        <f>MIN($T$6/100*F40,200)</f>
        <v>37.2585</v>
      </c>
      <c r="U40" s="65">
        <f>MIN($U$6/100*F40,250)</f>
        <v>49.678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0.08919161240999976</v>
      </c>
      <c r="Z40" s="73">
        <f>IF(AND(C40&gt;=50.1,G40&lt;0),($A$2)*ABS(G40)/40000,0)</f>
        <v>0</v>
      </c>
      <c r="AA40" s="73">
        <f>R40+Y40+Z40</f>
        <v>0.5993014413599994</v>
      </c>
      <c r="AB40" s="148">
        <f>IF(AA40&gt;=0,AA40,"")</f>
        <v>0.5993014413599994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49.93</v>
      </c>
      <c r="D41" s="79">
        <f>ROUND(C41,2)</f>
        <v>49.93</v>
      </c>
      <c r="E41" s="65">
        <v>515.85</v>
      </c>
      <c r="F41" s="66">
        <v>164.95</v>
      </c>
      <c r="G41" s="80">
        <v>5.983039999999988</v>
      </c>
      <c r="H41" s="68">
        <f>MAX(G41,-0.12*F41)</f>
        <v>5.983039999999988</v>
      </c>
      <c r="I41" s="68">
        <f>IF(ABS(F41)&lt;=10,0.5,IF(ABS(F41)&lt;=25,1,IF(ABS(F41)&lt;=100,2,10)))</f>
        <v>10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0.07715877959999985</v>
      </c>
      <c r="S41" s="65">
        <f>MIN($S$6/100*F41,150)</f>
        <v>19.794</v>
      </c>
      <c r="T41" s="65">
        <f>MIN($T$6/100*F41,200)</f>
        <v>24.7425</v>
      </c>
      <c r="U41" s="65">
        <f>MIN($U$6/100*F41,250)</f>
        <v>32.99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0.07715877959999985</v>
      </c>
      <c r="AB41" s="148">
        <f>IF(AA41&gt;=0,AA41,"")</f>
        <v>0.07715877959999985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49.94</v>
      </c>
      <c r="D42" s="79">
        <f>ROUND(C42,2)</f>
        <v>49.94</v>
      </c>
      <c r="E42" s="65">
        <v>484.28</v>
      </c>
      <c r="F42" s="66">
        <v>133.82</v>
      </c>
      <c r="G42" s="80">
        <v>43.98518</v>
      </c>
      <c r="H42" s="68">
        <f>MAX(G42,-0.12*F42)</f>
        <v>43.98518</v>
      </c>
      <c r="I42" s="68">
        <f>IF(ABS(F42)&lt;=10,0.5,IF(ABS(F42)&lt;=25,1,IF(ABS(F42)&lt;=100,2,10)))</f>
        <v>10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1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0.53252857426</v>
      </c>
      <c r="S42" s="65">
        <f>MIN($S$6/100*F42,150)</f>
        <v>16.0584</v>
      </c>
      <c r="T42" s="65">
        <f>MIN($T$6/100*F42,200)</f>
        <v>20.073</v>
      </c>
      <c r="U42" s="65">
        <f>MIN($U$6/100*F42,250)</f>
        <v>26.764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0.2506209535</v>
      </c>
      <c r="Z42" s="73">
        <f>IF(AND(C42&gt;=50.1,G42&lt;0),($A$2)*ABS(G42)/40000,0)</f>
        <v>0</v>
      </c>
      <c r="AA42" s="73">
        <f>R42+Y42+Z42</f>
        <v>0.78314952776</v>
      </c>
      <c r="AB42" s="148">
        <f>IF(AA42&gt;=0,AA42,"")</f>
        <v>0.78314952776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50</v>
      </c>
      <c r="D43" s="79">
        <f>ROUND(C43,2)</f>
        <v>50</v>
      </c>
      <c r="E43" s="65">
        <v>294.84</v>
      </c>
      <c r="F43" s="66">
        <v>101.57</v>
      </c>
      <c r="G43" s="80">
        <v>48.62476000000001</v>
      </c>
      <c r="H43" s="68">
        <f>MAX(G43,-0.12*F43)</f>
        <v>48.62476000000001</v>
      </c>
      <c r="I43" s="68">
        <f>IF(ABS(F43)&lt;=10,0.5,IF(ABS(F43)&lt;=25,1,IF(ABS(F43)&lt;=100,2,10)))</f>
        <v>10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1</v>
      </c>
      <c r="N43" s="70">
        <f>IF(M43=M42,N42+M43,0)</f>
        <v>1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0.35841310596</v>
      </c>
      <c r="S43" s="65">
        <f>MIN($S$6/100*F43,150)</f>
        <v>12.1884</v>
      </c>
      <c r="T43" s="65">
        <f>MIN($T$6/100*F43,200)</f>
        <v>15.2355</v>
      </c>
      <c r="U43" s="65">
        <f>MIN($U$6/100*F43,250)</f>
        <v>20.314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0.22814409618</v>
      </c>
      <c r="Z43" s="73">
        <f>IF(AND(C43&gt;=50.1,G43&lt;0),($A$2)*ABS(G43)/40000,0)</f>
        <v>0</v>
      </c>
      <c r="AA43" s="73">
        <f>R43+Y43+Z43</f>
        <v>0.5865572021400001</v>
      </c>
      <c r="AB43" s="148">
        <f>IF(AA43&gt;=0,AA43,"")</f>
        <v>0.5865572021400001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49.93</v>
      </c>
      <c r="D44" s="79">
        <f>ROUND(C44,2)</f>
        <v>49.93</v>
      </c>
      <c r="E44" s="65">
        <v>515.85</v>
      </c>
      <c r="F44" s="66">
        <v>81.02</v>
      </c>
      <c r="G44" s="80">
        <v>27.96724</v>
      </c>
      <c r="H44" s="68">
        <f>MAX(G44,-0.12*F44)</f>
        <v>27.96724</v>
      </c>
      <c r="I44" s="68">
        <f>IF(ABS(F44)&lt;=10,0.5,IF(ABS(F44)&lt;=25,1,IF(ABS(F44)&lt;=100,2,10)))</f>
        <v>2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1</v>
      </c>
      <c r="N44" s="70">
        <f>IF(M44=M43,N43+M44,0)</f>
        <v>2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0.36067251885</v>
      </c>
      <c r="S44" s="65">
        <f>MIN($S$6/100*F44,150)</f>
        <v>9.722399999999999</v>
      </c>
      <c r="T44" s="65">
        <f>MIN($T$6/100*F44,200)</f>
        <v>12.153</v>
      </c>
      <c r="U44" s="65">
        <f>MIN($U$6/100*F44,250)</f>
        <v>16.204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0.1788678924</v>
      </c>
      <c r="Z44" s="73">
        <f>IF(AND(C44&gt;=50.1,G44&lt;0),($A$2)*ABS(G44)/40000,0)</f>
        <v>0</v>
      </c>
      <c r="AA44" s="73">
        <f>R44+Y44+Z44</f>
        <v>0.53954041125</v>
      </c>
      <c r="AB44" s="148">
        <f>IF(AA44&gt;=0,AA44,"")</f>
        <v>0.53954041125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49.91</v>
      </c>
      <c r="D45" s="79">
        <f>ROUND(C45,2)</f>
        <v>49.91</v>
      </c>
      <c r="E45" s="65">
        <v>578.99</v>
      </c>
      <c r="F45" s="66">
        <v>50.18</v>
      </c>
      <c r="G45" s="80">
        <v>-2.857399999999998</v>
      </c>
      <c r="H45" s="68">
        <f>MAX(G45,-0.12*F45)</f>
        <v>-2.857399999999998</v>
      </c>
      <c r="I45" s="68">
        <f>IF(ABS(F45)&lt;=10,0.5,IF(ABS(F45)&lt;=25,1,IF(ABS(F45)&lt;=100,2,10)))</f>
        <v>2</v>
      </c>
      <c r="J45" s="69">
        <f>IF(G45&lt;-I45,1,0)</f>
        <v>1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-0.04136015064999998</v>
      </c>
      <c r="S45" s="65">
        <f>MIN($S$6/100*F45,150)</f>
        <v>6.021599999999999</v>
      </c>
      <c r="T45" s="65">
        <f>MIN($T$6/100*F45,200)</f>
        <v>7.526999999999999</v>
      </c>
      <c r="U45" s="65">
        <f>MIN($U$6/100*F45,250)</f>
        <v>10.036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-0.04136015064999998</v>
      </c>
      <c r="AB45" s="148" t="str">
        <f>IF(AA45&gt;=0,AA45,"")</f>
        <v/>
      </c>
      <c r="AC45" s="82">
        <f>IF(AA45&lt;0,AA45,"")</f>
        <v>-0.04136015064999998</v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49.98</v>
      </c>
      <c r="D46" s="79">
        <f>ROUND(C46,2)</f>
        <v>49.98</v>
      </c>
      <c r="E46" s="65">
        <v>357.99</v>
      </c>
      <c r="F46" s="66">
        <v>50.18</v>
      </c>
      <c r="G46" s="80">
        <v>-2.834360000000004</v>
      </c>
      <c r="H46" s="68">
        <f>MAX(G46,-0.12*F46)</f>
        <v>-2.834360000000004</v>
      </c>
      <c r="I46" s="68">
        <f>IF(ABS(F46)&lt;=10,0.5,IF(ABS(F46)&lt;=25,1,IF(ABS(F46)&lt;=100,2,10)))</f>
        <v>2</v>
      </c>
      <c r="J46" s="69">
        <f>IF(G46&lt;-I46,1,0)</f>
        <v>1</v>
      </c>
      <c r="K46" s="69">
        <f>IF(J46=J45,K45+J46,0)</f>
        <v>1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-0.02536681341000004</v>
      </c>
      <c r="S46" s="65">
        <f>MIN($S$6/100*F46,150)</f>
        <v>6.021599999999999</v>
      </c>
      <c r="T46" s="65">
        <f>MIN($T$6/100*F46,200)</f>
        <v>7.526999999999999</v>
      </c>
      <c r="U46" s="65">
        <f>MIN($U$6/100*F46,250)</f>
        <v>10.036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-0.02536681341000004</v>
      </c>
      <c r="AB46" s="148" t="str">
        <f>IF(AA46&gt;=0,AA46,"")</f>
        <v/>
      </c>
      <c r="AC46" s="82">
        <f>IF(AA46&lt;0,AA46,"")</f>
        <v>-0.02536681341000004</v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49.99</v>
      </c>
      <c r="D47" s="79">
        <f>ROUND(C47,2)</f>
        <v>49.99</v>
      </c>
      <c r="E47" s="65">
        <v>326.41</v>
      </c>
      <c r="F47" s="66">
        <v>50.18</v>
      </c>
      <c r="G47" s="80">
        <v>-2.842039999999997</v>
      </c>
      <c r="H47" s="68">
        <f>MAX(G47,-0.12*F47)</f>
        <v>-2.842039999999997</v>
      </c>
      <c r="I47" s="68">
        <f>IF(ABS(F47)&lt;=10,0.5,IF(ABS(F47)&lt;=25,1,IF(ABS(F47)&lt;=100,2,10)))</f>
        <v>2</v>
      </c>
      <c r="J47" s="69">
        <f>IF(G47&lt;-I47,1,0)</f>
        <v>1</v>
      </c>
      <c r="K47" s="69">
        <f>IF(J47=J46,K46+J47,0)</f>
        <v>2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-0.02319175690999998</v>
      </c>
      <c r="S47" s="65">
        <f>MIN($S$6/100*F47,150)</f>
        <v>6.021599999999999</v>
      </c>
      <c r="T47" s="65">
        <f>MIN($T$6/100*F47,200)</f>
        <v>7.526999999999999</v>
      </c>
      <c r="U47" s="65">
        <f>MIN($U$6/100*F47,250)</f>
        <v>10.036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-0.02319175690999998</v>
      </c>
      <c r="AB47" s="148" t="str">
        <f>IF(AA47&gt;=0,AA47,"")</f>
        <v/>
      </c>
      <c r="AC47" s="82">
        <f>IF(AA47&lt;0,AA47,"")</f>
        <v>-0.02319175690999998</v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50.02</v>
      </c>
      <c r="D48" s="79">
        <f>ROUND(C48,2)</f>
        <v>50.02</v>
      </c>
      <c r="E48" s="65">
        <v>176.91</v>
      </c>
      <c r="F48" s="66">
        <v>36.47</v>
      </c>
      <c r="G48" s="80">
        <v>-16.54436</v>
      </c>
      <c r="H48" s="68">
        <f>MAX(G48,-0.12*F48)</f>
        <v>-4.376399999999999</v>
      </c>
      <c r="I48" s="68">
        <f>IF(ABS(F48)&lt;=10,0.5,IF(ABS(F48)&lt;=25,1,IF(ABS(F48)&lt;=100,2,10)))</f>
        <v>2</v>
      </c>
      <c r="J48" s="69">
        <f>IF(G48&lt;-I48,1,0)</f>
        <v>1</v>
      </c>
      <c r="K48" s="69">
        <f>IF(J48=J47,K47+J48,0)</f>
        <v>3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-0.0193557231</v>
      </c>
      <c r="S48" s="65">
        <f>MIN($S$6/100*F48,150)</f>
        <v>4.376399999999999</v>
      </c>
      <c r="T48" s="65">
        <f>MIN($T$6/100*F48,200)</f>
        <v>5.470499999999999</v>
      </c>
      <c r="U48" s="65">
        <f>MIN($U$6/100*F48,250)</f>
        <v>7.294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-0.0193557231</v>
      </c>
      <c r="AB48" s="148" t="str">
        <f>IF(AA48&gt;=0,AA48,"")</f>
        <v/>
      </c>
      <c r="AC48" s="82">
        <f>IF(AA48&lt;0,AA48,"")</f>
        <v>-0.0193557231</v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50.03</v>
      </c>
      <c r="D49" s="79">
        <f>ROUND(C49,2)</f>
        <v>50.03</v>
      </c>
      <c r="E49" s="65">
        <v>117.94</v>
      </c>
      <c r="F49" s="66">
        <v>36.47</v>
      </c>
      <c r="G49" s="80">
        <v>-9.473579999999998</v>
      </c>
      <c r="H49" s="68">
        <f>MAX(G49,-0.12*F49)</f>
        <v>-4.376399999999999</v>
      </c>
      <c r="I49" s="68">
        <f>IF(ABS(F49)&lt;=10,0.5,IF(ABS(F49)&lt;=25,1,IF(ABS(F49)&lt;=100,2,10)))</f>
        <v>2</v>
      </c>
      <c r="J49" s="69">
        <f>IF(G49&lt;-I49,1,0)</f>
        <v>1</v>
      </c>
      <c r="K49" s="69">
        <f>IF(J49=J48,K48+J49,0)</f>
        <v>4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-0.0129038154</v>
      </c>
      <c r="S49" s="65">
        <f>MIN($S$6/100*F49,150)</f>
        <v>4.376399999999999</v>
      </c>
      <c r="T49" s="65">
        <f>MIN($T$6/100*F49,200)</f>
        <v>5.470499999999999</v>
      </c>
      <c r="U49" s="65">
        <f>MIN($U$6/100*F49,250)</f>
        <v>7.294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-0.0129038154</v>
      </c>
      <c r="AB49" s="148" t="str">
        <f>IF(AA49&gt;=0,AA49,"")</f>
        <v/>
      </c>
      <c r="AC49" s="82">
        <f>IF(AA49&lt;0,AA49,"")</f>
        <v>-0.0129038154</v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49.97</v>
      </c>
      <c r="D50" s="79">
        <f>ROUND(C50,2)</f>
        <v>49.97</v>
      </c>
      <c r="E50" s="65">
        <v>389.56</v>
      </c>
      <c r="F50" s="66">
        <v>18.14</v>
      </c>
      <c r="G50" s="80">
        <v>-20.89408</v>
      </c>
      <c r="H50" s="68">
        <f>MAX(G50,-0.12*F50)</f>
        <v>-2.1768</v>
      </c>
      <c r="I50" s="68">
        <f>IF(ABS(F50)&lt;=10,0.5,IF(ABS(F50)&lt;=25,1,IF(ABS(F50)&lt;=100,2,10)))</f>
        <v>1</v>
      </c>
      <c r="J50" s="69">
        <f>IF(G50&lt;-I50,1,0)</f>
        <v>1</v>
      </c>
      <c r="K50" s="69">
        <f>IF(J50=J49,K49+J50,0)</f>
        <v>5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-0.0211998552</v>
      </c>
      <c r="S50" s="65">
        <f>MIN($S$6/100*F50,150)</f>
        <v>2.1768</v>
      </c>
      <c r="T50" s="65">
        <f>MIN($T$6/100*F50,200)</f>
        <v>2.721</v>
      </c>
      <c r="U50" s="65">
        <f>MIN($U$6/100*F50,250)</f>
        <v>3.628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-0.0211998552</v>
      </c>
      <c r="AB50" s="148" t="str">
        <f>IF(AA50&gt;=0,AA50,"")</f>
        <v/>
      </c>
      <c r="AC50" s="82">
        <f>IF(AA50&lt;0,AA50,"")</f>
        <v>-0.0211998552</v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50.01</v>
      </c>
      <c r="D51" s="79">
        <f>ROUND(C51,2)</f>
        <v>50.01</v>
      </c>
      <c r="E51" s="65">
        <v>235.87</v>
      </c>
      <c r="F51" s="66">
        <v>18.14</v>
      </c>
      <c r="G51" s="80">
        <v>-21.3856</v>
      </c>
      <c r="H51" s="68">
        <f>MAX(G51,-0.12*F51)</f>
        <v>-2.1768</v>
      </c>
      <c r="I51" s="68">
        <f>IF(ABS(F51)&lt;=10,0.5,IF(ABS(F51)&lt;=25,1,IF(ABS(F51)&lt;=100,2,10)))</f>
        <v>1</v>
      </c>
      <c r="J51" s="69">
        <f>IF(G51&lt;-I51,1,0)</f>
        <v>1</v>
      </c>
      <c r="K51" s="69">
        <f>IF(J51=J50,K50+J51,0)</f>
        <v>6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-0.0128360454</v>
      </c>
      <c r="S51" s="65">
        <f>MIN($S$6/100*F51,150)</f>
        <v>2.1768</v>
      </c>
      <c r="T51" s="65">
        <f>MIN($T$6/100*F51,200)</f>
        <v>2.721</v>
      </c>
      <c r="U51" s="65">
        <f>MIN($U$6/100*F51,250)</f>
        <v>3.628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-0.0128360454</v>
      </c>
      <c r="AB51" s="148" t="str">
        <f>IF(AA51&gt;=0,AA51,"")</f>
        <v/>
      </c>
      <c r="AC51" s="82">
        <f>IF(AA51&lt;0,AA51,"")</f>
        <v>-0.0128360454</v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49.95</v>
      </c>
      <c r="D52" s="79">
        <f>ROUND(C52,2)</f>
        <v>49.95</v>
      </c>
      <c r="E52" s="65">
        <v>452.7</v>
      </c>
      <c r="F52" s="66">
        <v>11.19</v>
      </c>
      <c r="G52" s="80">
        <v>-0.3708400000000012</v>
      </c>
      <c r="H52" s="68">
        <f>MAX(G52,-0.12*F52)</f>
        <v>-0.3708400000000012</v>
      </c>
      <c r="I52" s="68">
        <f>IF(ABS(F52)&lt;=10,0.5,IF(ABS(F52)&lt;=25,1,IF(ABS(F52)&lt;=100,2,10)))</f>
        <v>1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-0.004196981700000013</v>
      </c>
      <c r="S52" s="65">
        <f>MIN($S$6/100*F52,150)</f>
        <v>1.3428</v>
      </c>
      <c r="T52" s="65">
        <f>MIN($T$6/100*F52,200)</f>
        <v>1.6785</v>
      </c>
      <c r="U52" s="65">
        <f>MIN($U$6/100*F52,250)</f>
        <v>2.238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-0.004196981700000013</v>
      </c>
      <c r="AB52" s="148" t="str">
        <f>IF(AA52&gt;=0,AA52,"")</f>
        <v/>
      </c>
      <c r="AC52" s="82">
        <f>IF(AA52&lt;0,AA52,"")</f>
        <v>-0.004196981700000013</v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49.96</v>
      </c>
      <c r="D53" s="79">
        <f>ROUND(C53,2)</f>
        <v>49.96</v>
      </c>
      <c r="E53" s="65">
        <v>421.13</v>
      </c>
      <c r="F53" s="66">
        <v>11.19</v>
      </c>
      <c r="G53" s="80">
        <v>-0.2172400000000003</v>
      </c>
      <c r="H53" s="68">
        <f>MAX(G53,-0.12*F53)</f>
        <v>-0.2172400000000003</v>
      </c>
      <c r="I53" s="68">
        <f>IF(ABS(F53)&lt;=10,0.5,IF(ABS(F53)&lt;=25,1,IF(ABS(F53)&lt;=100,2,10)))</f>
        <v>1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-0.002287157030000004</v>
      </c>
      <c r="S53" s="65">
        <f>MIN($S$6/100*F53,150)</f>
        <v>1.3428</v>
      </c>
      <c r="T53" s="65">
        <f>MIN($T$6/100*F53,200)</f>
        <v>1.6785</v>
      </c>
      <c r="U53" s="65">
        <f>MIN($U$6/100*F53,250)</f>
        <v>2.238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-0.002287157030000004</v>
      </c>
      <c r="AB53" s="148" t="str">
        <f>IF(AA53&gt;=0,AA53,"")</f>
        <v/>
      </c>
      <c r="AC53" s="82">
        <f>IF(AA53&lt;0,AA53,"")</f>
        <v>-0.002287157030000004</v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50.03</v>
      </c>
      <c r="D54" s="79">
        <f>ROUND(C54,2)</f>
        <v>50.03</v>
      </c>
      <c r="E54" s="65">
        <v>117.94</v>
      </c>
      <c r="F54" s="66">
        <v>11.19</v>
      </c>
      <c r="G54" s="80">
        <v>-0.2172400000000003</v>
      </c>
      <c r="H54" s="68">
        <f>MAX(G54,-0.12*F54)</f>
        <v>-0.2172400000000003</v>
      </c>
      <c r="I54" s="68">
        <f>IF(ABS(F54)&lt;=10,0.5,IF(ABS(F54)&lt;=25,1,IF(ABS(F54)&lt;=100,2,10)))</f>
        <v>1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-0.0006405321400000009</v>
      </c>
      <c r="S54" s="65">
        <f>MIN($S$6/100*F54,150)</f>
        <v>1.3428</v>
      </c>
      <c r="T54" s="65">
        <f>MIN($T$6/100*F54,200)</f>
        <v>1.6785</v>
      </c>
      <c r="U54" s="65">
        <f>MIN($U$6/100*F54,250)</f>
        <v>2.238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-0.0006405321400000009</v>
      </c>
      <c r="AB54" s="148" t="str">
        <f>IF(AA54&gt;=0,AA54,"")</f>
        <v/>
      </c>
      <c r="AC54" s="82">
        <f>IF(AA54&lt;0,AA54,"")</f>
        <v>-0.0006405321400000009</v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50.02</v>
      </c>
      <c r="D55" s="79">
        <f>ROUND(C55,2)</f>
        <v>50.02</v>
      </c>
      <c r="E55" s="65">
        <v>176.91</v>
      </c>
      <c r="F55" s="66">
        <v>12.19</v>
      </c>
      <c r="G55" s="80">
        <v>0.7827599999999997</v>
      </c>
      <c r="H55" s="68">
        <f>MAX(G55,-0.12*F55)</f>
        <v>0.7827599999999997</v>
      </c>
      <c r="I55" s="68">
        <f>IF(ABS(F55)&lt;=10,0.5,IF(ABS(F55)&lt;=25,1,IF(ABS(F55)&lt;=100,2,10)))</f>
        <v>1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0.003461951789999999</v>
      </c>
      <c r="S55" s="65">
        <f>MIN($S$6/100*F55,150)</f>
        <v>1.4628</v>
      </c>
      <c r="T55" s="65">
        <f>MIN($T$6/100*F55,200)</f>
        <v>1.8285</v>
      </c>
      <c r="U55" s="65">
        <f>MIN($U$6/100*F55,250)</f>
        <v>2.438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0.003461951789999999</v>
      </c>
      <c r="AB55" s="148">
        <f>IF(AA55&gt;=0,AA55,"")</f>
        <v>0.003461951789999999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50.02</v>
      </c>
      <c r="D56" s="79">
        <f>ROUND(C56,2)</f>
        <v>50.02</v>
      </c>
      <c r="E56" s="65">
        <v>176.91</v>
      </c>
      <c r="F56" s="66">
        <v>11.18</v>
      </c>
      <c r="G56" s="80">
        <v>-0.2272400000000001</v>
      </c>
      <c r="H56" s="68">
        <f>MAX(G56,-0.12*F56)</f>
        <v>-0.2272400000000001</v>
      </c>
      <c r="I56" s="68">
        <f>IF(ABS(F56)&lt;=10,0.5,IF(ABS(F56)&lt;=25,1,IF(ABS(F56)&lt;=100,2,10)))</f>
        <v>1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-0.001005025710000001</v>
      </c>
      <c r="S56" s="65">
        <f>MIN($S$6/100*F56,150)</f>
        <v>1.3416</v>
      </c>
      <c r="T56" s="65">
        <f>MIN($T$6/100*F56,200)</f>
        <v>1.677</v>
      </c>
      <c r="U56" s="65">
        <f>MIN($U$6/100*F56,250)</f>
        <v>2.236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-0.001005025710000001</v>
      </c>
      <c r="AB56" s="148" t="str">
        <f>IF(AA56&gt;=0,AA56,"")</f>
        <v/>
      </c>
      <c r="AC56" s="82">
        <f>IF(AA56&lt;0,AA56,"")</f>
        <v>-0.001005025710000001</v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49.94</v>
      </c>
      <c r="D57" s="79">
        <f>ROUND(C57,2)</f>
        <v>49.94</v>
      </c>
      <c r="E57" s="65">
        <v>484.28</v>
      </c>
      <c r="F57" s="66">
        <v>11.18</v>
      </c>
      <c r="G57" s="80">
        <v>-0.2272400000000001</v>
      </c>
      <c r="H57" s="68">
        <f>MAX(G57,-0.12*F57)</f>
        <v>-0.2272400000000001</v>
      </c>
      <c r="I57" s="68">
        <f>IF(ABS(F57)&lt;=10,0.5,IF(ABS(F57)&lt;=25,1,IF(ABS(F57)&lt;=100,2,10)))</f>
        <v>1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-0.002751194680000001</v>
      </c>
      <c r="S57" s="65">
        <f>MIN($S$6/100*F57,150)</f>
        <v>1.3416</v>
      </c>
      <c r="T57" s="65">
        <f>MIN($T$6/100*F57,200)</f>
        <v>1.677</v>
      </c>
      <c r="U57" s="65">
        <f>MIN($U$6/100*F57,250)</f>
        <v>2.236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-0.002751194680000001</v>
      </c>
      <c r="AB57" s="148" t="str">
        <f>IF(AA57&gt;=0,AA57,"")</f>
        <v/>
      </c>
      <c r="AC57" s="82">
        <f>IF(AA57&lt;0,AA57,"")</f>
        <v>-0.002751194680000001</v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49.88</v>
      </c>
      <c r="D58" s="79">
        <f>ROUND(C58,2)</f>
        <v>49.88</v>
      </c>
      <c r="E58" s="65">
        <v>673.71</v>
      </c>
      <c r="F58" s="66">
        <v>11.18</v>
      </c>
      <c r="G58" s="80">
        <v>11.18</v>
      </c>
      <c r="H58" s="68">
        <f>MAX(G58,-0.12*F58)</f>
        <v>11.18</v>
      </c>
      <c r="I58" s="68">
        <f>IF(ABS(F58)&lt;=10,0.5,IF(ABS(F58)&lt;=25,1,IF(ABS(F58)&lt;=100,2,10)))</f>
        <v>1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1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0.188301945</v>
      </c>
      <c r="S58" s="65">
        <f>MIN($S$6/100*F58,150)</f>
        <v>1.3416</v>
      </c>
      <c r="T58" s="65">
        <f>MIN($T$6/100*F58,200)</f>
        <v>1.677</v>
      </c>
      <c r="U58" s="65">
        <f>MIN($U$6/100*F58,250)</f>
        <v>2.236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0.15553740657</v>
      </c>
      <c r="Z58" s="73">
        <f>IF(AND(C58&gt;=50.1,G58&lt;0),($A$2)*ABS(G58)/40000,0)</f>
        <v>0</v>
      </c>
      <c r="AA58" s="73">
        <f>R58+Y58+Z58</f>
        <v>0.34383935157</v>
      </c>
      <c r="AB58" s="148">
        <f>IF(AA58&gt;=0,AA58,"")</f>
        <v>0.34383935157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49.88</v>
      </c>
      <c r="D59" s="79">
        <f>ROUND(C59,2)</f>
        <v>49.88</v>
      </c>
      <c r="E59" s="65">
        <v>673.71</v>
      </c>
      <c r="F59" s="66">
        <v>11.18</v>
      </c>
      <c r="G59" s="80">
        <v>11.18</v>
      </c>
      <c r="H59" s="68">
        <f>MAX(G59,-0.12*F59)</f>
        <v>11.18</v>
      </c>
      <c r="I59" s="68">
        <f>IF(ABS(F59)&lt;=10,0.5,IF(ABS(F59)&lt;=25,1,IF(ABS(F59)&lt;=100,2,10)))</f>
        <v>1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1</v>
      </c>
      <c r="N59" s="70">
        <f>IF(M59=M58,N58+M59,0)</f>
        <v>1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0.188301945</v>
      </c>
      <c r="S59" s="65">
        <f>MIN($S$6/100*F59,150)</f>
        <v>1.3416</v>
      </c>
      <c r="T59" s="65">
        <f>MIN($T$6/100*F59,200)</f>
        <v>1.677</v>
      </c>
      <c r="U59" s="65">
        <f>MIN($U$6/100*F59,250)</f>
        <v>2.236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0.15553740657</v>
      </c>
      <c r="Z59" s="73">
        <f>IF(AND(C59&gt;=50.1,G59&lt;0),($A$2)*ABS(G59)/40000,0)</f>
        <v>0</v>
      </c>
      <c r="AA59" s="73">
        <f>R59+Y59+Z59</f>
        <v>0.34383935157</v>
      </c>
      <c r="AB59" s="148">
        <f>IF(AA59&gt;=0,AA59,"")</f>
        <v>0.34383935157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50.03</v>
      </c>
      <c r="D60" s="79">
        <f>ROUND(C60,2)</f>
        <v>50.03</v>
      </c>
      <c r="E60" s="65">
        <v>117.94</v>
      </c>
      <c r="F60" s="66">
        <v>11.19</v>
      </c>
      <c r="G60" s="80">
        <v>11.19</v>
      </c>
      <c r="H60" s="68">
        <f>MAX(G60,-0.12*F60)</f>
        <v>11.19</v>
      </c>
      <c r="I60" s="68">
        <f>IF(ABS(F60)&lt;=10,0.5,IF(ABS(F60)&lt;=25,1,IF(ABS(F60)&lt;=100,2,10)))</f>
        <v>1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1</v>
      </c>
      <c r="N60" s="70">
        <f>IF(M60=M59,N59+M60,0)</f>
        <v>2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0.032993715</v>
      </c>
      <c r="S60" s="65">
        <f>MIN($S$6/100*F60,150)</f>
        <v>1.3428</v>
      </c>
      <c r="T60" s="65">
        <f>MIN($T$6/100*F60,200)</f>
        <v>1.6785</v>
      </c>
      <c r="U60" s="65">
        <f>MIN($U$6/100*F60,250)</f>
        <v>2.238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0.02725280859</v>
      </c>
      <c r="Z60" s="73">
        <f>IF(AND(C60&gt;=50.1,G60&lt;0),($A$2)*ABS(G60)/40000,0)</f>
        <v>0</v>
      </c>
      <c r="AA60" s="73">
        <f>R60+Y60+Z60</f>
        <v>0.06024652359</v>
      </c>
      <c r="AB60" s="148">
        <f>IF(AA60&gt;=0,AA60,"")</f>
        <v>0.06024652359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49.98</v>
      </c>
      <c r="D61" s="79">
        <f>ROUND(C61,2)</f>
        <v>49.98</v>
      </c>
      <c r="E61" s="65">
        <v>357.99</v>
      </c>
      <c r="F61" s="66">
        <v>11.19</v>
      </c>
      <c r="G61" s="80">
        <v>11.19</v>
      </c>
      <c r="H61" s="68">
        <f>MAX(G61,-0.12*F61)</f>
        <v>11.19</v>
      </c>
      <c r="I61" s="68">
        <f>IF(ABS(F61)&lt;=10,0.5,IF(ABS(F61)&lt;=25,1,IF(ABS(F61)&lt;=100,2,10)))</f>
        <v>1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1</v>
      </c>
      <c r="N61" s="70">
        <f>IF(M61=M60,N60+M61,0)</f>
        <v>3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0.1001477025</v>
      </c>
      <c r="S61" s="65">
        <f>MIN($S$6/100*F61,150)</f>
        <v>1.3428</v>
      </c>
      <c r="T61" s="65">
        <f>MIN($T$6/100*F61,200)</f>
        <v>1.6785</v>
      </c>
      <c r="U61" s="65">
        <f>MIN($U$6/100*F61,250)</f>
        <v>2.238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0.08272200226500001</v>
      </c>
      <c r="Z61" s="73">
        <f>IF(AND(C61&gt;=50.1,G61&lt;0),($A$2)*ABS(G61)/40000,0)</f>
        <v>0</v>
      </c>
      <c r="AA61" s="73">
        <f>R61+Y61+Z61</f>
        <v>0.182869704765</v>
      </c>
      <c r="AB61" s="148">
        <f>IF(AA61&gt;=0,AA61,"")</f>
        <v>0.182869704765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49.96</v>
      </c>
      <c r="D62" s="79">
        <f>ROUND(C62,2)</f>
        <v>49.96</v>
      </c>
      <c r="E62" s="65">
        <v>421.13</v>
      </c>
      <c r="F62" s="66">
        <v>11.19</v>
      </c>
      <c r="G62" s="80">
        <v>11.19</v>
      </c>
      <c r="H62" s="68">
        <f>MAX(G62,-0.12*F62)</f>
        <v>11.19</v>
      </c>
      <c r="I62" s="68">
        <f>IF(ABS(F62)&lt;=10,0.5,IF(ABS(F62)&lt;=25,1,IF(ABS(F62)&lt;=100,2,10)))</f>
        <v>1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1</v>
      </c>
      <c r="N62" s="70">
        <f>IF(M62=M61,N61+M62,0)</f>
        <v>4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0.1178111175</v>
      </c>
      <c r="S62" s="65">
        <f>MIN($S$6/100*F62,150)</f>
        <v>1.3428</v>
      </c>
      <c r="T62" s="65">
        <f>MIN($T$6/100*F62,200)</f>
        <v>1.6785</v>
      </c>
      <c r="U62" s="65">
        <f>MIN($U$6/100*F62,250)</f>
        <v>2.238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0.09731198305500001</v>
      </c>
      <c r="Z62" s="73">
        <f>IF(AND(C62&gt;=50.1,G62&lt;0),($A$2)*ABS(G62)/40000,0)</f>
        <v>0</v>
      </c>
      <c r="AA62" s="73">
        <f>R62+Y62+Z62</f>
        <v>0.215123100555</v>
      </c>
      <c r="AB62" s="148">
        <f>IF(AA62&gt;=0,AA62,"")</f>
        <v>0.215123100555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49.92</v>
      </c>
      <c r="D63" s="79">
        <f>ROUND(C63,2)</f>
        <v>49.92</v>
      </c>
      <c r="E63" s="65">
        <v>547.42</v>
      </c>
      <c r="F63" s="66">
        <v>11.18</v>
      </c>
      <c r="G63" s="80">
        <v>11.18</v>
      </c>
      <c r="H63" s="68">
        <f>MAX(G63,-0.12*F63)</f>
        <v>11.18</v>
      </c>
      <c r="I63" s="68">
        <f>IF(ABS(F63)&lt;=10,0.5,IF(ABS(F63)&lt;=25,1,IF(ABS(F63)&lt;=100,2,10)))</f>
        <v>1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1</v>
      </c>
      <c r="N63" s="70">
        <f>IF(M63=M62,N62+M63,0)</f>
        <v>5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0.15300389</v>
      </c>
      <c r="S63" s="65">
        <f>MIN($S$6/100*F63,150)</f>
        <v>1.3416</v>
      </c>
      <c r="T63" s="65">
        <f>MIN($T$6/100*F63,200)</f>
        <v>1.677</v>
      </c>
      <c r="U63" s="65">
        <f>MIN($U$6/100*F63,250)</f>
        <v>2.236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0.12638121314</v>
      </c>
      <c r="Z63" s="73">
        <f>IF(AND(C63&gt;=50.1,G63&lt;0),($A$2)*ABS(G63)/40000,0)</f>
        <v>0</v>
      </c>
      <c r="AA63" s="73">
        <f>R63+Y63+Z63</f>
        <v>0.27938510314</v>
      </c>
      <c r="AB63" s="148">
        <f>IF(AA63&gt;=0,AA63,"")</f>
        <v>0.27938510314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50.01</v>
      </c>
      <c r="D64" s="79">
        <f>ROUND(C64,2)</f>
        <v>50.01</v>
      </c>
      <c r="E64" s="65">
        <v>235.87</v>
      </c>
      <c r="F64" s="66">
        <v>11.19</v>
      </c>
      <c r="G64" s="80">
        <v>11.19</v>
      </c>
      <c r="H64" s="68">
        <f>MAX(G64,-0.12*F64)</f>
        <v>11.19</v>
      </c>
      <c r="I64" s="68">
        <f>IF(ABS(F64)&lt;=10,0.5,IF(ABS(F64)&lt;=25,1,IF(ABS(F64)&lt;=100,2,10)))</f>
        <v>1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1</v>
      </c>
      <c r="N64" s="70">
        <f>IF(M64=M63,N63+M64,0)</f>
        <v>6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0.0659846325</v>
      </c>
      <c r="S64" s="65">
        <f>MIN($S$6/100*F64,150)</f>
        <v>1.3428</v>
      </c>
      <c r="T64" s="65">
        <f>MIN($T$6/100*F64,200)</f>
        <v>1.6785</v>
      </c>
      <c r="U64" s="65">
        <f>MIN($U$6/100*F64,250)</f>
        <v>2.238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0.05450330644500001</v>
      </c>
      <c r="Z64" s="73">
        <f>IF(AND(C64&gt;=50.1,G64&lt;0),($A$2)*ABS(G64)/40000,0)</f>
        <v>0</v>
      </c>
      <c r="AA64" s="73">
        <f>R64+Y64+Z64</f>
        <v>0.120487938945</v>
      </c>
      <c r="AB64" s="148">
        <f>IF(AA64&gt;=0,AA64,"")</f>
        <v>0.120487938945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49.92</v>
      </c>
      <c r="D65" s="79">
        <f>ROUND(C65,2)</f>
        <v>49.92</v>
      </c>
      <c r="E65" s="65">
        <v>547.42</v>
      </c>
      <c r="F65" s="66">
        <v>11.19</v>
      </c>
      <c r="G65" s="80">
        <v>11.19</v>
      </c>
      <c r="H65" s="68">
        <f>MAX(G65,-0.12*F65)</f>
        <v>11.19</v>
      </c>
      <c r="I65" s="68">
        <f>IF(ABS(F65)&lt;=10,0.5,IF(ABS(F65)&lt;=25,1,IF(ABS(F65)&lt;=100,2,10)))</f>
        <v>1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1</v>
      </c>
      <c r="N65" s="70">
        <f>IF(M65=M64,N64+M65,0)</f>
        <v>7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0.153140745</v>
      </c>
      <c r="S65" s="65">
        <f>MIN($S$6/100*F65,150)</f>
        <v>1.3428</v>
      </c>
      <c r="T65" s="65">
        <f>MIN($T$6/100*F65,200)</f>
        <v>1.6785</v>
      </c>
      <c r="U65" s="65">
        <f>MIN($U$6/100*F65,250)</f>
        <v>2.238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0.12649425537</v>
      </c>
      <c r="Z65" s="73">
        <f>IF(AND(C65&gt;=50.1,G65&lt;0),($A$2)*ABS(G65)/40000,0)</f>
        <v>0</v>
      </c>
      <c r="AA65" s="73">
        <f>R65+Y65+Z65</f>
        <v>0.27963500037</v>
      </c>
      <c r="AB65" s="148">
        <f>IF(AA65&gt;=0,AA65,"")</f>
        <v>0.27963500037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49.9</v>
      </c>
      <c r="D66" s="79">
        <f>ROUND(C66,2)</f>
        <v>49.9</v>
      </c>
      <c r="E66" s="65">
        <v>610.5700000000001</v>
      </c>
      <c r="F66" s="66">
        <v>11.19</v>
      </c>
      <c r="G66" s="80">
        <v>11.19</v>
      </c>
      <c r="H66" s="68">
        <f>MAX(G66,-0.12*F66)</f>
        <v>11.19</v>
      </c>
      <c r="I66" s="68">
        <f>IF(ABS(F66)&lt;=10,0.5,IF(ABS(F66)&lt;=25,1,IF(ABS(F66)&lt;=100,2,10)))</f>
        <v>1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1</v>
      </c>
      <c r="N66" s="70">
        <f>IF(M66=M65,N65+M66,0)</f>
        <v>8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0.1708069575</v>
      </c>
      <c r="S66" s="65">
        <f>MIN($S$6/100*F66,150)</f>
        <v>1.3428</v>
      </c>
      <c r="T66" s="65">
        <f>MIN($T$6/100*F66,200)</f>
        <v>1.6785</v>
      </c>
      <c r="U66" s="65">
        <f>MIN($U$6/100*F66,250)</f>
        <v>2.238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0.141086546895</v>
      </c>
      <c r="Z66" s="73">
        <f>IF(AND(C66&gt;=50.1,G66&lt;0),($A$2)*ABS(G66)/40000,0)</f>
        <v>0</v>
      </c>
      <c r="AA66" s="73">
        <f>R66+Y66+Z66</f>
        <v>0.311893504395</v>
      </c>
      <c r="AB66" s="148">
        <f>IF(AA66&gt;=0,AA66,"")</f>
        <v>0.311893504395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49.94</v>
      </c>
      <c r="D67" s="79">
        <f>ROUND(C67,2)</f>
        <v>49.94</v>
      </c>
      <c r="E67" s="65">
        <v>484.28</v>
      </c>
      <c r="F67" s="66">
        <v>12.19</v>
      </c>
      <c r="G67" s="80">
        <v>12.19</v>
      </c>
      <c r="H67" s="68">
        <f>MAX(G67,-0.12*F67)</f>
        <v>12.19</v>
      </c>
      <c r="I67" s="68">
        <f>IF(ABS(F67)&lt;=10,0.5,IF(ABS(F67)&lt;=25,1,IF(ABS(F67)&lt;=100,2,10)))</f>
        <v>1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1</v>
      </c>
      <c r="N67" s="70">
        <f>IF(M67=M66,N66+M67,0)</f>
        <v>9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0.14758433</v>
      </c>
      <c r="S67" s="65">
        <f>MIN($S$6/100*F67,150)</f>
        <v>1.4628</v>
      </c>
      <c r="T67" s="65">
        <f>MIN($T$6/100*F67,200)</f>
        <v>1.8285</v>
      </c>
      <c r="U67" s="65">
        <f>MIN($U$6/100*F67,250)</f>
        <v>2.438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0.12190465658</v>
      </c>
      <c r="Z67" s="73">
        <f>IF(AND(C67&gt;=50.1,G67&lt;0),($A$2)*ABS(G67)/40000,0)</f>
        <v>0</v>
      </c>
      <c r="AA67" s="73">
        <f>R67+Y67+Z67</f>
        <v>0.26948898658</v>
      </c>
      <c r="AB67" s="148">
        <f>IF(AA67&gt;=0,AA67,"")</f>
        <v>0.26948898658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49.99</v>
      </c>
      <c r="D68" s="79">
        <f>ROUND(C68,2)</f>
        <v>49.99</v>
      </c>
      <c r="E68" s="65">
        <v>326.41</v>
      </c>
      <c r="F68" s="66">
        <v>11.19</v>
      </c>
      <c r="G68" s="80">
        <v>11.19</v>
      </c>
      <c r="H68" s="68">
        <f>MAX(G68,-0.12*F68)</f>
        <v>11.19</v>
      </c>
      <c r="I68" s="68">
        <f>IF(ABS(F68)&lt;=10,0.5,IF(ABS(F68)&lt;=25,1,IF(ABS(F68)&lt;=100,2,10)))</f>
        <v>1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1</v>
      </c>
      <c r="N68" s="70">
        <f>IF(M68=M67,N67+M68,0)</f>
        <v>10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0.0913131975</v>
      </c>
      <c r="S68" s="65">
        <f>MIN($S$6/100*F68,150)</f>
        <v>1.3428</v>
      </c>
      <c r="T68" s="65">
        <f>MIN($T$6/100*F68,200)</f>
        <v>1.6785</v>
      </c>
      <c r="U68" s="65">
        <f>MIN($U$6/100*F68,250)</f>
        <v>2.238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0.07542470113500001</v>
      </c>
      <c r="Z68" s="73">
        <f>IF(AND(C68&gt;=50.1,G68&lt;0),($A$2)*ABS(G68)/40000,0)</f>
        <v>0</v>
      </c>
      <c r="AA68" s="73">
        <f>R68+Y68+Z68</f>
        <v>0.166737898635</v>
      </c>
      <c r="AB68" s="148">
        <f>IF(AA68&gt;=0,AA68,"")</f>
        <v>0.166737898635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49.99</v>
      </c>
      <c r="D69" s="79">
        <f>ROUND(C69,2)</f>
        <v>49.99</v>
      </c>
      <c r="E69" s="65">
        <v>326.41</v>
      </c>
      <c r="F69" s="66">
        <v>11.19</v>
      </c>
      <c r="G69" s="80">
        <v>11.19</v>
      </c>
      <c r="H69" s="68">
        <f>MAX(G69,-0.12*F69)</f>
        <v>11.19</v>
      </c>
      <c r="I69" s="68">
        <f>IF(ABS(F69)&lt;=10,0.5,IF(ABS(F69)&lt;=25,1,IF(ABS(F69)&lt;=100,2,10)))</f>
        <v>1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1</v>
      </c>
      <c r="N69" s="70">
        <f>IF(M69=M68,N68+M69,0)</f>
        <v>11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0.0913131975</v>
      </c>
      <c r="S69" s="65">
        <f>MIN($S$6/100*F69,150)</f>
        <v>1.3428</v>
      </c>
      <c r="T69" s="65">
        <f>MIN($T$6/100*F69,200)</f>
        <v>1.6785</v>
      </c>
      <c r="U69" s="65">
        <f>MIN($U$6/100*F69,250)</f>
        <v>2.238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0.07542470113500001</v>
      </c>
      <c r="Z69" s="73">
        <f>IF(AND(C69&gt;=50.1,G69&lt;0),($A$2)*ABS(G69)/40000,0)</f>
        <v>0</v>
      </c>
      <c r="AA69" s="73">
        <f>R69+Y69+Z69</f>
        <v>0.166737898635</v>
      </c>
      <c r="AB69" s="148">
        <f>IF(AA69&gt;=0,AA69,"")</f>
        <v>0.166737898635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49.95</v>
      </c>
      <c r="D70" s="79">
        <f>ROUND(C70,2)</f>
        <v>49.95</v>
      </c>
      <c r="E70" s="65">
        <v>452.7</v>
      </c>
      <c r="F70" s="66">
        <v>29.52</v>
      </c>
      <c r="G70" s="80">
        <v>8.9818</v>
      </c>
      <c r="H70" s="68">
        <f>MAX(G70,-0.12*F70)</f>
        <v>8.9818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1</v>
      </c>
      <c r="N70" s="70">
        <f>IF(M70=M69,N69+M70,0)</f>
        <v>12</v>
      </c>
      <c r="O70" s="70">
        <f>IF(OR(N70=12,N70=24,N70=36,N70=48,N70=60,N70=72,N70=84,N70=96),1,0)</f>
        <v>1</v>
      </c>
      <c r="P70" s="71">
        <f>L70+O70</f>
        <v>1</v>
      </c>
      <c r="Q70" s="72">
        <f>P70*ABS(R70)*0.1</f>
        <v>0.01016515215</v>
      </c>
      <c r="R70" s="73">
        <f>H70*E70/40000</f>
        <v>0.1016515215</v>
      </c>
      <c r="S70" s="65">
        <f>MIN($S$6/100*F70,150)</f>
        <v>3.5424</v>
      </c>
      <c r="T70" s="65">
        <f>MIN($T$6/100*F70,200)</f>
        <v>4.428</v>
      </c>
      <c r="U70" s="65">
        <f>MIN($U$6/100*F70,250)</f>
        <v>5.904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0.0435194091</v>
      </c>
      <c r="Z70" s="73">
        <f>IF(AND(C70&gt;=50.1,G70&lt;0),($A$2)*ABS(G70)/40000,0)</f>
        <v>0</v>
      </c>
      <c r="AA70" s="73">
        <f>R70+Y70+Z70</f>
        <v>0.1451709306</v>
      </c>
      <c r="AB70" s="148">
        <f>IF(AA70&gt;=0,AA70,"")</f>
        <v>0.1451709306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49.94</v>
      </c>
      <c r="D71" s="79">
        <f>ROUND(C71,2)</f>
        <v>49.94</v>
      </c>
      <c r="E71" s="65">
        <v>484.28</v>
      </c>
      <c r="F71" s="66">
        <v>29.52</v>
      </c>
      <c r="G71" s="80">
        <v>8.9818</v>
      </c>
      <c r="H71" s="68">
        <f>MAX(G71,-0.12*F71)</f>
        <v>8.9818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1</v>
      </c>
      <c r="N71" s="70">
        <f>IF(M71=M70,N70+M71,0)</f>
        <v>13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0.1087426526</v>
      </c>
      <c r="S71" s="65">
        <f>MIN($S$6/100*F71,150)</f>
        <v>3.5424</v>
      </c>
      <c r="T71" s="65">
        <f>MIN($T$6/100*F71,200)</f>
        <v>4.428</v>
      </c>
      <c r="U71" s="65">
        <f>MIN($U$6/100*F71,250)</f>
        <v>5.904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0.04655528924</v>
      </c>
      <c r="Z71" s="73">
        <f>IF(AND(C71&gt;=50.1,G71&lt;0),($A$2)*ABS(G71)/40000,0)</f>
        <v>0</v>
      </c>
      <c r="AA71" s="73">
        <f>R71+Y71+Z71</f>
        <v>0.15529794184</v>
      </c>
      <c r="AB71" s="148">
        <f>IF(AA71&gt;=0,AA71,"")</f>
        <v>0.15529794184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49.98</v>
      </c>
      <c r="D72" s="79">
        <f>ROUND(C72,2)</f>
        <v>49.98</v>
      </c>
      <c r="E72" s="65">
        <v>357.99</v>
      </c>
      <c r="F72" s="66">
        <v>35.17</v>
      </c>
      <c r="G72" s="80">
        <v>14.6318</v>
      </c>
      <c r="H72" s="68">
        <f>MAX(G72,-0.12*F72)</f>
        <v>14.6318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1</v>
      </c>
      <c r="N72" s="70">
        <f>IF(M72=M71,N71+M72,0)</f>
        <v>14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0.13095095205</v>
      </c>
      <c r="S72" s="65">
        <f>MIN($S$6/100*F72,150)</f>
        <v>4.2204</v>
      </c>
      <c r="T72" s="65">
        <f>MIN($T$6/100*F72,200)</f>
        <v>5.2755</v>
      </c>
      <c r="U72" s="65">
        <f>MIN($U$6/100*F72,250)</f>
        <v>7.034000000000001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0.07618224094500001</v>
      </c>
      <c r="Z72" s="73">
        <f>IF(AND(C72&gt;=50.1,G72&lt;0),($A$2)*ABS(G72)/40000,0)</f>
        <v>0</v>
      </c>
      <c r="AA72" s="73">
        <f>R72+Y72+Z72</f>
        <v>0.207133192995</v>
      </c>
      <c r="AB72" s="148">
        <f>IF(AA72&gt;=0,AA72,"")</f>
        <v>0.207133192995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49.88</v>
      </c>
      <c r="D73" s="79">
        <f>ROUND(C73,2)</f>
        <v>49.88</v>
      </c>
      <c r="E73" s="65">
        <v>673.71</v>
      </c>
      <c r="F73" s="66">
        <v>35.17</v>
      </c>
      <c r="G73" s="80">
        <v>14.6318</v>
      </c>
      <c r="H73" s="68">
        <f>MAX(G73,-0.12*F73)</f>
        <v>14.6318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1</v>
      </c>
      <c r="N73" s="70">
        <f>IF(M73=M72,N72+M73,0)</f>
        <v>15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0.2464397494500001</v>
      </c>
      <c r="S73" s="65">
        <f>MIN($S$6/100*F73,150)</f>
        <v>4.2204</v>
      </c>
      <c r="T73" s="65">
        <f>MIN($T$6/100*F73,200)</f>
        <v>5.2755</v>
      </c>
      <c r="U73" s="65">
        <f>MIN($U$6/100*F73,250)</f>
        <v>7.034000000000001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0.143369193405</v>
      </c>
      <c r="Z73" s="73">
        <f>IF(AND(C73&gt;=50.1,G73&lt;0),($A$2)*ABS(G73)/40000,0)</f>
        <v>0</v>
      </c>
      <c r="AA73" s="73">
        <f>R73+Y73+Z73</f>
        <v>0.3898089428550001</v>
      </c>
      <c r="AB73" s="148">
        <f>IF(AA73&gt;=0,AA73,"")</f>
        <v>0.3898089428550001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49.96</v>
      </c>
      <c r="D74" s="79">
        <f>ROUND(C74,2)</f>
        <v>49.96</v>
      </c>
      <c r="E74" s="65">
        <v>421.13</v>
      </c>
      <c r="F74" s="66">
        <v>35.17</v>
      </c>
      <c r="G74" s="80">
        <v>14.6318</v>
      </c>
      <c r="H74" s="68">
        <f>MAX(G74,-0.12*F74)</f>
        <v>14.6318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1</v>
      </c>
      <c r="N74" s="70">
        <f>IF(M74=M73,N73+M74,0)</f>
        <v>16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0.15404724835</v>
      </c>
      <c r="S74" s="65">
        <f>MIN($S$6/100*F74,150)</f>
        <v>4.2204</v>
      </c>
      <c r="T74" s="65">
        <f>MIN($T$6/100*F74,200)</f>
        <v>5.2755</v>
      </c>
      <c r="U74" s="65">
        <f>MIN($U$6/100*F74,250)</f>
        <v>7.034000000000001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0.08961878021500001</v>
      </c>
      <c r="Z74" s="73">
        <f>IF(AND(C74&gt;=50.1,G74&lt;0),($A$2)*ABS(G74)/40000,0)</f>
        <v>0</v>
      </c>
      <c r="AA74" s="73">
        <f>R74+Y74+Z74</f>
        <v>0.243666028565</v>
      </c>
      <c r="AB74" s="148">
        <f>IF(AA74&gt;=0,AA74,"")</f>
        <v>0.243666028565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50.01</v>
      </c>
      <c r="D75" s="79">
        <f>ROUND(C75,2)</f>
        <v>50.01</v>
      </c>
      <c r="E75" s="65">
        <v>235.87</v>
      </c>
      <c r="F75" s="66">
        <v>66.09999999999999</v>
      </c>
      <c r="G75" s="80">
        <v>13.83884</v>
      </c>
      <c r="H75" s="68">
        <f>MAX(G75,-0.12*F75)</f>
        <v>13.83884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1</v>
      </c>
      <c r="N75" s="70">
        <f>IF(M75=M74,N74+M75,0)</f>
        <v>17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0.08160417976999998</v>
      </c>
      <c r="S75" s="65">
        <f>MIN($S$6/100*F75,150)</f>
        <v>7.931999999999999</v>
      </c>
      <c r="T75" s="65">
        <f>MIN($T$6/100*F75,200)</f>
        <v>9.914999999999999</v>
      </c>
      <c r="U75" s="65">
        <f>MIN($U$6/100*F75,250)</f>
        <v>13.22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0.01378329931999999</v>
      </c>
      <c r="Z75" s="73">
        <f>IF(AND(C75&gt;=50.1,G75&lt;0),($A$2)*ABS(G75)/40000,0)</f>
        <v>0</v>
      </c>
      <c r="AA75" s="73">
        <f>R75+Y75+Z75</f>
        <v>0.09538747908999998</v>
      </c>
      <c r="AB75" s="148">
        <f>IF(AA75&gt;=0,AA75,"")</f>
        <v>0.09538747908999998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50.05</v>
      </c>
      <c r="D76" s="79">
        <f>ROUND(C76,2)</f>
        <v>50.05</v>
      </c>
      <c r="E76" s="65">
        <v>0</v>
      </c>
      <c r="F76" s="66">
        <v>97.14</v>
      </c>
      <c r="G76" s="80">
        <v>6.279700000000005</v>
      </c>
      <c r="H76" s="68">
        <f>MAX(G76,-0.12*F76)</f>
        <v>6.279700000000005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1</v>
      </c>
      <c r="N76" s="70">
        <f>IF(M76=M75,N75+M76,0)</f>
        <v>18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11.6568</v>
      </c>
      <c r="T76" s="65">
        <f>MIN($T$6/100*F76,200)</f>
        <v>14.571</v>
      </c>
      <c r="U76" s="65">
        <f>MIN($U$6/100*F76,250)</f>
        <v>19.428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49.95</v>
      </c>
      <c r="D77" s="79">
        <f>ROUND(C77,2)</f>
        <v>49.95</v>
      </c>
      <c r="E77" s="65">
        <v>452.7</v>
      </c>
      <c r="F77" s="66">
        <v>178.46</v>
      </c>
      <c r="G77" s="80">
        <v>14.31969000000001</v>
      </c>
      <c r="H77" s="68">
        <f>MAX(G77,-0.12*F77)</f>
        <v>14.31969000000001</v>
      </c>
      <c r="I77" s="68">
        <f>IF(ABS(F77)&lt;=10,0.5,IF(ABS(F77)&lt;=25,1,IF(ABS(F77)&lt;=100,2,10)))</f>
        <v>10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1</v>
      </c>
      <c r="N77" s="70">
        <f>IF(M77=M76,N76+M77,0)</f>
        <v>19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0.1620630915750001</v>
      </c>
      <c r="S77" s="65">
        <f>MIN($S$6/100*F77,150)</f>
        <v>21.4152</v>
      </c>
      <c r="T77" s="65">
        <f>MIN($T$6/100*F77,200)</f>
        <v>26.769</v>
      </c>
      <c r="U77" s="65">
        <f>MIN($U$6/100*F77,250)</f>
        <v>35.692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0.1620630915750001</v>
      </c>
      <c r="AB77" s="148">
        <f>IF(AA77&gt;=0,AA77,"")</f>
        <v>0.1620630915750001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49.9</v>
      </c>
      <c r="D78" s="79">
        <f>ROUND(C78,2)</f>
        <v>49.9</v>
      </c>
      <c r="E78" s="65">
        <v>610.5700000000001</v>
      </c>
      <c r="F78" s="66">
        <v>217.75</v>
      </c>
      <c r="G78" s="80">
        <v>3.739120000000014</v>
      </c>
      <c r="H78" s="68">
        <f>MAX(G78,-0.12*F78)</f>
        <v>3.739120000000014</v>
      </c>
      <c r="I78" s="68">
        <f>IF(ABS(F78)&lt;=10,0.5,IF(ABS(F78)&lt;=25,1,IF(ABS(F78)&lt;=100,2,10)))</f>
        <v>10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0.05707486246000022</v>
      </c>
      <c r="S78" s="65">
        <f>MIN($S$6/100*F78,150)</f>
        <v>26.13</v>
      </c>
      <c r="T78" s="65">
        <f>MIN($T$6/100*F78,200)</f>
        <v>32.6625</v>
      </c>
      <c r="U78" s="65">
        <f>MIN($U$6/100*F78,250)</f>
        <v>43.55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0.05707486246000022</v>
      </c>
      <c r="AB78" s="148">
        <f>IF(AA78&gt;=0,AA78,"")</f>
        <v>0.05707486246000022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49.92</v>
      </c>
      <c r="D79" s="79">
        <f>ROUND(C79,2)</f>
        <v>49.92</v>
      </c>
      <c r="E79" s="65">
        <v>547.42</v>
      </c>
      <c r="F79" s="66">
        <v>290.21</v>
      </c>
      <c r="G79" s="80">
        <v>29.62542999999999</v>
      </c>
      <c r="H79" s="68">
        <f>MAX(G79,-0.12*F79)</f>
        <v>29.62542999999999</v>
      </c>
      <c r="I79" s="68">
        <f>IF(ABS(F79)&lt;=10,0.5,IF(ABS(F79)&lt;=25,1,IF(ABS(F79)&lt;=100,2,10)))</f>
        <v>10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1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0.4054388222649999</v>
      </c>
      <c r="S79" s="65">
        <f>MIN($S$6/100*F79,150)</f>
        <v>34.8252</v>
      </c>
      <c r="T79" s="65">
        <f>MIN($T$6/100*F79,200)</f>
        <v>43.53149999999999</v>
      </c>
      <c r="U79" s="65">
        <f>MIN($U$6/100*F79,250)</f>
        <v>58.042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0.4054388222649999</v>
      </c>
      <c r="AB79" s="148">
        <f>IF(AA79&gt;=0,AA79,"")</f>
        <v>0.4054388222649999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50.03</v>
      </c>
      <c r="D80" s="79">
        <f>ROUND(C80,2)</f>
        <v>50.03</v>
      </c>
      <c r="E80" s="65">
        <v>117.94</v>
      </c>
      <c r="F80" s="66">
        <v>378.68</v>
      </c>
      <c r="G80" s="80">
        <v>11.28944000000001</v>
      </c>
      <c r="H80" s="68">
        <f>MAX(G80,-0.12*F80)</f>
        <v>11.28944000000001</v>
      </c>
      <c r="I80" s="68">
        <f>IF(ABS(F80)&lt;=10,0.5,IF(ABS(F80)&lt;=25,1,IF(ABS(F80)&lt;=100,2,10)))</f>
        <v>10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1</v>
      </c>
      <c r="N80" s="70">
        <f>IF(M80=M79,N79+M80,0)</f>
        <v>1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0.03328691384000004</v>
      </c>
      <c r="S80" s="65">
        <f>MIN($S$6/100*F80,150)</f>
        <v>45.4416</v>
      </c>
      <c r="T80" s="65">
        <f>MIN($T$6/100*F80,200)</f>
        <v>56.802</v>
      </c>
      <c r="U80" s="65">
        <f>MIN($U$6/100*F80,250)</f>
        <v>75.736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0.03328691384000004</v>
      </c>
      <c r="AB80" s="148">
        <f>IF(AA80&gt;=0,AA80,"")</f>
        <v>0.03328691384000004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49.97</v>
      </c>
      <c r="D81" s="79">
        <f>ROUND(C81,2)</f>
        <v>49.97</v>
      </c>
      <c r="E81" s="65">
        <v>389.56</v>
      </c>
      <c r="F81" s="66">
        <v>378.67</v>
      </c>
      <c r="G81" s="80">
        <v>-31.47238999999996</v>
      </c>
      <c r="H81" s="68">
        <f>MAX(G81,-0.12*F81)</f>
        <v>-31.47238999999996</v>
      </c>
      <c r="I81" s="68">
        <f>IF(ABS(F81)&lt;=10,0.5,IF(ABS(F81)&lt;=25,1,IF(ABS(F81)&lt;=100,2,10)))</f>
        <v>10</v>
      </c>
      <c r="J81" s="69">
        <f>IF(G81&lt;-I81,1,0)</f>
        <v>1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-0.3065096062099996</v>
      </c>
      <c r="S81" s="65">
        <f>MIN($S$6/100*F81,150)</f>
        <v>45.4404</v>
      </c>
      <c r="T81" s="65">
        <f>MIN($T$6/100*F81,200)</f>
        <v>56.8005</v>
      </c>
      <c r="U81" s="65">
        <f>MIN($U$6/100*F81,250)</f>
        <v>75.73400000000001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-0.3065096062099996</v>
      </c>
      <c r="AB81" s="148" t="str">
        <f>IF(AA81&gt;=0,AA81,"")</f>
        <v/>
      </c>
      <c r="AC81" s="82">
        <f>IF(AA81&lt;0,AA81,"")</f>
        <v>-0.3065096062099996</v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49.94</v>
      </c>
      <c r="D82" s="79">
        <f>ROUND(C82,2)</f>
        <v>49.94</v>
      </c>
      <c r="E82" s="65">
        <v>484.28</v>
      </c>
      <c r="F82" s="66">
        <v>378.68</v>
      </c>
      <c r="G82" s="80">
        <v>-31.46238999999997</v>
      </c>
      <c r="H82" s="68">
        <f>MAX(G82,-0.12*F82)</f>
        <v>-31.46238999999997</v>
      </c>
      <c r="I82" s="68">
        <f>IF(ABS(F82)&lt;=10,0.5,IF(ABS(F82)&lt;=25,1,IF(ABS(F82)&lt;=100,2,10)))</f>
        <v>10</v>
      </c>
      <c r="J82" s="69">
        <f>IF(G82&lt;-I82,1,0)</f>
        <v>1</v>
      </c>
      <c r="K82" s="69">
        <f>IF(J82=J81,K81+J82,0)</f>
        <v>1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-0.3809151557299996</v>
      </c>
      <c r="S82" s="65">
        <f>MIN($S$6/100*F82,150)</f>
        <v>45.4416</v>
      </c>
      <c r="T82" s="65">
        <f>MIN($T$6/100*F82,200)</f>
        <v>56.802</v>
      </c>
      <c r="U82" s="65">
        <f>MIN($U$6/100*F82,250)</f>
        <v>75.736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-0.3809151557299996</v>
      </c>
      <c r="AB82" s="148" t="str">
        <f>IF(AA82&gt;=0,AA82,"")</f>
        <v/>
      </c>
      <c r="AC82" s="82">
        <f>IF(AA82&lt;0,AA82,"")</f>
        <v>-0.3809151557299996</v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49.91</v>
      </c>
      <c r="D83" s="79">
        <f>ROUND(C83,2)</f>
        <v>49.91</v>
      </c>
      <c r="E83" s="65">
        <v>578.99</v>
      </c>
      <c r="F83" s="66">
        <v>369.3</v>
      </c>
      <c r="G83" s="80">
        <v>-31.28296</v>
      </c>
      <c r="H83" s="68">
        <f>MAX(G83,-0.12*F83)</f>
        <v>-31.28296</v>
      </c>
      <c r="I83" s="68">
        <f>IF(ABS(F83)&lt;=10,0.5,IF(ABS(F83)&lt;=25,1,IF(ABS(F83)&lt;=100,2,10)))</f>
        <v>10</v>
      </c>
      <c r="J83" s="69">
        <f>IF(G83&lt;-I83,1,0)</f>
        <v>1</v>
      </c>
      <c r="K83" s="69">
        <f>IF(J83=J82,K82+J83,0)</f>
        <v>2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-0.4528130252600001</v>
      </c>
      <c r="S83" s="65">
        <f>MIN($S$6/100*F83,150)</f>
        <v>44.316</v>
      </c>
      <c r="T83" s="65">
        <f>MIN($T$6/100*F83,200)</f>
        <v>55.395</v>
      </c>
      <c r="U83" s="65">
        <f>MIN($U$6/100*F83,250)</f>
        <v>73.86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-0.4528130252600001</v>
      </c>
      <c r="AB83" s="148" t="str">
        <f>IF(AA83&gt;=0,AA83,"")</f>
        <v/>
      </c>
      <c r="AC83" s="82">
        <f>IF(AA83&lt;0,AA83,"")</f>
        <v>-0.4528130252600001</v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49.97</v>
      </c>
      <c r="D84" s="79">
        <f>ROUND(C84,2)</f>
        <v>49.97</v>
      </c>
      <c r="E84" s="65">
        <v>389.56</v>
      </c>
      <c r="F84" s="66">
        <v>354.09</v>
      </c>
      <c r="G84" s="80">
        <v>-7.970580000000041</v>
      </c>
      <c r="H84" s="68">
        <f>MAX(G84,-0.12*F84)</f>
        <v>-7.970580000000041</v>
      </c>
      <c r="I84" s="68">
        <f>IF(ABS(F84)&lt;=10,0.5,IF(ABS(F84)&lt;=25,1,IF(ABS(F84)&lt;=100,2,10)))</f>
        <v>10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-0.0776254786200004</v>
      </c>
      <c r="S84" s="65">
        <f>MIN($S$6/100*F84,150)</f>
        <v>42.49079999999999</v>
      </c>
      <c r="T84" s="65">
        <f>MIN($T$6/100*F84,200)</f>
        <v>53.11349999999999</v>
      </c>
      <c r="U84" s="65">
        <f>MIN($U$6/100*F84,250)</f>
        <v>70.818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-0.0776254786200004</v>
      </c>
      <c r="AB84" s="148" t="str">
        <f>IF(AA84&gt;=0,AA84,"")</f>
        <v/>
      </c>
      <c r="AC84" s="82">
        <f>IF(AA84&lt;0,AA84,"")</f>
        <v>-0.0776254786200004</v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49.96</v>
      </c>
      <c r="D85" s="79">
        <f>ROUND(C85,2)</f>
        <v>49.96</v>
      </c>
      <c r="E85" s="65">
        <v>421.13</v>
      </c>
      <c r="F85" s="66">
        <v>299.67</v>
      </c>
      <c r="G85" s="80">
        <v>30.18062000000003</v>
      </c>
      <c r="H85" s="68">
        <f>MAX(G85,-0.12*F85)</f>
        <v>30.18062000000003</v>
      </c>
      <c r="I85" s="68">
        <f>IF(ABS(F85)&lt;=10,0.5,IF(ABS(F85)&lt;=25,1,IF(ABS(F85)&lt;=100,2,10)))</f>
        <v>10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1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0.3177491125150003</v>
      </c>
      <c r="S85" s="65">
        <f>MIN($S$6/100*F85,150)</f>
        <v>35.9604</v>
      </c>
      <c r="T85" s="65">
        <f>MIN($T$6/100*F85,200)</f>
        <v>44.9505</v>
      </c>
      <c r="U85" s="65">
        <f>MIN($U$6/100*F85,250)</f>
        <v>59.934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0.3177491125150003</v>
      </c>
      <c r="AB85" s="148">
        <f>IF(AA85&gt;=0,AA85,"")</f>
        <v>0.3177491125150003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49.93</v>
      </c>
      <c r="D86" s="79">
        <f>ROUND(C86,2)</f>
        <v>49.93</v>
      </c>
      <c r="E86" s="65">
        <v>515.85</v>
      </c>
      <c r="F86" s="66">
        <v>217.44</v>
      </c>
      <c r="G86" s="80">
        <v>65.35274000000001</v>
      </c>
      <c r="H86" s="68">
        <f>MAX(G86,-0.12*F86)</f>
        <v>65.35274000000001</v>
      </c>
      <c r="I86" s="68">
        <f>IF(ABS(F86)&lt;=10,0.5,IF(ABS(F86)&lt;=25,1,IF(ABS(F86)&lt;=100,2,10)))</f>
        <v>10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1</v>
      </c>
      <c r="N86" s="70">
        <f>IF(M86=M85,N85+M86,0)</f>
        <v>1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0.8428052732250002</v>
      </c>
      <c r="S86" s="65">
        <f>MIN($S$6/100*F86,150)</f>
        <v>26.0928</v>
      </c>
      <c r="T86" s="65">
        <f>MIN($T$6/100*F86,200)</f>
        <v>32.616</v>
      </c>
      <c r="U86" s="65">
        <f>MIN($U$6/100*F86,250)</f>
        <v>43.488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0.3548813288250002</v>
      </c>
      <c r="Z86" s="73">
        <f>IF(AND(C86&gt;=50.1,G86&lt;0),($A$2)*ABS(G86)/40000,0)</f>
        <v>0</v>
      </c>
      <c r="AA86" s="73">
        <f>R86+Y86+Z86</f>
        <v>1.19768660205</v>
      </c>
      <c r="AB86" s="148">
        <f>IF(AA86&gt;=0,AA86,"")</f>
        <v>1.19768660205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</v>
      </c>
      <c r="D87" s="79">
        <f>ROUND(C87,2)</f>
        <v>50</v>
      </c>
      <c r="E87" s="65">
        <v>294.84</v>
      </c>
      <c r="F87" s="66">
        <v>164.95</v>
      </c>
      <c r="G87" s="80">
        <v>66.74009</v>
      </c>
      <c r="H87" s="68">
        <f>MAX(G87,-0.12*F87)</f>
        <v>66.74009</v>
      </c>
      <c r="I87" s="68">
        <f>IF(ABS(F87)&lt;=10,0.5,IF(ABS(F87)&lt;=25,1,IF(ABS(F87)&lt;=100,2,10)))</f>
        <v>10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1</v>
      </c>
      <c r="N87" s="70">
        <f>IF(M87=M86,N86+M87,0)</f>
        <v>2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0.4919412033899999</v>
      </c>
      <c r="S87" s="65">
        <f>MIN($S$6/100*F87,150)</f>
        <v>19.794</v>
      </c>
      <c r="T87" s="65">
        <f>MIN($T$6/100*F87,200)</f>
        <v>24.7425</v>
      </c>
      <c r="U87" s="65">
        <f>MIN($U$6/100*F87,250)</f>
        <v>32.99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0.2803839210899999</v>
      </c>
      <c r="Z87" s="73">
        <f>IF(AND(C87&gt;=50.1,G87&lt;0),($A$2)*ABS(G87)/40000,0)</f>
        <v>0</v>
      </c>
      <c r="AA87" s="73">
        <f>R87+Y87+Z87</f>
        <v>0.7723251244799998</v>
      </c>
      <c r="AB87" s="148">
        <f>IF(AA87&gt;=0,AA87,"")</f>
        <v>0.7723251244799998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50.02</v>
      </c>
      <c r="D88" s="79">
        <f>ROUND(C88,2)</f>
        <v>50.02</v>
      </c>
      <c r="E88" s="65">
        <v>176.91</v>
      </c>
      <c r="F88" s="66">
        <v>117.69</v>
      </c>
      <c r="G88" s="80">
        <v>19.73101</v>
      </c>
      <c r="H88" s="68">
        <f>MAX(G88,-0.12*F88)</f>
        <v>19.73101</v>
      </c>
      <c r="I88" s="68">
        <f>IF(ABS(F88)&lt;=10,0.5,IF(ABS(F88)&lt;=25,1,IF(ABS(F88)&lt;=100,2,10)))</f>
        <v>10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1</v>
      </c>
      <c r="N88" s="70">
        <f>IF(M88=M87,N87+M88,0)</f>
        <v>3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0.08726532447749999</v>
      </c>
      <c r="S88" s="65">
        <f>MIN($S$6/100*F88,150)</f>
        <v>14.1228</v>
      </c>
      <c r="T88" s="65">
        <f>MIN($T$6/100*F88,200)</f>
        <v>17.6535</v>
      </c>
      <c r="U88" s="65">
        <f>MIN($U$6/100*F88,250)</f>
        <v>23.538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0.006798403625999998</v>
      </c>
      <c r="Z88" s="73">
        <f>IF(AND(C88&gt;=50.1,G88&lt;0),($A$2)*ABS(G88)/40000,0)</f>
        <v>0</v>
      </c>
      <c r="AA88" s="73">
        <f>R88+Y88+Z88</f>
        <v>0.09406372810349999</v>
      </c>
      <c r="AB88" s="148">
        <f>IF(AA88&gt;=0,AA88,"")</f>
        <v>0.09406372810349999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49.99</v>
      </c>
      <c r="D89" s="79">
        <f>ROUND(C89,2)</f>
        <v>49.99</v>
      </c>
      <c r="E89" s="65">
        <v>326.41</v>
      </c>
      <c r="F89" s="66">
        <v>91.89</v>
      </c>
      <c r="G89" s="80">
        <v>27.27015</v>
      </c>
      <c r="H89" s="68">
        <f>MAX(G89,-0.12*F89)</f>
        <v>27.27015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1</v>
      </c>
      <c r="N89" s="70">
        <f>IF(M89=M88,N88+M89,0)</f>
        <v>4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0.2225312415375</v>
      </c>
      <c r="S89" s="65">
        <f>MIN($S$6/100*F89,150)</f>
        <v>11.0268</v>
      </c>
      <c r="T89" s="65">
        <f>MIN($T$6/100*F89,200)</f>
        <v>13.7835</v>
      </c>
      <c r="U89" s="65">
        <f>MIN($U$6/100*F89,250)</f>
        <v>18.378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0.09205814672250003</v>
      </c>
      <c r="Z89" s="73">
        <f>IF(AND(C89&gt;=50.1,G89&lt;0),($A$2)*ABS(G89)/40000,0)</f>
        <v>0</v>
      </c>
      <c r="AA89" s="73">
        <f>R89+Y89+Z89</f>
        <v>0.31458938826</v>
      </c>
      <c r="AB89" s="148">
        <f>IF(AA89&gt;=0,AA89,"")</f>
        <v>0.31458938826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49.99</v>
      </c>
      <c r="D90" s="79">
        <f>ROUND(C90,2)</f>
        <v>49.99</v>
      </c>
      <c r="E90" s="65">
        <v>326.41</v>
      </c>
      <c r="F90" s="66">
        <v>36.27</v>
      </c>
      <c r="G90" s="80">
        <v>-7.81165</v>
      </c>
      <c r="H90" s="68">
        <f>MAX(G90,-0.12*F90)</f>
        <v>-4.3524</v>
      </c>
      <c r="I90" s="68">
        <f>IF(ABS(F90)&lt;=10,0.5,IF(ABS(F90)&lt;=25,1,IF(ABS(F90)&lt;=100,2,10)))</f>
        <v>2</v>
      </c>
      <c r="J90" s="69">
        <f>IF(G90&lt;-I90,1,0)</f>
        <v>1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-0.03551667210000001</v>
      </c>
      <c r="S90" s="65">
        <f>MIN($S$6/100*F90,150)</f>
        <v>4.3524</v>
      </c>
      <c r="T90" s="65">
        <f>MIN($T$6/100*F90,200)</f>
        <v>5.4405</v>
      </c>
      <c r="U90" s="65">
        <f>MIN($U$6/100*F90,250)</f>
        <v>7.254000000000001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-0.03551667210000001</v>
      </c>
      <c r="AB90" s="148" t="str">
        <f>IF(AA90&gt;=0,AA90,"")</f>
        <v/>
      </c>
      <c r="AC90" s="82">
        <f>IF(AA90&lt;0,AA90,"")</f>
        <v>-0.03551667210000001</v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49.97</v>
      </c>
      <c r="D91" s="79">
        <f>ROUND(C91,2)</f>
        <v>49.97</v>
      </c>
      <c r="E91" s="65">
        <v>389.56</v>
      </c>
      <c r="F91" s="66">
        <v>37.28</v>
      </c>
      <c r="G91" s="80">
        <v>-6.801650000000002</v>
      </c>
      <c r="H91" s="68">
        <f>MAX(G91,-0.12*F91)</f>
        <v>-4.4736</v>
      </c>
      <c r="I91" s="68">
        <f>IF(ABS(F91)&lt;=10,0.5,IF(ABS(F91)&lt;=25,1,IF(ABS(F91)&lt;=100,2,10)))</f>
        <v>2</v>
      </c>
      <c r="J91" s="69">
        <f>IF(G91&lt;-I91,1,0)</f>
        <v>1</v>
      </c>
      <c r="K91" s="69">
        <f>IF(J91=J90,K90+J91,0)</f>
        <v>1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-0.0435683904</v>
      </c>
      <c r="S91" s="65">
        <f>MIN($S$6/100*F91,150)</f>
        <v>4.4736</v>
      </c>
      <c r="T91" s="65">
        <f>MIN($T$6/100*F91,200)</f>
        <v>5.592</v>
      </c>
      <c r="U91" s="65">
        <f>MIN($U$6/100*F91,250)</f>
        <v>7.456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-0.0435683904</v>
      </c>
      <c r="AB91" s="148" t="str">
        <f>IF(AA91&gt;=0,AA91,"")</f>
        <v/>
      </c>
      <c r="AC91" s="82">
        <f>IF(AA91&lt;0,AA91,"")</f>
        <v>-0.0435683904</v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49.99</v>
      </c>
      <c r="D92" s="79">
        <f>ROUND(C92,2)</f>
        <v>49.99</v>
      </c>
      <c r="E92" s="65">
        <v>326.41</v>
      </c>
      <c r="F92" s="66">
        <v>36.27</v>
      </c>
      <c r="G92" s="80">
        <v>-7.81165</v>
      </c>
      <c r="H92" s="68">
        <f>MAX(G92,-0.12*F92)</f>
        <v>-4.3524</v>
      </c>
      <c r="I92" s="68">
        <f>IF(ABS(F92)&lt;=10,0.5,IF(ABS(F92)&lt;=25,1,IF(ABS(F92)&lt;=100,2,10)))</f>
        <v>2</v>
      </c>
      <c r="J92" s="69">
        <f>IF(G92&lt;-I92,1,0)</f>
        <v>1</v>
      </c>
      <c r="K92" s="69">
        <f>IF(J92=J91,K91+J92,0)</f>
        <v>2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-0.03551667210000001</v>
      </c>
      <c r="S92" s="65">
        <f>MIN($S$6/100*F92,150)</f>
        <v>4.3524</v>
      </c>
      <c r="T92" s="65">
        <f>MIN($T$6/100*F92,200)</f>
        <v>5.4405</v>
      </c>
      <c r="U92" s="65">
        <f>MIN($U$6/100*F92,250)</f>
        <v>7.254000000000001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-0.03551667210000001</v>
      </c>
      <c r="AB92" s="148" t="str">
        <f>IF(AA92&gt;=0,AA92,"")</f>
        <v/>
      </c>
      <c r="AC92" s="82">
        <f>IF(AA92&lt;0,AA92,"")</f>
        <v>-0.03551667210000001</v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</v>
      </c>
      <c r="D93" s="79">
        <f>ROUND(C93,2)</f>
        <v>50</v>
      </c>
      <c r="E93" s="65">
        <v>294.84</v>
      </c>
      <c r="F93" s="66">
        <v>18.03</v>
      </c>
      <c r="G93" s="80">
        <v>-7.380559999999999</v>
      </c>
      <c r="H93" s="68">
        <f>MAX(G93,-0.12*F93)</f>
        <v>-2.1636</v>
      </c>
      <c r="I93" s="68">
        <f>IF(ABS(F93)&lt;=10,0.5,IF(ABS(F93)&lt;=25,1,IF(ABS(F93)&lt;=100,2,10)))</f>
        <v>1</v>
      </c>
      <c r="J93" s="69">
        <f>IF(G93&lt;-I93,1,0)</f>
        <v>1</v>
      </c>
      <c r="K93" s="69">
        <f>IF(J93=J92,K92+J93,0)</f>
        <v>3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-0.0159478956</v>
      </c>
      <c r="S93" s="65">
        <f>MIN($S$6/100*F93,150)</f>
        <v>2.1636</v>
      </c>
      <c r="T93" s="65">
        <f>MIN($T$6/100*F93,200)</f>
        <v>2.7045</v>
      </c>
      <c r="U93" s="65">
        <f>MIN($U$6/100*F93,250)</f>
        <v>3.606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-0.0159478956</v>
      </c>
      <c r="AB93" s="148" t="str">
        <f>IF(AA93&gt;=0,AA93,"")</f>
        <v/>
      </c>
      <c r="AC93" s="82">
        <f>IF(AA93&lt;0,AA93,"")</f>
        <v>-0.0159478956</v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50.03</v>
      </c>
      <c r="D94" s="79">
        <f>ROUND(C94,2)</f>
        <v>50.03</v>
      </c>
      <c r="E94" s="65">
        <v>117.94</v>
      </c>
      <c r="F94" s="66">
        <v>18.03</v>
      </c>
      <c r="G94" s="80">
        <v>-7.380559999999999</v>
      </c>
      <c r="H94" s="68">
        <f>MAX(G94,-0.12*F94)</f>
        <v>-2.1636</v>
      </c>
      <c r="I94" s="68">
        <f>IF(ABS(F94)&lt;=10,0.5,IF(ABS(F94)&lt;=25,1,IF(ABS(F94)&lt;=100,2,10)))</f>
        <v>1</v>
      </c>
      <c r="J94" s="69">
        <f>IF(G94&lt;-I94,1,0)</f>
        <v>1</v>
      </c>
      <c r="K94" s="69">
        <f>IF(J94=J93,K93+J94,0)</f>
        <v>4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-0.0063793746</v>
      </c>
      <c r="S94" s="65">
        <f>MIN($S$6/100*F94,150)</f>
        <v>2.1636</v>
      </c>
      <c r="T94" s="65">
        <f>MIN($T$6/100*F94,200)</f>
        <v>2.7045</v>
      </c>
      <c r="U94" s="65">
        <f>MIN($U$6/100*F94,250)</f>
        <v>3.606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-0.0063793746</v>
      </c>
      <c r="AB94" s="148" t="str">
        <f>IF(AA94&gt;=0,AA94,"")</f>
        <v/>
      </c>
      <c r="AC94" s="82">
        <f>IF(AA94&lt;0,AA94,"")</f>
        <v>-0.0063793746</v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50.05</v>
      </c>
      <c r="D95" s="79">
        <f>ROUND(C95,2)</f>
        <v>50.05</v>
      </c>
      <c r="E95" s="65">
        <v>0</v>
      </c>
      <c r="F95" s="66">
        <v>18.03</v>
      </c>
      <c r="G95" s="80">
        <v>-7.380559999999999</v>
      </c>
      <c r="H95" s="68">
        <f>MAX(G95,-0.12*F95)</f>
        <v>-2.1636</v>
      </c>
      <c r="I95" s="68">
        <f>IF(ABS(F95)&lt;=10,0.5,IF(ABS(F95)&lt;=25,1,IF(ABS(F95)&lt;=100,2,10)))</f>
        <v>1</v>
      </c>
      <c r="J95" s="69">
        <f>IF(G95&lt;-I95,1,0)</f>
        <v>1</v>
      </c>
      <c r="K95" s="69">
        <f>IF(J95=J94,K94+J95,0)</f>
        <v>5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-0</v>
      </c>
      <c r="S95" s="65">
        <f>MIN($S$6/100*F95,150)</f>
        <v>2.1636</v>
      </c>
      <c r="T95" s="65">
        <f>MIN($T$6/100*F95,200)</f>
        <v>2.7045</v>
      </c>
      <c r="U95" s="65">
        <f>MIN($U$6/100*F95,250)</f>
        <v>3.606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49.99</v>
      </c>
      <c r="D96" s="79">
        <f>ROUND(C96,2)</f>
        <v>49.99</v>
      </c>
      <c r="E96" s="65">
        <v>326.41</v>
      </c>
      <c r="F96" s="66">
        <v>18.03</v>
      </c>
      <c r="G96" s="80">
        <v>-0.378899999999998</v>
      </c>
      <c r="H96" s="68">
        <f>MAX(G96,-0.12*F96)</f>
        <v>-0.378899999999998</v>
      </c>
      <c r="I96" s="68">
        <f>IF(ABS(F96)&lt;=10,0.5,IF(ABS(F96)&lt;=25,1,IF(ABS(F96)&lt;=100,2,10)))</f>
        <v>1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-0.003091918724999984</v>
      </c>
      <c r="S96" s="65">
        <f>MIN($S$6/100*F96,150)</f>
        <v>2.1636</v>
      </c>
      <c r="T96" s="65">
        <f>MIN($T$6/100*F96,200)</f>
        <v>2.7045</v>
      </c>
      <c r="U96" s="65">
        <f>MIN($U$6/100*F96,250)</f>
        <v>3.606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-0.003091918724999984</v>
      </c>
      <c r="AB96" s="148" t="str">
        <f>IF(AA96&gt;=0,AA96,"")</f>
        <v/>
      </c>
      <c r="AC96" s="82">
        <f>IF(AA96&lt;0,AA96,"")</f>
        <v>-0.003091918724999984</v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49.96</v>
      </c>
      <c r="D97" s="79">
        <f>ROUND(C97,2)</f>
        <v>49.96</v>
      </c>
      <c r="E97" s="65">
        <v>421.13</v>
      </c>
      <c r="F97" s="66">
        <v>18.03</v>
      </c>
      <c r="G97" s="80">
        <v>-0.378899999999998</v>
      </c>
      <c r="H97" s="68">
        <f>MAX(G97,-0.12*F97)</f>
        <v>-0.378899999999998</v>
      </c>
      <c r="I97" s="68">
        <f>IF(ABS(F97)&lt;=10,0.5,IF(ABS(F97)&lt;=25,1,IF(ABS(F97)&lt;=100,2,10)))</f>
        <v>1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-0.003989153924999979</v>
      </c>
      <c r="S97" s="65">
        <f>MIN($S$6/100*F97,150)</f>
        <v>2.1636</v>
      </c>
      <c r="T97" s="65">
        <f>MIN($T$6/100*F97,200)</f>
        <v>2.7045</v>
      </c>
      <c r="U97" s="65">
        <f>MIN($U$6/100*F97,250)</f>
        <v>3.606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-0.003989153924999979</v>
      </c>
      <c r="AB97" s="148" t="str">
        <f>IF(AA97&gt;=0,AA97,"")</f>
        <v/>
      </c>
      <c r="AC97" s="82">
        <f>IF(AA97&lt;0,AA97,"")</f>
        <v>-0.003989153924999979</v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49.95</v>
      </c>
      <c r="D98" s="79">
        <f>ROUND(C98,2)</f>
        <v>49.95</v>
      </c>
      <c r="E98" s="65">
        <v>452.7</v>
      </c>
      <c r="F98" s="66">
        <v>18.03</v>
      </c>
      <c r="G98" s="80">
        <v>-0.378899999999998</v>
      </c>
      <c r="H98" s="68">
        <f>MAX(G98,-0.12*F98)</f>
        <v>-0.378899999999998</v>
      </c>
      <c r="I98" s="68">
        <f>IF(ABS(F98)&lt;=10,0.5,IF(ABS(F98)&lt;=25,1,IF(ABS(F98)&lt;=100,2,10)))</f>
        <v>1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-0.004288200749999977</v>
      </c>
      <c r="S98" s="65">
        <f>MIN($S$6/100*F98,150)</f>
        <v>2.1636</v>
      </c>
      <c r="T98" s="65">
        <f>MIN($T$6/100*F98,200)</f>
        <v>2.7045</v>
      </c>
      <c r="U98" s="65">
        <f>MIN($U$6/100*F98,250)</f>
        <v>3.606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-0.004288200749999977</v>
      </c>
      <c r="AB98" s="148" t="str">
        <f>IF(AA98&gt;=0,AA98,"")</f>
        <v/>
      </c>
      <c r="AC98" s="82">
        <f>IF(AA98&lt;0,AA98,"")</f>
        <v>-0.004288200749999977</v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49.98</v>
      </c>
      <c r="D99" s="79">
        <f>ROUND(C99,2)</f>
        <v>49.98</v>
      </c>
      <c r="E99" s="65">
        <v>357.99</v>
      </c>
      <c r="F99" s="66">
        <v>18.03</v>
      </c>
      <c r="G99" s="80">
        <v>-0.378899999999998</v>
      </c>
      <c r="H99" s="68">
        <f>MAX(G99,-0.12*F99)</f>
        <v>-0.378899999999998</v>
      </c>
      <c r="I99" s="68">
        <f>IF(ABS(F99)&lt;=10,0.5,IF(ABS(F99)&lt;=25,1,IF(ABS(F99)&lt;=100,2,10)))</f>
        <v>1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-0.003391060274999982</v>
      </c>
      <c r="S99" s="65">
        <f>MIN($S$6/100*F99,150)</f>
        <v>2.1636</v>
      </c>
      <c r="T99" s="65">
        <f>MIN($T$6/100*F99,200)</f>
        <v>2.7045</v>
      </c>
      <c r="U99" s="65">
        <f>MIN($U$6/100*F99,250)</f>
        <v>3.606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-0.003391060274999982</v>
      </c>
      <c r="AB99" s="148" t="str">
        <f>IF(AA99&gt;=0,AA99,"")</f>
        <v/>
      </c>
      <c r="AC99" s="82">
        <f>IF(AA99&lt;0,AA99,"")</f>
        <v>-0.003391060274999982</v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49.95</v>
      </c>
      <c r="D100" s="79">
        <f>ROUND(C100,2)</f>
        <v>49.95</v>
      </c>
      <c r="E100" s="65">
        <v>452.7</v>
      </c>
      <c r="F100" s="66">
        <v>18.04</v>
      </c>
      <c r="G100" s="80">
        <v>-0.3689</v>
      </c>
      <c r="H100" s="68">
        <f>MAX(G100,-0.12*F100)</f>
        <v>-0.3689</v>
      </c>
      <c r="I100" s="68">
        <f>IF(ABS(F100)&lt;=10,0.5,IF(ABS(F100)&lt;=25,1,IF(ABS(F100)&lt;=100,2,10)))</f>
        <v>1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-0.004175025749999999</v>
      </c>
      <c r="S100" s="65">
        <f>MIN($S$6/100*F100,150)</f>
        <v>2.1648</v>
      </c>
      <c r="T100" s="65">
        <f>MIN($T$6/100*F100,200)</f>
        <v>2.706</v>
      </c>
      <c r="U100" s="65">
        <f>MIN($U$6/100*F100,250)</f>
        <v>3.608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-0.004175025749999999</v>
      </c>
      <c r="AB100" s="148" t="str">
        <f>IF(AA100&gt;=0,AA100,"")</f>
        <v/>
      </c>
      <c r="AC100" s="82">
        <f>IF(AA100&lt;0,AA100,"")</f>
        <v>-0.004175025749999999</v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49.94</v>
      </c>
      <c r="D101" s="79">
        <f>ROUND(C101,2)</f>
        <v>49.94</v>
      </c>
      <c r="E101" s="65">
        <v>484.28</v>
      </c>
      <c r="F101" s="66">
        <v>18.04</v>
      </c>
      <c r="G101" s="80">
        <v>-0.3689</v>
      </c>
      <c r="H101" s="68">
        <f>MAX(G101,-0.12*F101)</f>
        <v>-0.3689</v>
      </c>
      <c r="I101" s="68">
        <f>IF(ABS(F101)&lt;=10,0.5,IF(ABS(F101)&lt;=25,1,IF(ABS(F101)&lt;=100,2,10)))</f>
        <v>1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-0.0044662723</v>
      </c>
      <c r="S101" s="65">
        <f>MIN($S$6/100*F101,150)</f>
        <v>2.1648</v>
      </c>
      <c r="T101" s="65">
        <f>MIN($T$6/100*F101,200)</f>
        <v>2.706</v>
      </c>
      <c r="U101" s="65">
        <f>MIN($U$6/100*F101,250)</f>
        <v>3.608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-0.0044662723</v>
      </c>
      <c r="AB101" s="148" t="str">
        <f>IF(AA101&gt;=0,AA101,"")</f>
        <v/>
      </c>
      <c r="AC101" s="82">
        <f>IF(AA101&lt;0,AA101,"")</f>
        <v>-0.0044662723</v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</v>
      </c>
      <c r="D102" s="79">
        <f>ROUND(C102,2)</f>
        <v>50</v>
      </c>
      <c r="E102" s="65">
        <v>294.84</v>
      </c>
      <c r="F102" s="66">
        <v>18.04</v>
      </c>
      <c r="G102" s="80">
        <v>-0.3689</v>
      </c>
      <c r="H102" s="68">
        <f>MAX(G102,-0.12*F102)</f>
        <v>-0.3689</v>
      </c>
      <c r="I102" s="68">
        <f>IF(ABS(F102)&lt;=10,0.5,IF(ABS(F102)&lt;=25,1,IF(ABS(F102)&lt;=100,2,10)))</f>
        <v>1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-0.0027191619</v>
      </c>
      <c r="S102" s="65">
        <f>MIN($S$6/100*F102,150)</f>
        <v>2.1648</v>
      </c>
      <c r="T102" s="65">
        <f>MIN($T$6/100*F102,200)</f>
        <v>2.706</v>
      </c>
      <c r="U102" s="65">
        <f>MIN($U$6/100*F102,250)</f>
        <v>3.608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-0.0027191619</v>
      </c>
      <c r="AB102" s="148" t="str">
        <f>IF(AA102&gt;=0,AA102,"")</f>
        <v/>
      </c>
      <c r="AC102" s="82">
        <f>IF(AA102&lt;0,AA102,"")</f>
        <v>-0.0027191619</v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50.01</v>
      </c>
      <c r="D103" s="104">
        <f>ROUND(C103,2)</f>
        <v>50.01</v>
      </c>
      <c r="E103" s="105">
        <v>235.87</v>
      </c>
      <c r="F103" s="66">
        <v>19.04</v>
      </c>
      <c r="G103" s="106">
        <v>0.6311</v>
      </c>
      <c r="H103" s="107">
        <f>MAX(G103,-0.12*F103)</f>
        <v>0.6311</v>
      </c>
      <c r="I103" s="107">
        <f>IF(ABS(F103)&lt;=10,0.5,IF(ABS(F103)&lt;=25,1,IF(ABS(F103)&lt;=100,2,10)))</f>
        <v>1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0.003721438925</v>
      </c>
      <c r="S103" s="112">
        <f>MIN($S$6/100*F103,150)</f>
        <v>2.2848</v>
      </c>
      <c r="T103" s="112">
        <f>MIN($T$6/100*F103,200)</f>
        <v>2.856</v>
      </c>
      <c r="U103" s="112">
        <f>MIN($U$6/100*F103,250)</f>
        <v>3.808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0.003721438925</v>
      </c>
      <c r="AB103" s="149">
        <f>IF(AA103&gt;=0,AA103,"")</f>
        <v>0.003721438925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49.95729166666666</v>
      </c>
      <c r="D104" s="118">
        <f>ROUND(C104,2)</f>
        <v>49.96</v>
      </c>
      <c r="E104" s="119">
        <f>AVERAGE(E6:E103)</f>
        <v>416.8648958333331</v>
      </c>
      <c r="F104" s="119">
        <f>AVERAGE(F6:F103)</f>
        <v>85.56260416666665</v>
      </c>
      <c r="G104" s="120">
        <f>SUM(G8:G103)/4</f>
        <v>66.03489000000005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1</v>
      </c>
      <c r="Q104" s="121">
        <f>SUM($Q$8:$Q$103)</f>
        <v>0.01016515215</v>
      </c>
      <c r="R104" s="119">
        <f>SUM(R8:R103)</f>
        <v>2.971258642077501</v>
      </c>
      <c r="S104" s="122"/>
      <c r="T104" s="122"/>
      <c r="U104" s="122"/>
      <c r="V104" s="122"/>
      <c r="W104" s="122"/>
      <c r="X104" s="122"/>
      <c r="Y104" s="123">
        <f>SUM(Y8:Y103)</f>
        <v>3.1335555547285</v>
      </c>
      <c r="Z104" s="123">
        <f>SUM(Z8:Z103)</f>
        <v>0</v>
      </c>
      <c r="AA104" s="124">
        <f>SUM(AA8:AA103)</f>
        <v>6.104814196806004</v>
      </c>
      <c r="AB104" s="125">
        <f>SUM(AB8:AB103)</f>
        <v>10.354614806831</v>
      </c>
      <c r="AC104" s="126">
        <f>SUM(AC8:AC103)</f>
        <v>-4.249800610024998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0.01016515215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0.5942517284155002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6.114979348956004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58.9684</v>
      </c>
      <c r="AH152" s="92">
        <f>MIN(AG152,$C$2)</f>
        <v>58.9684</v>
      </c>
    </row>
    <row r="153" spans="1:37" customHeight="1" ht="15.75">
      <c r="AE153" s="17"/>
      <c r="AF153" s="143">
        <f>ROUND((AF152-0.01),2)</f>
        <v>50.03</v>
      </c>
      <c r="AG153" s="144">
        <f>2*$A$2/5</f>
        <v>117.9368</v>
      </c>
      <c r="AH153" s="92">
        <f>MIN(AG153,$C$2)</f>
        <v>117.9368</v>
      </c>
    </row>
    <row r="154" spans="1:37" customHeight="1" ht="15.75">
      <c r="AE154" s="17"/>
      <c r="AF154" s="143">
        <f>ROUND((AF153-0.01),2)</f>
        <v>50.02</v>
      </c>
      <c r="AG154" s="144">
        <f>3*$A$2/5</f>
        <v>176.9052</v>
      </c>
      <c r="AH154" s="92">
        <f>MIN(AG154,$C$2)</f>
        <v>176.9052</v>
      </c>
    </row>
    <row r="155" spans="1:37" customHeight="1" ht="15.75">
      <c r="AE155" s="17"/>
      <c r="AF155" s="143">
        <f>ROUND((AF154-0.01),2)</f>
        <v>50.01</v>
      </c>
      <c r="AG155" s="144">
        <f>4*$A$2/5</f>
        <v>235.8736</v>
      </c>
      <c r="AH155" s="92">
        <f>MIN(AG155,$C$2)</f>
        <v>235.8736</v>
      </c>
    </row>
    <row r="156" spans="1:37" customHeight="1" ht="15.75">
      <c r="AE156" s="17"/>
      <c r="AF156" s="143">
        <f>ROUND((AF155-0.01),2)</f>
        <v>50</v>
      </c>
      <c r="AG156" s="144">
        <f>5*$A$2/5</f>
        <v>294.842</v>
      </c>
      <c r="AH156" s="92">
        <f>MIN(AG156,$C$2)</f>
        <v>294.842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326.414375</v>
      </c>
      <c r="AH157" s="92">
        <f>MIN(AG157,$C$2)</f>
        <v>326.414375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357.98675</v>
      </c>
      <c r="AH158" s="92">
        <f>MIN(AG158,$C$2)</f>
        <v>357.98675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389.559125</v>
      </c>
      <c r="AH159" s="92">
        <f>MIN(AG159,$C$2)</f>
        <v>389.559125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421.1315</v>
      </c>
      <c r="AH160" s="92">
        <f>MIN(AG160,$C$2)</f>
        <v>421.1315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452.703875</v>
      </c>
      <c r="AH161" s="92">
        <f>MIN(AG161,$C$2)</f>
        <v>452.703875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484.27625</v>
      </c>
      <c r="AH162" s="92">
        <f>MIN(AG162,$C$2)</f>
        <v>484.27625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515.848625</v>
      </c>
      <c r="AH163" s="92">
        <f>MIN(AG163,$C$2)</f>
        <v>515.848625</v>
      </c>
    </row>
    <row r="164" spans="1:37" customHeight="1" ht="15">
      <c r="AE164" s="17"/>
      <c r="AF164" s="143">
        <f>ROUND((AF163-0.01),2)</f>
        <v>49.92</v>
      </c>
      <c r="AG164" s="144">
        <f>400+8*$A$2/16</f>
        <v>547.421</v>
      </c>
      <c r="AH164" s="145">
        <f>MIN(AG164,$C$2)</f>
        <v>547.421</v>
      </c>
    </row>
    <row r="165" spans="1:37" customHeight="1" ht="15">
      <c r="AE165" s="17"/>
      <c r="AF165" s="143">
        <f>ROUND((AF164-0.01),2)</f>
        <v>49.91</v>
      </c>
      <c r="AG165" s="144">
        <f>450+7*$A$2/16</f>
        <v>578.993375</v>
      </c>
      <c r="AH165" s="145">
        <f>MIN(AG165,$C$2)</f>
        <v>578.993375</v>
      </c>
    </row>
    <row r="166" spans="1:37" customHeight="1" ht="15">
      <c r="AE166" s="17"/>
      <c r="AF166" s="143">
        <f>ROUND((AF165-0.01),2)</f>
        <v>49.9</v>
      </c>
      <c r="AG166" s="144">
        <f>500+6*$A$2/16</f>
        <v>610.56575</v>
      </c>
      <c r="AH166" s="145">
        <f>MIN(AG166,$C$2)</f>
        <v>610.56575</v>
      </c>
    </row>
    <row r="167" spans="1:37" customHeight="1" ht="15">
      <c r="AE167" s="17"/>
      <c r="AF167" s="143">
        <f>ROUND((AF166-0.01),2)</f>
        <v>49.89</v>
      </c>
      <c r="AG167" s="144">
        <f>550+5*$A$2/16</f>
        <v>642.1381249999999</v>
      </c>
      <c r="AH167" s="145">
        <f>MIN(AG167,$C$2)</f>
        <v>642.1381249999999</v>
      </c>
    </row>
    <row r="168" spans="1:37" customHeight="1" ht="15">
      <c r="AE168" s="17"/>
      <c r="AF168" s="143">
        <f>ROUND((AF167-0.01),2)</f>
        <v>49.88</v>
      </c>
      <c r="AG168" s="144">
        <f>600+4*$A$2/16</f>
        <v>673.7105</v>
      </c>
      <c r="AH168" s="145">
        <f>MIN(AG168,$C$2)</f>
        <v>673.7105</v>
      </c>
    </row>
    <row r="169" spans="1:37" customHeight="1" ht="15">
      <c r="AE169" s="17"/>
      <c r="AF169" s="143">
        <f>ROUND((AF168-0.01),2)</f>
        <v>49.87</v>
      </c>
      <c r="AG169" s="144">
        <f>650+3*$A$2/16</f>
        <v>705.282875</v>
      </c>
      <c r="AH169" s="145">
        <f>MIN(AG169,$C$2)</f>
        <v>705.282875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736.85525</v>
      </c>
      <c r="AH170" s="145">
        <f>MIN(AG170,$C$2)</f>
        <v>736.85525</v>
      </c>
    </row>
    <row r="171" spans="1:37" customHeight="1" ht="15">
      <c r="AE171" s="17"/>
      <c r="AF171" s="143">
        <f>ROUND((AF170-0.01),2)</f>
        <v>49.85</v>
      </c>
      <c r="AG171" s="144">
        <f>750+1*$A$2/16</f>
        <v>768.427625</v>
      </c>
      <c r="AH171" s="145">
        <f>MIN(AG171,$C$2)</f>
        <v>768.427625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0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1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2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3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4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5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6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7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8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19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0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1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2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3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4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5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6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7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8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29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0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1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2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3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4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5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6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7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8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39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0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1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2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3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4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5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6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7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8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49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0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1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2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3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4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5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6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7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8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59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0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1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2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3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4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5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6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7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8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69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0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1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2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3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4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5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6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7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8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79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0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1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2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3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4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5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6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7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8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89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0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1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2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3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4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5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6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7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8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99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0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1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2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3">
    <cfRule type="cellIs" dxfId="2" priority="479" operator="greaterThan">
      <formula>0</formula>
    </cfRule>
  </conditionalFormatting>
  <conditionalFormatting sqref="O104">
    <cfRule type="cellIs" dxfId="2" priority="480" operator="greaterThan">
      <formula>0</formula>
    </cfRule>
  </conditionalFormatting>
  <conditionalFormatting sqref="P8">
    <cfRule type="cellIs" dxfId="3" priority="481" operator="greaterThan">
      <formula>0</formula>
    </cfRule>
  </conditionalFormatting>
  <conditionalFormatting sqref="P9">
    <cfRule type="cellIs" dxfId="3" priority="482" operator="greaterThan">
      <formula>0</formula>
    </cfRule>
  </conditionalFormatting>
  <conditionalFormatting sqref="P10">
    <cfRule type="cellIs" dxfId="3" priority="483" operator="greaterThan">
      <formula>0</formula>
    </cfRule>
  </conditionalFormatting>
  <conditionalFormatting sqref="P11">
    <cfRule type="cellIs" dxfId="3" priority="484" operator="greaterThan">
      <formula>0</formula>
    </cfRule>
  </conditionalFormatting>
  <conditionalFormatting sqref="P12">
    <cfRule type="cellIs" dxfId="3" priority="485" operator="greaterThan">
      <formula>0</formula>
    </cfRule>
  </conditionalFormatting>
  <conditionalFormatting sqref="P13">
    <cfRule type="cellIs" dxfId="3" priority="486" operator="greaterThan">
      <formula>0</formula>
    </cfRule>
  </conditionalFormatting>
  <conditionalFormatting sqref="P14">
    <cfRule type="cellIs" dxfId="3" priority="487" operator="greaterThan">
      <formula>0</formula>
    </cfRule>
  </conditionalFormatting>
  <conditionalFormatting sqref="P15">
    <cfRule type="cellIs" dxfId="3" priority="488" operator="greaterThan">
      <formula>0</formula>
    </cfRule>
  </conditionalFormatting>
  <conditionalFormatting sqref="P16">
    <cfRule type="cellIs" dxfId="3" priority="489" operator="greaterThan">
      <formula>0</formula>
    </cfRule>
  </conditionalFormatting>
  <conditionalFormatting sqref="P17">
    <cfRule type="cellIs" dxfId="3" priority="490" operator="greaterThan">
      <formula>0</formula>
    </cfRule>
  </conditionalFormatting>
  <conditionalFormatting sqref="P18">
    <cfRule type="cellIs" dxfId="3" priority="491" operator="greaterThan">
      <formula>0</formula>
    </cfRule>
  </conditionalFormatting>
  <conditionalFormatting sqref="P19">
    <cfRule type="cellIs" dxfId="3" priority="492" operator="greaterThan">
      <formula>0</formula>
    </cfRule>
  </conditionalFormatting>
  <conditionalFormatting sqref="P20">
    <cfRule type="cellIs" dxfId="3" priority="493" operator="greaterThan">
      <formula>0</formula>
    </cfRule>
  </conditionalFormatting>
  <conditionalFormatting sqref="P21">
    <cfRule type="cellIs" dxfId="3" priority="494" operator="greaterThan">
      <formula>0</formula>
    </cfRule>
  </conditionalFormatting>
  <conditionalFormatting sqref="P22">
    <cfRule type="cellIs" dxfId="3" priority="495" operator="greaterThan">
      <formula>0</formula>
    </cfRule>
  </conditionalFormatting>
  <conditionalFormatting sqref="P23">
    <cfRule type="cellIs" dxfId="3" priority="496" operator="greaterThan">
      <formula>0</formula>
    </cfRule>
  </conditionalFormatting>
  <conditionalFormatting sqref="P24">
    <cfRule type="cellIs" dxfId="3" priority="497" operator="greaterThan">
      <formula>0</formula>
    </cfRule>
  </conditionalFormatting>
  <conditionalFormatting sqref="P25">
    <cfRule type="cellIs" dxfId="3" priority="498" operator="greaterThan">
      <formula>0</formula>
    </cfRule>
  </conditionalFormatting>
  <conditionalFormatting sqref="P26">
    <cfRule type="cellIs" dxfId="3" priority="499" operator="greaterThan">
      <formula>0</formula>
    </cfRule>
  </conditionalFormatting>
  <conditionalFormatting sqref="P27">
    <cfRule type="cellIs" dxfId="3" priority="500" operator="greaterThan">
      <formula>0</formula>
    </cfRule>
  </conditionalFormatting>
  <conditionalFormatting sqref="P28">
    <cfRule type="cellIs" dxfId="3" priority="501" operator="greaterThan">
      <formula>0</formula>
    </cfRule>
  </conditionalFormatting>
  <conditionalFormatting sqref="P29">
    <cfRule type="cellIs" dxfId="3" priority="502" operator="greaterThan">
      <formula>0</formula>
    </cfRule>
  </conditionalFormatting>
  <conditionalFormatting sqref="P30">
    <cfRule type="cellIs" dxfId="3" priority="503" operator="greaterThan">
      <formula>0</formula>
    </cfRule>
  </conditionalFormatting>
  <conditionalFormatting sqref="P31">
    <cfRule type="cellIs" dxfId="3" priority="504" operator="greaterThan">
      <formula>0</formula>
    </cfRule>
  </conditionalFormatting>
  <conditionalFormatting sqref="P32">
    <cfRule type="cellIs" dxfId="3" priority="505" operator="greaterThan">
      <formula>0</formula>
    </cfRule>
  </conditionalFormatting>
  <conditionalFormatting sqref="P33">
    <cfRule type="cellIs" dxfId="3" priority="506" operator="greaterThan">
      <formula>0</formula>
    </cfRule>
  </conditionalFormatting>
  <conditionalFormatting sqref="P34">
    <cfRule type="cellIs" dxfId="3" priority="507" operator="greaterThan">
      <formula>0</formula>
    </cfRule>
  </conditionalFormatting>
  <conditionalFormatting sqref="P35">
    <cfRule type="cellIs" dxfId="3" priority="508" operator="greaterThan">
      <formula>0</formula>
    </cfRule>
  </conditionalFormatting>
  <conditionalFormatting sqref="P36">
    <cfRule type="cellIs" dxfId="3" priority="509" operator="greaterThan">
      <formula>0</formula>
    </cfRule>
  </conditionalFormatting>
  <conditionalFormatting sqref="P37">
    <cfRule type="cellIs" dxfId="3" priority="510" operator="greaterThan">
      <formula>0</formula>
    </cfRule>
  </conditionalFormatting>
  <conditionalFormatting sqref="P38">
    <cfRule type="cellIs" dxfId="3" priority="511" operator="greaterThan">
      <formula>0</formula>
    </cfRule>
  </conditionalFormatting>
  <conditionalFormatting sqref="P39">
    <cfRule type="cellIs" dxfId="3" priority="512" operator="greaterThan">
      <formula>0</formula>
    </cfRule>
  </conditionalFormatting>
  <conditionalFormatting sqref="P40">
    <cfRule type="cellIs" dxfId="3" priority="513" operator="greaterThan">
      <formula>0</formula>
    </cfRule>
  </conditionalFormatting>
  <conditionalFormatting sqref="P41">
    <cfRule type="cellIs" dxfId="3" priority="514" operator="greaterThan">
      <formula>0</formula>
    </cfRule>
  </conditionalFormatting>
  <conditionalFormatting sqref="P42">
    <cfRule type="cellIs" dxfId="3" priority="515" operator="greaterThan">
      <formula>0</formula>
    </cfRule>
  </conditionalFormatting>
  <conditionalFormatting sqref="P43">
    <cfRule type="cellIs" dxfId="3" priority="516" operator="greaterThan">
      <formula>0</formula>
    </cfRule>
  </conditionalFormatting>
  <conditionalFormatting sqref="P44">
    <cfRule type="cellIs" dxfId="3" priority="517" operator="greaterThan">
      <formula>0</formula>
    </cfRule>
  </conditionalFormatting>
  <conditionalFormatting sqref="P45">
    <cfRule type="cellIs" dxfId="3" priority="518" operator="greaterThan">
      <formula>0</formula>
    </cfRule>
  </conditionalFormatting>
  <conditionalFormatting sqref="P46">
    <cfRule type="cellIs" dxfId="3" priority="519" operator="greaterThan">
      <formula>0</formula>
    </cfRule>
  </conditionalFormatting>
  <conditionalFormatting sqref="P47">
    <cfRule type="cellIs" dxfId="3" priority="520" operator="greaterThan">
      <formula>0</formula>
    </cfRule>
  </conditionalFormatting>
  <conditionalFormatting sqref="P48">
    <cfRule type="cellIs" dxfId="3" priority="521" operator="greaterThan">
      <formula>0</formula>
    </cfRule>
  </conditionalFormatting>
  <conditionalFormatting sqref="P49">
    <cfRule type="cellIs" dxfId="3" priority="522" operator="greaterThan">
      <formula>0</formula>
    </cfRule>
  </conditionalFormatting>
  <conditionalFormatting sqref="P50">
    <cfRule type="cellIs" dxfId="3" priority="523" operator="greaterThan">
      <formula>0</formula>
    </cfRule>
  </conditionalFormatting>
  <conditionalFormatting sqref="P51">
    <cfRule type="cellIs" dxfId="3" priority="524" operator="greaterThan">
      <formula>0</formula>
    </cfRule>
  </conditionalFormatting>
  <conditionalFormatting sqref="P52">
    <cfRule type="cellIs" dxfId="3" priority="525" operator="greaterThan">
      <formula>0</formula>
    </cfRule>
  </conditionalFormatting>
  <conditionalFormatting sqref="P53">
    <cfRule type="cellIs" dxfId="3" priority="526" operator="greaterThan">
      <formula>0</formula>
    </cfRule>
  </conditionalFormatting>
  <conditionalFormatting sqref="P54">
    <cfRule type="cellIs" dxfId="3" priority="527" operator="greaterThan">
      <formula>0</formula>
    </cfRule>
  </conditionalFormatting>
  <conditionalFormatting sqref="P55">
    <cfRule type="cellIs" dxfId="3" priority="528" operator="greaterThan">
      <formula>0</formula>
    </cfRule>
  </conditionalFormatting>
  <conditionalFormatting sqref="P56">
    <cfRule type="cellIs" dxfId="3" priority="529" operator="greaterThan">
      <formula>0</formula>
    </cfRule>
  </conditionalFormatting>
  <conditionalFormatting sqref="P57">
    <cfRule type="cellIs" dxfId="3" priority="530" operator="greaterThan">
      <formula>0</formula>
    </cfRule>
  </conditionalFormatting>
  <conditionalFormatting sqref="P58">
    <cfRule type="cellIs" dxfId="3" priority="531" operator="greaterThan">
      <formula>0</formula>
    </cfRule>
  </conditionalFormatting>
  <conditionalFormatting sqref="P59">
    <cfRule type="cellIs" dxfId="3" priority="532" operator="greaterThan">
      <formula>0</formula>
    </cfRule>
  </conditionalFormatting>
  <conditionalFormatting sqref="P60">
    <cfRule type="cellIs" dxfId="3" priority="533" operator="greaterThan">
      <formula>0</formula>
    </cfRule>
  </conditionalFormatting>
  <conditionalFormatting sqref="P61">
    <cfRule type="cellIs" dxfId="3" priority="534" operator="greaterThan">
      <formula>0</formula>
    </cfRule>
  </conditionalFormatting>
  <conditionalFormatting sqref="P62">
    <cfRule type="cellIs" dxfId="3" priority="535" operator="greaterThan">
      <formula>0</formula>
    </cfRule>
  </conditionalFormatting>
  <conditionalFormatting sqref="P63">
    <cfRule type="cellIs" dxfId="3" priority="536" operator="greaterThan">
      <formula>0</formula>
    </cfRule>
  </conditionalFormatting>
  <conditionalFormatting sqref="P64">
    <cfRule type="cellIs" dxfId="3" priority="537" operator="greaterThan">
      <formula>0</formula>
    </cfRule>
  </conditionalFormatting>
  <conditionalFormatting sqref="P65">
    <cfRule type="cellIs" dxfId="3" priority="538" operator="greaterThan">
      <formula>0</formula>
    </cfRule>
  </conditionalFormatting>
  <conditionalFormatting sqref="P66">
    <cfRule type="cellIs" dxfId="3" priority="539" operator="greaterThan">
      <formula>0</formula>
    </cfRule>
  </conditionalFormatting>
  <conditionalFormatting sqref="P67">
    <cfRule type="cellIs" dxfId="3" priority="540" operator="greaterThan">
      <formula>0</formula>
    </cfRule>
  </conditionalFormatting>
  <conditionalFormatting sqref="P68">
    <cfRule type="cellIs" dxfId="3" priority="541" operator="greaterThan">
      <formula>0</formula>
    </cfRule>
  </conditionalFormatting>
  <conditionalFormatting sqref="P69">
    <cfRule type="cellIs" dxfId="3" priority="542" operator="greaterThan">
      <formula>0</formula>
    </cfRule>
  </conditionalFormatting>
  <conditionalFormatting sqref="P70">
    <cfRule type="cellIs" dxfId="3" priority="543" operator="greaterThan">
      <formula>0</formula>
    </cfRule>
  </conditionalFormatting>
  <conditionalFormatting sqref="P71">
    <cfRule type="cellIs" dxfId="3" priority="544" operator="greaterThan">
      <formula>0</formula>
    </cfRule>
  </conditionalFormatting>
  <conditionalFormatting sqref="P72">
    <cfRule type="cellIs" dxfId="3" priority="545" operator="greaterThan">
      <formula>0</formula>
    </cfRule>
  </conditionalFormatting>
  <conditionalFormatting sqref="P73">
    <cfRule type="cellIs" dxfId="3" priority="546" operator="greaterThan">
      <formula>0</formula>
    </cfRule>
  </conditionalFormatting>
  <conditionalFormatting sqref="P74">
    <cfRule type="cellIs" dxfId="3" priority="547" operator="greaterThan">
      <formula>0</formula>
    </cfRule>
  </conditionalFormatting>
  <conditionalFormatting sqref="P75">
    <cfRule type="cellIs" dxfId="3" priority="548" operator="greaterThan">
      <formula>0</formula>
    </cfRule>
  </conditionalFormatting>
  <conditionalFormatting sqref="P76">
    <cfRule type="cellIs" dxfId="3" priority="549" operator="greaterThan">
      <formula>0</formula>
    </cfRule>
  </conditionalFormatting>
  <conditionalFormatting sqref="P77">
    <cfRule type="cellIs" dxfId="3" priority="550" operator="greaterThan">
      <formula>0</formula>
    </cfRule>
  </conditionalFormatting>
  <conditionalFormatting sqref="P78">
    <cfRule type="cellIs" dxfId="3" priority="551" operator="greaterThan">
      <formula>0</formula>
    </cfRule>
  </conditionalFormatting>
  <conditionalFormatting sqref="P79">
    <cfRule type="cellIs" dxfId="3" priority="552" operator="greaterThan">
      <formula>0</formula>
    </cfRule>
  </conditionalFormatting>
  <conditionalFormatting sqref="P80">
    <cfRule type="cellIs" dxfId="3" priority="553" operator="greaterThan">
      <formula>0</formula>
    </cfRule>
  </conditionalFormatting>
  <conditionalFormatting sqref="P81">
    <cfRule type="cellIs" dxfId="3" priority="554" operator="greaterThan">
      <formula>0</formula>
    </cfRule>
  </conditionalFormatting>
  <conditionalFormatting sqref="P82">
    <cfRule type="cellIs" dxfId="3" priority="555" operator="greaterThan">
      <formula>0</formula>
    </cfRule>
  </conditionalFormatting>
  <conditionalFormatting sqref="P83">
    <cfRule type="cellIs" dxfId="3" priority="556" operator="greaterThan">
      <formula>0</formula>
    </cfRule>
  </conditionalFormatting>
  <conditionalFormatting sqref="P84">
    <cfRule type="cellIs" dxfId="3" priority="557" operator="greaterThan">
      <formula>0</formula>
    </cfRule>
  </conditionalFormatting>
  <conditionalFormatting sqref="P85">
    <cfRule type="cellIs" dxfId="3" priority="558" operator="greaterThan">
      <formula>0</formula>
    </cfRule>
  </conditionalFormatting>
  <conditionalFormatting sqref="P86">
    <cfRule type="cellIs" dxfId="3" priority="559" operator="greaterThan">
      <formula>0</formula>
    </cfRule>
  </conditionalFormatting>
  <conditionalFormatting sqref="P87">
    <cfRule type="cellIs" dxfId="3" priority="560" operator="greaterThan">
      <formula>0</formula>
    </cfRule>
  </conditionalFormatting>
  <conditionalFormatting sqref="P88">
    <cfRule type="cellIs" dxfId="3" priority="561" operator="greaterThan">
      <formula>0</formula>
    </cfRule>
  </conditionalFormatting>
  <conditionalFormatting sqref="P89">
    <cfRule type="cellIs" dxfId="3" priority="562" operator="greaterThan">
      <formula>0</formula>
    </cfRule>
  </conditionalFormatting>
  <conditionalFormatting sqref="P90">
    <cfRule type="cellIs" dxfId="3" priority="563" operator="greaterThan">
      <formula>0</formula>
    </cfRule>
  </conditionalFormatting>
  <conditionalFormatting sqref="P91">
    <cfRule type="cellIs" dxfId="3" priority="564" operator="greaterThan">
      <formula>0</formula>
    </cfRule>
  </conditionalFormatting>
  <conditionalFormatting sqref="P92">
    <cfRule type="cellIs" dxfId="3" priority="565" operator="greaterThan">
      <formula>0</formula>
    </cfRule>
  </conditionalFormatting>
  <conditionalFormatting sqref="P93">
    <cfRule type="cellIs" dxfId="3" priority="566" operator="greaterThan">
      <formula>0</formula>
    </cfRule>
  </conditionalFormatting>
  <conditionalFormatting sqref="P94">
    <cfRule type="cellIs" dxfId="3" priority="567" operator="greaterThan">
      <formula>0</formula>
    </cfRule>
  </conditionalFormatting>
  <conditionalFormatting sqref="P95">
    <cfRule type="cellIs" dxfId="3" priority="568" operator="greaterThan">
      <formula>0</formula>
    </cfRule>
  </conditionalFormatting>
  <conditionalFormatting sqref="P96">
    <cfRule type="cellIs" dxfId="3" priority="569" operator="greaterThan">
      <formula>0</formula>
    </cfRule>
  </conditionalFormatting>
  <conditionalFormatting sqref="P97">
    <cfRule type="cellIs" dxfId="3" priority="570" operator="greaterThan">
      <formula>0</formula>
    </cfRule>
  </conditionalFormatting>
  <conditionalFormatting sqref="P98">
    <cfRule type="cellIs" dxfId="3" priority="571" operator="greaterThan">
      <formula>0</formula>
    </cfRule>
  </conditionalFormatting>
  <conditionalFormatting sqref="P99">
    <cfRule type="cellIs" dxfId="3" priority="572" operator="greaterThan">
      <formula>0</formula>
    </cfRule>
  </conditionalFormatting>
  <conditionalFormatting sqref="P100">
    <cfRule type="cellIs" dxfId="3" priority="573" operator="greaterThan">
      <formula>0</formula>
    </cfRule>
  </conditionalFormatting>
  <conditionalFormatting sqref="P101">
    <cfRule type="cellIs" dxfId="3" priority="574" operator="greaterThan">
      <formula>0</formula>
    </cfRule>
  </conditionalFormatting>
  <conditionalFormatting sqref="P102">
    <cfRule type="cellIs" dxfId="3" priority="575" operator="greaterThan">
      <formula>0</formula>
    </cfRule>
  </conditionalFormatting>
  <conditionalFormatting sqref="P103">
    <cfRule type="cellIs" dxfId="3" priority="576" operator="greaterThan">
      <formula>0</formula>
    </cfRule>
  </conditionalFormatting>
  <conditionalFormatting sqref="Q8">
    <cfRule type="cellIs" dxfId="3" priority="577" operator="greaterThan">
      <formula>0</formula>
    </cfRule>
  </conditionalFormatting>
  <conditionalFormatting sqref="Q9">
    <cfRule type="cellIs" dxfId="3" priority="578" operator="greaterThan">
      <formula>0</formula>
    </cfRule>
  </conditionalFormatting>
  <conditionalFormatting sqref="Q10">
    <cfRule type="cellIs" dxfId="3" priority="579" operator="greaterThan">
      <formula>0</formula>
    </cfRule>
  </conditionalFormatting>
  <conditionalFormatting sqref="Q11">
    <cfRule type="cellIs" dxfId="3" priority="580" operator="greaterThan">
      <formula>0</formula>
    </cfRule>
  </conditionalFormatting>
  <conditionalFormatting sqref="Q12">
    <cfRule type="cellIs" dxfId="3" priority="581" operator="greaterThan">
      <formula>0</formula>
    </cfRule>
  </conditionalFormatting>
  <conditionalFormatting sqref="Q13">
    <cfRule type="cellIs" dxfId="3" priority="582" operator="greaterThan">
      <formula>0</formula>
    </cfRule>
  </conditionalFormatting>
  <conditionalFormatting sqref="Q14">
    <cfRule type="cellIs" dxfId="3" priority="583" operator="greaterThan">
      <formula>0</formula>
    </cfRule>
  </conditionalFormatting>
  <conditionalFormatting sqref="Q15">
    <cfRule type="cellIs" dxfId="3" priority="584" operator="greaterThan">
      <formula>0</formula>
    </cfRule>
  </conditionalFormatting>
  <conditionalFormatting sqref="Q16">
    <cfRule type="cellIs" dxfId="3" priority="585" operator="greaterThan">
      <formula>0</formula>
    </cfRule>
  </conditionalFormatting>
  <conditionalFormatting sqref="Q17">
    <cfRule type="cellIs" dxfId="3" priority="586" operator="greaterThan">
      <formula>0</formula>
    </cfRule>
  </conditionalFormatting>
  <conditionalFormatting sqref="Q18">
    <cfRule type="cellIs" dxfId="3" priority="587" operator="greaterThan">
      <formula>0</formula>
    </cfRule>
  </conditionalFormatting>
  <conditionalFormatting sqref="Q19">
    <cfRule type="cellIs" dxfId="3" priority="588" operator="greaterThan">
      <formula>0</formula>
    </cfRule>
  </conditionalFormatting>
  <conditionalFormatting sqref="Q20">
    <cfRule type="cellIs" dxfId="3" priority="589" operator="greaterThan">
      <formula>0</formula>
    </cfRule>
  </conditionalFormatting>
  <conditionalFormatting sqref="Q21">
    <cfRule type="cellIs" dxfId="3" priority="590" operator="greaterThan">
      <formula>0</formula>
    </cfRule>
  </conditionalFormatting>
  <conditionalFormatting sqref="Q22">
    <cfRule type="cellIs" dxfId="3" priority="591" operator="greaterThan">
      <formula>0</formula>
    </cfRule>
  </conditionalFormatting>
  <conditionalFormatting sqref="Q23">
    <cfRule type="cellIs" dxfId="3" priority="592" operator="greaterThan">
      <formula>0</formula>
    </cfRule>
  </conditionalFormatting>
  <conditionalFormatting sqref="Q24">
    <cfRule type="cellIs" dxfId="3" priority="593" operator="greaterThan">
      <formula>0</formula>
    </cfRule>
  </conditionalFormatting>
  <conditionalFormatting sqref="Q25">
    <cfRule type="cellIs" dxfId="3" priority="594" operator="greaterThan">
      <formula>0</formula>
    </cfRule>
  </conditionalFormatting>
  <conditionalFormatting sqref="Q26">
    <cfRule type="cellIs" dxfId="3" priority="595" operator="greaterThan">
      <formula>0</formula>
    </cfRule>
  </conditionalFormatting>
  <conditionalFormatting sqref="Q27">
    <cfRule type="cellIs" dxfId="3" priority="596" operator="greaterThan">
      <formula>0</formula>
    </cfRule>
  </conditionalFormatting>
  <conditionalFormatting sqref="Q28">
    <cfRule type="cellIs" dxfId="3" priority="597" operator="greaterThan">
      <formula>0</formula>
    </cfRule>
  </conditionalFormatting>
  <conditionalFormatting sqref="Q29">
    <cfRule type="cellIs" dxfId="3" priority="598" operator="greaterThan">
      <formula>0</formula>
    </cfRule>
  </conditionalFormatting>
  <conditionalFormatting sqref="Q30">
    <cfRule type="cellIs" dxfId="3" priority="599" operator="greaterThan">
      <formula>0</formula>
    </cfRule>
  </conditionalFormatting>
  <conditionalFormatting sqref="Q31">
    <cfRule type="cellIs" dxfId="3" priority="600" operator="greaterThan">
      <formula>0</formula>
    </cfRule>
  </conditionalFormatting>
  <conditionalFormatting sqref="Q32">
    <cfRule type="cellIs" dxfId="3" priority="601" operator="greaterThan">
      <formula>0</formula>
    </cfRule>
  </conditionalFormatting>
  <conditionalFormatting sqref="Q33">
    <cfRule type="cellIs" dxfId="3" priority="602" operator="greaterThan">
      <formula>0</formula>
    </cfRule>
  </conditionalFormatting>
  <conditionalFormatting sqref="Q34">
    <cfRule type="cellIs" dxfId="3" priority="603" operator="greaterThan">
      <formula>0</formula>
    </cfRule>
  </conditionalFormatting>
  <conditionalFormatting sqref="Q35">
    <cfRule type="cellIs" dxfId="3" priority="604" operator="greaterThan">
      <formula>0</formula>
    </cfRule>
  </conditionalFormatting>
  <conditionalFormatting sqref="Q36">
    <cfRule type="cellIs" dxfId="3" priority="605" operator="greaterThan">
      <formula>0</formula>
    </cfRule>
  </conditionalFormatting>
  <conditionalFormatting sqref="Q37">
    <cfRule type="cellIs" dxfId="3" priority="606" operator="greaterThan">
      <formula>0</formula>
    </cfRule>
  </conditionalFormatting>
  <conditionalFormatting sqref="Q38">
    <cfRule type="cellIs" dxfId="3" priority="607" operator="greaterThan">
      <formula>0</formula>
    </cfRule>
  </conditionalFormatting>
  <conditionalFormatting sqref="Q39">
    <cfRule type="cellIs" dxfId="3" priority="608" operator="greaterThan">
      <formula>0</formula>
    </cfRule>
  </conditionalFormatting>
  <conditionalFormatting sqref="Q40">
    <cfRule type="cellIs" dxfId="3" priority="609" operator="greaterThan">
      <formula>0</formula>
    </cfRule>
  </conditionalFormatting>
  <conditionalFormatting sqref="Q41">
    <cfRule type="cellIs" dxfId="3" priority="610" operator="greaterThan">
      <formula>0</formula>
    </cfRule>
  </conditionalFormatting>
  <conditionalFormatting sqref="Q42">
    <cfRule type="cellIs" dxfId="3" priority="611" operator="greaterThan">
      <formula>0</formula>
    </cfRule>
  </conditionalFormatting>
  <conditionalFormatting sqref="Q43">
    <cfRule type="cellIs" dxfId="3" priority="612" operator="greaterThan">
      <formula>0</formula>
    </cfRule>
  </conditionalFormatting>
  <conditionalFormatting sqref="Q44">
    <cfRule type="cellIs" dxfId="3" priority="613" operator="greaterThan">
      <formula>0</formula>
    </cfRule>
  </conditionalFormatting>
  <conditionalFormatting sqref="Q45">
    <cfRule type="cellIs" dxfId="3" priority="614" operator="greaterThan">
      <formula>0</formula>
    </cfRule>
  </conditionalFormatting>
  <conditionalFormatting sqref="Q46">
    <cfRule type="cellIs" dxfId="3" priority="615" operator="greaterThan">
      <formula>0</formula>
    </cfRule>
  </conditionalFormatting>
  <conditionalFormatting sqref="Q47">
    <cfRule type="cellIs" dxfId="3" priority="616" operator="greaterThan">
      <formula>0</formula>
    </cfRule>
  </conditionalFormatting>
  <conditionalFormatting sqref="Q48">
    <cfRule type="cellIs" dxfId="3" priority="617" operator="greaterThan">
      <formula>0</formula>
    </cfRule>
  </conditionalFormatting>
  <conditionalFormatting sqref="Q49">
    <cfRule type="cellIs" dxfId="3" priority="618" operator="greaterThan">
      <formula>0</formula>
    </cfRule>
  </conditionalFormatting>
  <conditionalFormatting sqref="Q50">
    <cfRule type="cellIs" dxfId="3" priority="619" operator="greaterThan">
      <formula>0</formula>
    </cfRule>
  </conditionalFormatting>
  <conditionalFormatting sqref="Q51">
    <cfRule type="cellIs" dxfId="3" priority="620" operator="greaterThan">
      <formula>0</formula>
    </cfRule>
  </conditionalFormatting>
  <conditionalFormatting sqref="Q52">
    <cfRule type="cellIs" dxfId="3" priority="621" operator="greaterThan">
      <formula>0</formula>
    </cfRule>
  </conditionalFormatting>
  <conditionalFormatting sqref="Q53">
    <cfRule type="cellIs" dxfId="3" priority="622" operator="greaterThan">
      <formula>0</formula>
    </cfRule>
  </conditionalFormatting>
  <conditionalFormatting sqref="Q54">
    <cfRule type="cellIs" dxfId="3" priority="623" operator="greaterThan">
      <formula>0</formula>
    </cfRule>
  </conditionalFormatting>
  <conditionalFormatting sqref="Q55">
    <cfRule type="cellIs" dxfId="3" priority="624" operator="greaterThan">
      <formula>0</formula>
    </cfRule>
  </conditionalFormatting>
  <conditionalFormatting sqref="Q56">
    <cfRule type="cellIs" dxfId="3" priority="625" operator="greaterThan">
      <formula>0</formula>
    </cfRule>
  </conditionalFormatting>
  <conditionalFormatting sqref="Q57">
    <cfRule type="cellIs" dxfId="3" priority="626" operator="greaterThan">
      <formula>0</formula>
    </cfRule>
  </conditionalFormatting>
  <conditionalFormatting sqref="Q58">
    <cfRule type="cellIs" dxfId="3" priority="627" operator="greaterThan">
      <formula>0</formula>
    </cfRule>
  </conditionalFormatting>
  <conditionalFormatting sqref="Q59">
    <cfRule type="cellIs" dxfId="3" priority="628" operator="greaterThan">
      <formula>0</formula>
    </cfRule>
  </conditionalFormatting>
  <conditionalFormatting sqref="Q60">
    <cfRule type="cellIs" dxfId="3" priority="629" operator="greaterThan">
      <formula>0</formula>
    </cfRule>
  </conditionalFormatting>
  <conditionalFormatting sqref="Q61">
    <cfRule type="cellIs" dxfId="3" priority="630" operator="greaterThan">
      <formula>0</formula>
    </cfRule>
  </conditionalFormatting>
  <conditionalFormatting sqref="Q62">
    <cfRule type="cellIs" dxfId="3" priority="631" operator="greaterThan">
      <formula>0</formula>
    </cfRule>
  </conditionalFormatting>
  <conditionalFormatting sqref="Q63">
    <cfRule type="cellIs" dxfId="3" priority="632" operator="greaterThan">
      <formula>0</formula>
    </cfRule>
  </conditionalFormatting>
  <conditionalFormatting sqref="Q64">
    <cfRule type="cellIs" dxfId="3" priority="633" operator="greaterThan">
      <formula>0</formula>
    </cfRule>
  </conditionalFormatting>
  <conditionalFormatting sqref="Q65">
    <cfRule type="cellIs" dxfId="3" priority="634" operator="greaterThan">
      <formula>0</formula>
    </cfRule>
  </conditionalFormatting>
  <conditionalFormatting sqref="Q66">
    <cfRule type="cellIs" dxfId="3" priority="635" operator="greaterThan">
      <formula>0</formula>
    </cfRule>
  </conditionalFormatting>
  <conditionalFormatting sqref="Q67">
    <cfRule type="cellIs" dxfId="3" priority="636" operator="greaterThan">
      <formula>0</formula>
    </cfRule>
  </conditionalFormatting>
  <conditionalFormatting sqref="Q68">
    <cfRule type="cellIs" dxfId="3" priority="637" operator="greaterThan">
      <formula>0</formula>
    </cfRule>
  </conditionalFormatting>
  <conditionalFormatting sqref="Q69">
    <cfRule type="cellIs" dxfId="3" priority="638" operator="greaterThan">
      <formula>0</formula>
    </cfRule>
  </conditionalFormatting>
  <conditionalFormatting sqref="Q70">
    <cfRule type="cellIs" dxfId="3" priority="639" operator="greaterThan">
      <formula>0</formula>
    </cfRule>
  </conditionalFormatting>
  <conditionalFormatting sqref="Q71">
    <cfRule type="cellIs" dxfId="3" priority="640" operator="greaterThan">
      <formula>0</formula>
    </cfRule>
  </conditionalFormatting>
  <conditionalFormatting sqref="Q72">
    <cfRule type="cellIs" dxfId="3" priority="641" operator="greaterThan">
      <formula>0</formula>
    </cfRule>
  </conditionalFormatting>
  <conditionalFormatting sqref="Q73">
    <cfRule type="cellIs" dxfId="3" priority="642" operator="greaterThan">
      <formula>0</formula>
    </cfRule>
  </conditionalFormatting>
  <conditionalFormatting sqref="Q74">
    <cfRule type="cellIs" dxfId="3" priority="643" operator="greaterThan">
      <formula>0</formula>
    </cfRule>
  </conditionalFormatting>
  <conditionalFormatting sqref="Q75">
    <cfRule type="cellIs" dxfId="3" priority="644" operator="greaterThan">
      <formula>0</formula>
    </cfRule>
  </conditionalFormatting>
  <conditionalFormatting sqref="Q76">
    <cfRule type="cellIs" dxfId="3" priority="645" operator="greaterThan">
      <formula>0</formula>
    </cfRule>
  </conditionalFormatting>
  <conditionalFormatting sqref="Q77">
    <cfRule type="cellIs" dxfId="3" priority="646" operator="greaterThan">
      <formula>0</formula>
    </cfRule>
  </conditionalFormatting>
  <conditionalFormatting sqref="Q78">
    <cfRule type="cellIs" dxfId="3" priority="647" operator="greaterThan">
      <formula>0</formula>
    </cfRule>
  </conditionalFormatting>
  <conditionalFormatting sqref="Q79">
    <cfRule type="cellIs" dxfId="3" priority="648" operator="greaterThan">
      <formula>0</formula>
    </cfRule>
  </conditionalFormatting>
  <conditionalFormatting sqref="Q80">
    <cfRule type="cellIs" dxfId="3" priority="649" operator="greaterThan">
      <formula>0</formula>
    </cfRule>
  </conditionalFormatting>
  <conditionalFormatting sqref="Q81">
    <cfRule type="cellIs" dxfId="3" priority="650" operator="greaterThan">
      <formula>0</formula>
    </cfRule>
  </conditionalFormatting>
  <conditionalFormatting sqref="Q82">
    <cfRule type="cellIs" dxfId="3" priority="651" operator="greaterThan">
      <formula>0</formula>
    </cfRule>
  </conditionalFormatting>
  <conditionalFormatting sqref="Q83">
    <cfRule type="cellIs" dxfId="3" priority="652" operator="greaterThan">
      <formula>0</formula>
    </cfRule>
  </conditionalFormatting>
  <conditionalFormatting sqref="Q84">
    <cfRule type="cellIs" dxfId="3" priority="653" operator="greaterThan">
      <formula>0</formula>
    </cfRule>
  </conditionalFormatting>
  <conditionalFormatting sqref="Q85">
    <cfRule type="cellIs" dxfId="3" priority="654" operator="greaterThan">
      <formula>0</formula>
    </cfRule>
  </conditionalFormatting>
  <conditionalFormatting sqref="Q86">
    <cfRule type="cellIs" dxfId="3" priority="655" operator="greaterThan">
      <formula>0</formula>
    </cfRule>
  </conditionalFormatting>
  <conditionalFormatting sqref="Q87">
    <cfRule type="cellIs" dxfId="3" priority="656" operator="greaterThan">
      <formula>0</formula>
    </cfRule>
  </conditionalFormatting>
  <conditionalFormatting sqref="Q88">
    <cfRule type="cellIs" dxfId="3" priority="657" operator="greaterThan">
      <formula>0</formula>
    </cfRule>
  </conditionalFormatting>
  <conditionalFormatting sqref="Q89">
    <cfRule type="cellIs" dxfId="3" priority="658" operator="greaterThan">
      <formula>0</formula>
    </cfRule>
  </conditionalFormatting>
  <conditionalFormatting sqref="Q90">
    <cfRule type="cellIs" dxfId="3" priority="659" operator="greaterThan">
      <formula>0</formula>
    </cfRule>
  </conditionalFormatting>
  <conditionalFormatting sqref="Q91">
    <cfRule type="cellIs" dxfId="3" priority="660" operator="greaterThan">
      <formula>0</formula>
    </cfRule>
  </conditionalFormatting>
  <conditionalFormatting sqref="Q92">
    <cfRule type="cellIs" dxfId="3" priority="661" operator="greaterThan">
      <formula>0</formula>
    </cfRule>
  </conditionalFormatting>
  <conditionalFormatting sqref="Q93">
    <cfRule type="cellIs" dxfId="3" priority="662" operator="greaterThan">
      <formula>0</formula>
    </cfRule>
  </conditionalFormatting>
  <conditionalFormatting sqref="Q94">
    <cfRule type="cellIs" dxfId="3" priority="663" operator="greaterThan">
      <formula>0</formula>
    </cfRule>
  </conditionalFormatting>
  <conditionalFormatting sqref="Q95">
    <cfRule type="cellIs" dxfId="3" priority="664" operator="greaterThan">
      <formula>0</formula>
    </cfRule>
  </conditionalFormatting>
  <conditionalFormatting sqref="Q96">
    <cfRule type="cellIs" dxfId="3" priority="665" operator="greaterThan">
      <formula>0</formula>
    </cfRule>
  </conditionalFormatting>
  <conditionalFormatting sqref="Q97">
    <cfRule type="cellIs" dxfId="3" priority="666" operator="greaterThan">
      <formula>0</formula>
    </cfRule>
  </conditionalFormatting>
  <conditionalFormatting sqref="Q98">
    <cfRule type="cellIs" dxfId="3" priority="667" operator="greaterThan">
      <formula>0</formula>
    </cfRule>
  </conditionalFormatting>
  <conditionalFormatting sqref="Q99">
    <cfRule type="cellIs" dxfId="3" priority="668" operator="greaterThan">
      <formula>0</formula>
    </cfRule>
  </conditionalFormatting>
  <conditionalFormatting sqref="Q100">
    <cfRule type="cellIs" dxfId="3" priority="669" operator="greaterThan">
      <formula>0</formula>
    </cfRule>
  </conditionalFormatting>
  <conditionalFormatting sqref="Q101">
    <cfRule type="cellIs" dxfId="3" priority="670" operator="greaterThan">
      <formula>0</formula>
    </cfRule>
  </conditionalFormatting>
  <conditionalFormatting sqref="Q102">
    <cfRule type="cellIs" dxfId="3" priority="671" operator="greaterThan">
      <formula>0</formula>
    </cfRule>
  </conditionalFormatting>
  <conditionalFormatting sqref="Q103">
    <cfRule type="cellIs" dxfId="3" priority="672" operator="greaterThan">
      <formula>0</formula>
    </cfRule>
  </conditionalFormatting>
  <conditionalFormatting sqref="G8">
    <cfRule type="cellIs" dxfId="4" priority="673" operator="greaterThan">
      <formula>250</formula>
    </cfRule>
  </conditionalFormatting>
  <conditionalFormatting sqref="G8">
    <cfRule type="cellIs" dxfId="5" priority="674" operator="greaterThan">
      <formula>200</formula>
    </cfRule>
  </conditionalFormatting>
  <conditionalFormatting sqref="G8">
    <cfRule type="cellIs" dxfId="6" priority="675" operator="greaterThan">
      <formula>150</formula>
    </cfRule>
  </conditionalFormatting>
  <conditionalFormatting sqref="G9">
    <cfRule type="cellIs" dxfId="4" priority="676" operator="greaterThan">
      <formula>250</formula>
    </cfRule>
  </conditionalFormatting>
  <conditionalFormatting sqref="G9">
    <cfRule type="cellIs" dxfId="5" priority="677" operator="greaterThan">
      <formula>200</formula>
    </cfRule>
  </conditionalFormatting>
  <conditionalFormatting sqref="G9">
    <cfRule type="cellIs" dxfId="6" priority="678" operator="greaterThan">
      <formula>150</formula>
    </cfRule>
  </conditionalFormatting>
  <conditionalFormatting sqref="G10">
    <cfRule type="cellIs" dxfId="4" priority="679" operator="greaterThan">
      <formula>250</formula>
    </cfRule>
  </conditionalFormatting>
  <conditionalFormatting sqref="G10">
    <cfRule type="cellIs" dxfId="5" priority="680" operator="greaterThan">
      <formula>200</formula>
    </cfRule>
  </conditionalFormatting>
  <conditionalFormatting sqref="G10">
    <cfRule type="cellIs" dxfId="6" priority="681" operator="greaterThan">
      <formula>150</formula>
    </cfRule>
  </conditionalFormatting>
  <conditionalFormatting sqref="G11">
    <cfRule type="cellIs" dxfId="4" priority="682" operator="greaterThan">
      <formula>250</formula>
    </cfRule>
  </conditionalFormatting>
  <conditionalFormatting sqref="G11">
    <cfRule type="cellIs" dxfId="5" priority="683" operator="greaterThan">
      <formula>200</formula>
    </cfRule>
  </conditionalFormatting>
  <conditionalFormatting sqref="G11">
    <cfRule type="cellIs" dxfId="6" priority="684" operator="greaterThan">
      <formula>150</formula>
    </cfRule>
  </conditionalFormatting>
  <conditionalFormatting sqref="G12">
    <cfRule type="cellIs" dxfId="4" priority="685" operator="greaterThan">
      <formula>250</formula>
    </cfRule>
  </conditionalFormatting>
  <conditionalFormatting sqref="G12">
    <cfRule type="cellIs" dxfId="5" priority="686" operator="greaterThan">
      <formula>200</formula>
    </cfRule>
  </conditionalFormatting>
  <conditionalFormatting sqref="G12">
    <cfRule type="cellIs" dxfId="6" priority="687" operator="greaterThan">
      <formula>150</formula>
    </cfRule>
  </conditionalFormatting>
  <conditionalFormatting sqref="G13">
    <cfRule type="cellIs" dxfId="4" priority="688" operator="greaterThan">
      <formula>250</formula>
    </cfRule>
  </conditionalFormatting>
  <conditionalFormatting sqref="G13">
    <cfRule type="cellIs" dxfId="5" priority="689" operator="greaterThan">
      <formula>200</formula>
    </cfRule>
  </conditionalFormatting>
  <conditionalFormatting sqref="G13">
    <cfRule type="cellIs" dxfId="6" priority="690" operator="greaterThan">
      <formula>150</formula>
    </cfRule>
  </conditionalFormatting>
  <conditionalFormatting sqref="G14">
    <cfRule type="cellIs" dxfId="4" priority="691" operator="greaterThan">
      <formula>250</formula>
    </cfRule>
  </conditionalFormatting>
  <conditionalFormatting sqref="G14">
    <cfRule type="cellIs" dxfId="5" priority="692" operator="greaterThan">
      <formula>200</formula>
    </cfRule>
  </conditionalFormatting>
  <conditionalFormatting sqref="G14">
    <cfRule type="cellIs" dxfId="6" priority="693" operator="greaterThan">
      <formula>150</formula>
    </cfRule>
  </conditionalFormatting>
  <conditionalFormatting sqref="G15">
    <cfRule type="cellIs" dxfId="4" priority="694" operator="greaterThan">
      <formula>250</formula>
    </cfRule>
  </conditionalFormatting>
  <conditionalFormatting sqref="G15">
    <cfRule type="cellIs" dxfId="5" priority="695" operator="greaterThan">
      <formula>200</formula>
    </cfRule>
  </conditionalFormatting>
  <conditionalFormatting sqref="G15">
    <cfRule type="cellIs" dxfId="6" priority="696" operator="greaterThan">
      <formula>150</formula>
    </cfRule>
  </conditionalFormatting>
  <conditionalFormatting sqref="G16">
    <cfRule type="cellIs" dxfId="4" priority="697" operator="greaterThan">
      <formula>250</formula>
    </cfRule>
  </conditionalFormatting>
  <conditionalFormatting sqref="G16">
    <cfRule type="cellIs" dxfId="5" priority="698" operator="greaterThan">
      <formula>200</formula>
    </cfRule>
  </conditionalFormatting>
  <conditionalFormatting sqref="G16">
    <cfRule type="cellIs" dxfId="6" priority="699" operator="greaterThan">
      <formula>150</formula>
    </cfRule>
  </conditionalFormatting>
  <conditionalFormatting sqref="G17">
    <cfRule type="cellIs" dxfId="4" priority="700" operator="greaterThan">
      <formula>250</formula>
    </cfRule>
  </conditionalFormatting>
  <conditionalFormatting sqref="G17">
    <cfRule type="cellIs" dxfId="5" priority="701" operator="greaterThan">
      <formula>200</formula>
    </cfRule>
  </conditionalFormatting>
  <conditionalFormatting sqref="G17">
    <cfRule type="cellIs" dxfId="6" priority="702" operator="greaterThan">
      <formula>150</formula>
    </cfRule>
  </conditionalFormatting>
  <conditionalFormatting sqref="G18">
    <cfRule type="cellIs" dxfId="4" priority="703" operator="greaterThan">
      <formula>250</formula>
    </cfRule>
  </conditionalFormatting>
  <conditionalFormatting sqref="G18">
    <cfRule type="cellIs" dxfId="5" priority="704" operator="greaterThan">
      <formula>200</formula>
    </cfRule>
  </conditionalFormatting>
  <conditionalFormatting sqref="G18">
    <cfRule type="cellIs" dxfId="6" priority="705" operator="greaterThan">
      <formula>150</formula>
    </cfRule>
  </conditionalFormatting>
  <conditionalFormatting sqref="G19">
    <cfRule type="cellIs" dxfId="4" priority="706" operator="greaterThan">
      <formula>250</formula>
    </cfRule>
  </conditionalFormatting>
  <conditionalFormatting sqref="G19">
    <cfRule type="cellIs" dxfId="5" priority="707" operator="greaterThan">
      <formula>200</formula>
    </cfRule>
  </conditionalFormatting>
  <conditionalFormatting sqref="G19">
    <cfRule type="cellIs" dxfId="6" priority="708" operator="greaterThan">
      <formula>150</formula>
    </cfRule>
  </conditionalFormatting>
  <conditionalFormatting sqref="G20">
    <cfRule type="cellIs" dxfId="4" priority="709" operator="greaterThan">
      <formula>250</formula>
    </cfRule>
  </conditionalFormatting>
  <conditionalFormatting sqref="G20">
    <cfRule type="cellIs" dxfId="5" priority="710" operator="greaterThan">
      <formula>200</formula>
    </cfRule>
  </conditionalFormatting>
  <conditionalFormatting sqref="G20">
    <cfRule type="cellIs" dxfId="6" priority="711" operator="greaterThan">
      <formula>150</formula>
    </cfRule>
  </conditionalFormatting>
  <conditionalFormatting sqref="G21">
    <cfRule type="cellIs" dxfId="4" priority="712" operator="greaterThan">
      <formula>250</formula>
    </cfRule>
  </conditionalFormatting>
  <conditionalFormatting sqref="G21">
    <cfRule type="cellIs" dxfId="5" priority="713" operator="greaterThan">
      <formula>200</formula>
    </cfRule>
  </conditionalFormatting>
  <conditionalFormatting sqref="G21">
    <cfRule type="cellIs" dxfId="6" priority="714" operator="greaterThan">
      <formula>150</formula>
    </cfRule>
  </conditionalFormatting>
  <conditionalFormatting sqref="G22">
    <cfRule type="cellIs" dxfId="4" priority="715" operator="greaterThan">
      <formula>250</formula>
    </cfRule>
  </conditionalFormatting>
  <conditionalFormatting sqref="G22">
    <cfRule type="cellIs" dxfId="5" priority="716" operator="greaterThan">
      <formula>200</formula>
    </cfRule>
  </conditionalFormatting>
  <conditionalFormatting sqref="G22">
    <cfRule type="cellIs" dxfId="6" priority="717" operator="greaterThan">
      <formula>150</formula>
    </cfRule>
  </conditionalFormatting>
  <conditionalFormatting sqref="G23">
    <cfRule type="cellIs" dxfId="4" priority="718" operator="greaterThan">
      <formula>250</formula>
    </cfRule>
  </conditionalFormatting>
  <conditionalFormatting sqref="G23">
    <cfRule type="cellIs" dxfId="5" priority="719" operator="greaterThan">
      <formula>200</formula>
    </cfRule>
  </conditionalFormatting>
  <conditionalFormatting sqref="G23">
    <cfRule type="cellIs" dxfId="6" priority="720" operator="greaterThan">
      <formula>150</formula>
    </cfRule>
  </conditionalFormatting>
  <conditionalFormatting sqref="G24">
    <cfRule type="cellIs" dxfId="4" priority="721" operator="greaterThan">
      <formula>250</formula>
    </cfRule>
  </conditionalFormatting>
  <conditionalFormatting sqref="G24">
    <cfRule type="cellIs" dxfId="5" priority="722" operator="greaterThan">
      <formula>200</formula>
    </cfRule>
  </conditionalFormatting>
  <conditionalFormatting sqref="G24">
    <cfRule type="cellIs" dxfId="6" priority="723" operator="greaterThan">
      <formula>150</formula>
    </cfRule>
  </conditionalFormatting>
  <conditionalFormatting sqref="G25">
    <cfRule type="cellIs" dxfId="4" priority="724" operator="greaterThan">
      <formula>250</formula>
    </cfRule>
  </conditionalFormatting>
  <conditionalFormatting sqref="G25">
    <cfRule type="cellIs" dxfId="5" priority="725" operator="greaterThan">
      <formula>200</formula>
    </cfRule>
  </conditionalFormatting>
  <conditionalFormatting sqref="G25">
    <cfRule type="cellIs" dxfId="6" priority="726" operator="greaterThan">
      <formula>150</formula>
    </cfRule>
  </conditionalFormatting>
  <conditionalFormatting sqref="G26">
    <cfRule type="cellIs" dxfId="4" priority="727" operator="greaterThan">
      <formula>250</formula>
    </cfRule>
  </conditionalFormatting>
  <conditionalFormatting sqref="G26">
    <cfRule type="cellIs" dxfId="5" priority="728" operator="greaterThan">
      <formula>200</formula>
    </cfRule>
  </conditionalFormatting>
  <conditionalFormatting sqref="G26">
    <cfRule type="cellIs" dxfId="6" priority="729" operator="greaterThan">
      <formula>150</formula>
    </cfRule>
  </conditionalFormatting>
  <conditionalFormatting sqref="G27">
    <cfRule type="cellIs" dxfId="4" priority="730" operator="greaterThan">
      <formula>250</formula>
    </cfRule>
  </conditionalFormatting>
  <conditionalFormatting sqref="G27">
    <cfRule type="cellIs" dxfId="5" priority="731" operator="greaterThan">
      <formula>200</formula>
    </cfRule>
  </conditionalFormatting>
  <conditionalFormatting sqref="G27">
    <cfRule type="cellIs" dxfId="6" priority="732" operator="greaterThan">
      <formula>150</formula>
    </cfRule>
  </conditionalFormatting>
  <conditionalFormatting sqref="G28">
    <cfRule type="cellIs" dxfId="4" priority="733" operator="greaterThan">
      <formula>250</formula>
    </cfRule>
  </conditionalFormatting>
  <conditionalFormatting sqref="G28">
    <cfRule type="cellIs" dxfId="5" priority="734" operator="greaterThan">
      <formula>200</formula>
    </cfRule>
  </conditionalFormatting>
  <conditionalFormatting sqref="G28">
    <cfRule type="cellIs" dxfId="6" priority="735" operator="greaterThan">
      <formula>150</formula>
    </cfRule>
  </conditionalFormatting>
  <conditionalFormatting sqref="G29">
    <cfRule type="cellIs" dxfId="4" priority="736" operator="greaterThan">
      <formula>250</formula>
    </cfRule>
  </conditionalFormatting>
  <conditionalFormatting sqref="G29">
    <cfRule type="cellIs" dxfId="5" priority="737" operator="greaterThan">
      <formula>200</formula>
    </cfRule>
  </conditionalFormatting>
  <conditionalFormatting sqref="G29">
    <cfRule type="cellIs" dxfId="6" priority="738" operator="greaterThan">
      <formula>150</formula>
    </cfRule>
  </conditionalFormatting>
  <conditionalFormatting sqref="G30">
    <cfRule type="cellIs" dxfId="4" priority="739" operator="greaterThan">
      <formula>250</formula>
    </cfRule>
  </conditionalFormatting>
  <conditionalFormatting sqref="G30">
    <cfRule type="cellIs" dxfId="5" priority="740" operator="greaterThan">
      <formula>200</formula>
    </cfRule>
  </conditionalFormatting>
  <conditionalFormatting sqref="G30">
    <cfRule type="cellIs" dxfId="6" priority="741" operator="greaterThan">
      <formula>150</formula>
    </cfRule>
  </conditionalFormatting>
  <conditionalFormatting sqref="G31">
    <cfRule type="cellIs" dxfId="4" priority="742" operator="greaterThan">
      <formula>250</formula>
    </cfRule>
  </conditionalFormatting>
  <conditionalFormatting sqref="G31">
    <cfRule type="cellIs" dxfId="5" priority="743" operator="greaterThan">
      <formula>200</formula>
    </cfRule>
  </conditionalFormatting>
  <conditionalFormatting sqref="G31">
    <cfRule type="cellIs" dxfId="6" priority="744" operator="greaterThan">
      <formula>150</formula>
    </cfRule>
  </conditionalFormatting>
  <conditionalFormatting sqref="G32">
    <cfRule type="cellIs" dxfId="4" priority="745" operator="greaterThan">
      <formula>250</formula>
    </cfRule>
  </conditionalFormatting>
  <conditionalFormatting sqref="G32">
    <cfRule type="cellIs" dxfId="5" priority="746" operator="greaterThan">
      <formula>200</formula>
    </cfRule>
  </conditionalFormatting>
  <conditionalFormatting sqref="G32">
    <cfRule type="cellIs" dxfId="6" priority="747" operator="greaterThan">
      <formula>150</formula>
    </cfRule>
  </conditionalFormatting>
  <conditionalFormatting sqref="G33">
    <cfRule type="cellIs" dxfId="4" priority="748" operator="greaterThan">
      <formula>250</formula>
    </cfRule>
  </conditionalFormatting>
  <conditionalFormatting sqref="G33">
    <cfRule type="cellIs" dxfId="5" priority="749" operator="greaterThan">
      <formula>200</formula>
    </cfRule>
  </conditionalFormatting>
  <conditionalFormatting sqref="G33">
    <cfRule type="cellIs" dxfId="6" priority="750" operator="greaterThan">
      <formula>150</formula>
    </cfRule>
  </conditionalFormatting>
  <conditionalFormatting sqref="G34">
    <cfRule type="cellIs" dxfId="4" priority="751" operator="greaterThan">
      <formula>250</formula>
    </cfRule>
  </conditionalFormatting>
  <conditionalFormatting sqref="G34">
    <cfRule type="cellIs" dxfId="5" priority="752" operator="greaterThan">
      <formula>200</formula>
    </cfRule>
  </conditionalFormatting>
  <conditionalFormatting sqref="G34">
    <cfRule type="cellIs" dxfId="6" priority="753" operator="greaterThan">
      <formula>150</formula>
    </cfRule>
  </conditionalFormatting>
  <conditionalFormatting sqref="G35">
    <cfRule type="cellIs" dxfId="4" priority="754" operator="greaterThan">
      <formula>250</formula>
    </cfRule>
  </conditionalFormatting>
  <conditionalFormatting sqref="G35">
    <cfRule type="cellIs" dxfId="5" priority="755" operator="greaterThan">
      <formula>200</formula>
    </cfRule>
  </conditionalFormatting>
  <conditionalFormatting sqref="G35">
    <cfRule type="cellIs" dxfId="6" priority="756" operator="greaterThan">
      <formula>150</formula>
    </cfRule>
  </conditionalFormatting>
  <conditionalFormatting sqref="G36">
    <cfRule type="cellIs" dxfId="4" priority="757" operator="greaterThan">
      <formula>250</formula>
    </cfRule>
  </conditionalFormatting>
  <conditionalFormatting sqref="G36">
    <cfRule type="cellIs" dxfId="5" priority="758" operator="greaterThan">
      <formula>200</formula>
    </cfRule>
  </conditionalFormatting>
  <conditionalFormatting sqref="G36">
    <cfRule type="cellIs" dxfId="6" priority="759" operator="greaterThan">
      <formula>150</formula>
    </cfRule>
  </conditionalFormatting>
  <conditionalFormatting sqref="G37">
    <cfRule type="cellIs" dxfId="4" priority="760" operator="greaterThan">
      <formula>250</formula>
    </cfRule>
  </conditionalFormatting>
  <conditionalFormatting sqref="G37">
    <cfRule type="cellIs" dxfId="5" priority="761" operator="greaterThan">
      <formula>200</formula>
    </cfRule>
  </conditionalFormatting>
  <conditionalFormatting sqref="G37">
    <cfRule type="cellIs" dxfId="6" priority="762" operator="greaterThan">
      <formula>150</formula>
    </cfRule>
  </conditionalFormatting>
  <conditionalFormatting sqref="G38">
    <cfRule type="cellIs" dxfId="4" priority="763" operator="greaterThan">
      <formula>250</formula>
    </cfRule>
  </conditionalFormatting>
  <conditionalFormatting sqref="G38">
    <cfRule type="cellIs" dxfId="5" priority="764" operator="greaterThan">
      <formula>200</formula>
    </cfRule>
  </conditionalFormatting>
  <conditionalFormatting sqref="G38">
    <cfRule type="cellIs" dxfId="6" priority="765" operator="greaterThan">
      <formula>150</formula>
    </cfRule>
  </conditionalFormatting>
  <conditionalFormatting sqref="G39">
    <cfRule type="cellIs" dxfId="4" priority="766" operator="greaterThan">
      <formula>250</formula>
    </cfRule>
  </conditionalFormatting>
  <conditionalFormatting sqref="G39">
    <cfRule type="cellIs" dxfId="5" priority="767" operator="greaterThan">
      <formula>200</formula>
    </cfRule>
  </conditionalFormatting>
  <conditionalFormatting sqref="G39">
    <cfRule type="cellIs" dxfId="6" priority="768" operator="greaterThan">
      <formula>150</formula>
    </cfRule>
  </conditionalFormatting>
  <conditionalFormatting sqref="G40">
    <cfRule type="cellIs" dxfId="4" priority="769" operator="greaterThan">
      <formula>250</formula>
    </cfRule>
  </conditionalFormatting>
  <conditionalFormatting sqref="G40">
    <cfRule type="cellIs" dxfId="5" priority="770" operator="greaterThan">
      <formula>200</formula>
    </cfRule>
  </conditionalFormatting>
  <conditionalFormatting sqref="G40">
    <cfRule type="cellIs" dxfId="6" priority="771" operator="greaterThan">
      <formula>150</formula>
    </cfRule>
  </conditionalFormatting>
  <conditionalFormatting sqref="G41">
    <cfRule type="cellIs" dxfId="4" priority="772" operator="greaterThan">
      <formula>250</formula>
    </cfRule>
  </conditionalFormatting>
  <conditionalFormatting sqref="G41">
    <cfRule type="cellIs" dxfId="5" priority="773" operator="greaterThan">
      <formula>200</formula>
    </cfRule>
  </conditionalFormatting>
  <conditionalFormatting sqref="G41">
    <cfRule type="cellIs" dxfId="6" priority="774" operator="greaterThan">
      <formula>150</formula>
    </cfRule>
  </conditionalFormatting>
  <conditionalFormatting sqref="G42">
    <cfRule type="cellIs" dxfId="4" priority="775" operator="greaterThan">
      <formula>250</formula>
    </cfRule>
  </conditionalFormatting>
  <conditionalFormatting sqref="G42">
    <cfRule type="cellIs" dxfId="5" priority="776" operator="greaterThan">
      <formula>200</formula>
    </cfRule>
  </conditionalFormatting>
  <conditionalFormatting sqref="G42">
    <cfRule type="cellIs" dxfId="6" priority="777" operator="greaterThan">
      <formula>150</formula>
    </cfRule>
  </conditionalFormatting>
  <conditionalFormatting sqref="G43">
    <cfRule type="cellIs" dxfId="4" priority="778" operator="greaterThan">
      <formula>250</formula>
    </cfRule>
  </conditionalFormatting>
  <conditionalFormatting sqref="G43">
    <cfRule type="cellIs" dxfId="5" priority="779" operator="greaterThan">
      <formula>200</formula>
    </cfRule>
  </conditionalFormatting>
  <conditionalFormatting sqref="G43">
    <cfRule type="cellIs" dxfId="6" priority="780" operator="greaterThan">
      <formula>150</formula>
    </cfRule>
  </conditionalFormatting>
  <conditionalFormatting sqref="G44">
    <cfRule type="cellIs" dxfId="4" priority="781" operator="greaterThan">
      <formula>250</formula>
    </cfRule>
  </conditionalFormatting>
  <conditionalFormatting sqref="G44">
    <cfRule type="cellIs" dxfId="5" priority="782" operator="greaterThan">
      <formula>200</formula>
    </cfRule>
  </conditionalFormatting>
  <conditionalFormatting sqref="G44">
    <cfRule type="cellIs" dxfId="6" priority="783" operator="greaterThan">
      <formula>150</formula>
    </cfRule>
  </conditionalFormatting>
  <conditionalFormatting sqref="G45">
    <cfRule type="cellIs" dxfId="4" priority="784" operator="greaterThan">
      <formula>250</formula>
    </cfRule>
  </conditionalFormatting>
  <conditionalFormatting sqref="G45">
    <cfRule type="cellIs" dxfId="5" priority="785" operator="greaterThan">
      <formula>200</formula>
    </cfRule>
  </conditionalFormatting>
  <conditionalFormatting sqref="G45">
    <cfRule type="cellIs" dxfId="6" priority="786" operator="greaterThan">
      <formula>150</formula>
    </cfRule>
  </conditionalFormatting>
  <conditionalFormatting sqref="G46">
    <cfRule type="cellIs" dxfId="4" priority="787" operator="greaterThan">
      <formula>250</formula>
    </cfRule>
  </conditionalFormatting>
  <conditionalFormatting sqref="G46">
    <cfRule type="cellIs" dxfId="5" priority="788" operator="greaterThan">
      <formula>200</formula>
    </cfRule>
  </conditionalFormatting>
  <conditionalFormatting sqref="G46">
    <cfRule type="cellIs" dxfId="6" priority="789" operator="greaterThan">
      <formula>150</formula>
    </cfRule>
  </conditionalFormatting>
  <conditionalFormatting sqref="G47">
    <cfRule type="cellIs" dxfId="4" priority="790" operator="greaterThan">
      <formula>250</formula>
    </cfRule>
  </conditionalFormatting>
  <conditionalFormatting sqref="G47">
    <cfRule type="cellIs" dxfId="5" priority="791" operator="greaterThan">
      <formula>200</formula>
    </cfRule>
  </conditionalFormatting>
  <conditionalFormatting sqref="G47">
    <cfRule type="cellIs" dxfId="6" priority="792" operator="greaterThan">
      <formula>150</formula>
    </cfRule>
  </conditionalFormatting>
  <conditionalFormatting sqref="G48">
    <cfRule type="cellIs" dxfId="4" priority="793" operator="greaterThan">
      <formula>250</formula>
    </cfRule>
  </conditionalFormatting>
  <conditionalFormatting sqref="G48">
    <cfRule type="cellIs" dxfId="5" priority="794" operator="greaterThan">
      <formula>200</formula>
    </cfRule>
  </conditionalFormatting>
  <conditionalFormatting sqref="G48">
    <cfRule type="cellIs" dxfId="6" priority="795" operator="greaterThan">
      <formula>150</formula>
    </cfRule>
  </conditionalFormatting>
  <conditionalFormatting sqref="G49">
    <cfRule type="cellIs" dxfId="4" priority="796" operator="greaterThan">
      <formula>250</formula>
    </cfRule>
  </conditionalFormatting>
  <conditionalFormatting sqref="G49">
    <cfRule type="cellIs" dxfId="5" priority="797" operator="greaterThan">
      <formula>200</formula>
    </cfRule>
  </conditionalFormatting>
  <conditionalFormatting sqref="G49">
    <cfRule type="cellIs" dxfId="6" priority="798" operator="greaterThan">
      <formula>150</formula>
    </cfRule>
  </conditionalFormatting>
  <conditionalFormatting sqref="G50">
    <cfRule type="cellIs" dxfId="4" priority="799" operator="greaterThan">
      <formula>250</formula>
    </cfRule>
  </conditionalFormatting>
  <conditionalFormatting sqref="G50">
    <cfRule type="cellIs" dxfId="5" priority="800" operator="greaterThan">
      <formula>200</formula>
    </cfRule>
  </conditionalFormatting>
  <conditionalFormatting sqref="G50">
    <cfRule type="cellIs" dxfId="6" priority="801" operator="greaterThan">
      <formula>150</formula>
    </cfRule>
  </conditionalFormatting>
  <conditionalFormatting sqref="G51">
    <cfRule type="cellIs" dxfId="4" priority="802" operator="greaterThan">
      <formula>250</formula>
    </cfRule>
  </conditionalFormatting>
  <conditionalFormatting sqref="G51">
    <cfRule type="cellIs" dxfId="5" priority="803" operator="greaterThan">
      <formula>200</formula>
    </cfRule>
  </conditionalFormatting>
  <conditionalFormatting sqref="G51">
    <cfRule type="cellIs" dxfId="6" priority="804" operator="greaterThan">
      <formula>150</formula>
    </cfRule>
  </conditionalFormatting>
  <conditionalFormatting sqref="G52">
    <cfRule type="cellIs" dxfId="4" priority="805" operator="greaterThan">
      <formula>250</formula>
    </cfRule>
  </conditionalFormatting>
  <conditionalFormatting sqref="G52">
    <cfRule type="cellIs" dxfId="5" priority="806" operator="greaterThan">
      <formula>200</formula>
    </cfRule>
  </conditionalFormatting>
  <conditionalFormatting sqref="G52">
    <cfRule type="cellIs" dxfId="6" priority="807" operator="greaterThan">
      <formula>150</formula>
    </cfRule>
  </conditionalFormatting>
  <conditionalFormatting sqref="G53">
    <cfRule type="cellIs" dxfId="4" priority="808" operator="greaterThan">
      <formula>250</formula>
    </cfRule>
  </conditionalFormatting>
  <conditionalFormatting sqref="G53">
    <cfRule type="cellIs" dxfId="5" priority="809" operator="greaterThan">
      <formula>200</formula>
    </cfRule>
  </conditionalFormatting>
  <conditionalFormatting sqref="G53">
    <cfRule type="cellIs" dxfId="6" priority="810" operator="greaterThan">
      <formula>150</formula>
    </cfRule>
  </conditionalFormatting>
  <conditionalFormatting sqref="G54">
    <cfRule type="cellIs" dxfId="4" priority="811" operator="greaterThan">
      <formula>250</formula>
    </cfRule>
  </conditionalFormatting>
  <conditionalFormatting sqref="G54">
    <cfRule type="cellIs" dxfId="5" priority="812" operator="greaterThan">
      <formula>200</formula>
    </cfRule>
  </conditionalFormatting>
  <conditionalFormatting sqref="G54">
    <cfRule type="cellIs" dxfId="6" priority="813" operator="greaterThan">
      <formula>150</formula>
    </cfRule>
  </conditionalFormatting>
  <conditionalFormatting sqref="G55">
    <cfRule type="cellIs" dxfId="4" priority="814" operator="greaterThan">
      <formula>250</formula>
    </cfRule>
  </conditionalFormatting>
  <conditionalFormatting sqref="G55">
    <cfRule type="cellIs" dxfId="5" priority="815" operator="greaterThan">
      <formula>200</formula>
    </cfRule>
  </conditionalFormatting>
  <conditionalFormatting sqref="G55">
    <cfRule type="cellIs" dxfId="6" priority="816" operator="greaterThan">
      <formula>150</formula>
    </cfRule>
  </conditionalFormatting>
  <conditionalFormatting sqref="G56">
    <cfRule type="cellIs" dxfId="4" priority="817" operator="greaterThan">
      <formula>250</formula>
    </cfRule>
  </conditionalFormatting>
  <conditionalFormatting sqref="G56">
    <cfRule type="cellIs" dxfId="5" priority="818" operator="greaterThan">
      <formula>200</formula>
    </cfRule>
  </conditionalFormatting>
  <conditionalFormatting sqref="G56">
    <cfRule type="cellIs" dxfId="6" priority="819" operator="greaterThan">
      <formula>150</formula>
    </cfRule>
  </conditionalFormatting>
  <conditionalFormatting sqref="G57">
    <cfRule type="cellIs" dxfId="4" priority="820" operator="greaterThan">
      <formula>250</formula>
    </cfRule>
  </conditionalFormatting>
  <conditionalFormatting sqref="G57">
    <cfRule type="cellIs" dxfId="5" priority="821" operator="greaterThan">
      <formula>200</formula>
    </cfRule>
  </conditionalFormatting>
  <conditionalFormatting sqref="G57">
    <cfRule type="cellIs" dxfId="6" priority="822" operator="greaterThan">
      <formula>150</formula>
    </cfRule>
  </conditionalFormatting>
  <conditionalFormatting sqref="G58">
    <cfRule type="cellIs" dxfId="4" priority="823" operator="greaterThan">
      <formula>250</formula>
    </cfRule>
  </conditionalFormatting>
  <conditionalFormatting sqref="G58">
    <cfRule type="cellIs" dxfId="5" priority="824" operator="greaterThan">
      <formula>200</formula>
    </cfRule>
  </conditionalFormatting>
  <conditionalFormatting sqref="G58">
    <cfRule type="cellIs" dxfId="6" priority="825" operator="greaterThan">
      <formula>150</formula>
    </cfRule>
  </conditionalFormatting>
  <conditionalFormatting sqref="G59">
    <cfRule type="cellIs" dxfId="4" priority="826" operator="greaterThan">
      <formula>250</formula>
    </cfRule>
  </conditionalFormatting>
  <conditionalFormatting sqref="G59">
    <cfRule type="cellIs" dxfId="5" priority="827" operator="greaterThan">
      <formula>200</formula>
    </cfRule>
  </conditionalFormatting>
  <conditionalFormatting sqref="G59">
    <cfRule type="cellIs" dxfId="6" priority="828" operator="greaterThan">
      <formula>150</formula>
    </cfRule>
  </conditionalFormatting>
  <conditionalFormatting sqref="G60">
    <cfRule type="cellIs" dxfId="4" priority="829" operator="greaterThan">
      <formula>250</formula>
    </cfRule>
  </conditionalFormatting>
  <conditionalFormatting sqref="G60">
    <cfRule type="cellIs" dxfId="5" priority="830" operator="greaterThan">
      <formula>200</formula>
    </cfRule>
  </conditionalFormatting>
  <conditionalFormatting sqref="G60">
    <cfRule type="cellIs" dxfId="6" priority="831" operator="greaterThan">
      <formula>150</formula>
    </cfRule>
  </conditionalFormatting>
  <conditionalFormatting sqref="G61">
    <cfRule type="cellIs" dxfId="4" priority="832" operator="greaterThan">
      <formula>250</formula>
    </cfRule>
  </conditionalFormatting>
  <conditionalFormatting sqref="G61">
    <cfRule type="cellIs" dxfId="5" priority="833" operator="greaterThan">
      <formula>200</formula>
    </cfRule>
  </conditionalFormatting>
  <conditionalFormatting sqref="G61">
    <cfRule type="cellIs" dxfId="6" priority="834" operator="greaterThan">
      <formula>150</formula>
    </cfRule>
  </conditionalFormatting>
  <conditionalFormatting sqref="G62">
    <cfRule type="cellIs" dxfId="4" priority="835" operator="greaterThan">
      <formula>250</formula>
    </cfRule>
  </conditionalFormatting>
  <conditionalFormatting sqref="G62">
    <cfRule type="cellIs" dxfId="5" priority="836" operator="greaterThan">
      <formula>200</formula>
    </cfRule>
  </conditionalFormatting>
  <conditionalFormatting sqref="G62">
    <cfRule type="cellIs" dxfId="6" priority="837" operator="greaterThan">
      <formula>150</formula>
    </cfRule>
  </conditionalFormatting>
  <conditionalFormatting sqref="G63">
    <cfRule type="cellIs" dxfId="4" priority="838" operator="greaterThan">
      <formula>250</formula>
    </cfRule>
  </conditionalFormatting>
  <conditionalFormatting sqref="G63">
    <cfRule type="cellIs" dxfId="5" priority="839" operator="greaterThan">
      <formula>200</formula>
    </cfRule>
  </conditionalFormatting>
  <conditionalFormatting sqref="G63">
    <cfRule type="cellIs" dxfId="6" priority="840" operator="greaterThan">
      <formula>150</formula>
    </cfRule>
  </conditionalFormatting>
  <conditionalFormatting sqref="G64">
    <cfRule type="cellIs" dxfId="4" priority="841" operator="greaterThan">
      <formula>250</formula>
    </cfRule>
  </conditionalFormatting>
  <conditionalFormatting sqref="G64">
    <cfRule type="cellIs" dxfId="5" priority="842" operator="greaterThan">
      <formula>200</formula>
    </cfRule>
  </conditionalFormatting>
  <conditionalFormatting sqref="G64">
    <cfRule type="cellIs" dxfId="6" priority="843" operator="greaterThan">
      <formula>150</formula>
    </cfRule>
  </conditionalFormatting>
  <conditionalFormatting sqref="G65">
    <cfRule type="cellIs" dxfId="4" priority="844" operator="greaterThan">
      <formula>250</formula>
    </cfRule>
  </conditionalFormatting>
  <conditionalFormatting sqref="G65">
    <cfRule type="cellIs" dxfId="5" priority="845" operator="greaterThan">
      <formula>200</formula>
    </cfRule>
  </conditionalFormatting>
  <conditionalFormatting sqref="G65">
    <cfRule type="cellIs" dxfId="6" priority="846" operator="greaterThan">
      <formula>150</formula>
    </cfRule>
  </conditionalFormatting>
  <conditionalFormatting sqref="G66">
    <cfRule type="cellIs" dxfId="4" priority="847" operator="greaterThan">
      <formula>250</formula>
    </cfRule>
  </conditionalFormatting>
  <conditionalFormatting sqref="G66">
    <cfRule type="cellIs" dxfId="5" priority="848" operator="greaterThan">
      <formula>200</formula>
    </cfRule>
  </conditionalFormatting>
  <conditionalFormatting sqref="G66">
    <cfRule type="cellIs" dxfId="6" priority="849" operator="greaterThan">
      <formula>150</formula>
    </cfRule>
  </conditionalFormatting>
  <conditionalFormatting sqref="G67">
    <cfRule type="cellIs" dxfId="4" priority="850" operator="greaterThan">
      <formula>250</formula>
    </cfRule>
  </conditionalFormatting>
  <conditionalFormatting sqref="G67">
    <cfRule type="cellIs" dxfId="5" priority="851" operator="greaterThan">
      <formula>200</formula>
    </cfRule>
  </conditionalFormatting>
  <conditionalFormatting sqref="G67">
    <cfRule type="cellIs" dxfId="6" priority="852" operator="greaterThan">
      <formula>150</formula>
    </cfRule>
  </conditionalFormatting>
  <conditionalFormatting sqref="G68">
    <cfRule type="cellIs" dxfId="4" priority="853" operator="greaterThan">
      <formula>250</formula>
    </cfRule>
  </conditionalFormatting>
  <conditionalFormatting sqref="G68">
    <cfRule type="cellIs" dxfId="5" priority="854" operator="greaterThan">
      <formula>200</formula>
    </cfRule>
  </conditionalFormatting>
  <conditionalFormatting sqref="G68">
    <cfRule type="cellIs" dxfId="6" priority="855" operator="greaterThan">
      <formula>150</formula>
    </cfRule>
  </conditionalFormatting>
  <conditionalFormatting sqref="G69">
    <cfRule type="cellIs" dxfId="4" priority="856" operator="greaterThan">
      <formula>250</formula>
    </cfRule>
  </conditionalFormatting>
  <conditionalFormatting sqref="G69">
    <cfRule type="cellIs" dxfId="5" priority="857" operator="greaterThan">
      <formula>200</formula>
    </cfRule>
  </conditionalFormatting>
  <conditionalFormatting sqref="G69">
    <cfRule type="cellIs" dxfId="6" priority="858" operator="greaterThan">
      <formula>150</formula>
    </cfRule>
  </conditionalFormatting>
  <conditionalFormatting sqref="G70">
    <cfRule type="cellIs" dxfId="4" priority="859" operator="greaterThan">
      <formula>250</formula>
    </cfRule>
  </conditionalFormatting>
  <conditionalFormatting sqref="G70">
    <cfRule type="cellIs" dxfId="5" priority="860" operator="greaterThan">
      <formula>200</formula>
    </cfRule>
  </conditionalFormatting>
  <conditionalFormatting sqref="G70">
    <cfRule type="cellIs" dxfId="6" priority="861" operator="greaterThan">
      <formula>150</formula>
    </cfRule>
  </conditionalFormatting>
  <conditionalFormatting sqref="G71">
    <cfRule type="cellIs" dxfId="4" priority="862" operator="greaterThan">
      <formula>250</formula>
    </cfRule>
  </conditionalFormatting>
  <conditionalFormatting sqref="G71">
    <cfRule type="cellIs" dxfId="5" priority="863" operator="greaterThan">
      <formula>200</formula>
    </cfRule>
  </conditionalFormatting>
  <conditionalFormatting sqref="G71">
    <cfRule type="cellIs" dxfId="6" priority="864" operator="greaterThan">
      <formula>150</formula>
    </cfRule>
  </conditionalFormatting>
  <conditionalFormatting sqref="G72">
    <cfRule type="cellIs" dxfId="4" priority="865" operator="greaterThan">
      <formula>250</formula>
    </cfRule>
  </conditionalFormatting>
  <conditionalFormatting sqref="G72">
    <cfRule type="cellIs" dxfId="5" priority="866" operator="greaterThan">
      <formula>200</formula>
    </cfRule>
  </conditionalFormatting>
  <conditionalFormatting sqref="G72">
    <cfRule type="cellIs" dxfId="6" priority="867" operator="greaterThan">
      <formula>150</formula>
    </cfRule>
  </conditionalFormatting>
  <conditionalFormatting sqref="G73">
    <cfRule type="cellIs" dxfId="4" priority="868" operator="greaterThan">
      <formula>250</formula>
    </cfRule>
  </conditionalFormatting>
  <conditionalFormatting sqref="G73">
    <cfRule type="cellIs" dxfId="5" priority="869" operator="greaterThan">
      <formula>200</formula>
    </cfRule>
  </conditionalFormatting>
  <conditionalFormatting sqref="G73">
    <cfRule type="cellIs" dxfId="6" priority="870" operator="greaterThan">
      <formula>150</formula>
    </cfRule>
  </conditionalFormatting>
  <conditionalFormatting sqref="G74">
    <cfRule type="cellIs" dxfId="4" priority="871" operator="greaterThan">
      <formula>250</formula>
    </cfRule>
  </conditionalFormatting>
  <conditionalFormatting sqref="G74">
    <cfRule type="cellIs" dxfId="5" priority="872" operator="greaterThan">
      <formula>200</formula>
    </cfRule>
  </conditionalFormatting>
  <conditionalFormatting sqref="G74">
    <cfRule type="cellIs" dxfId="6" priority="873" operator="greaterThan">
      <formula>150</formula>
    </cfRule>
  </conditionalFormatting>
  <conditionalFormatting sqref="G75">
    <cfRule type="cellIs" dxfId="4" priority="874" operator="greaterThan">
      <formula>250</formula>
    </cfRule>
  </conditionalFormatting>
  <conditionalFormatting sqref="G75">
    <cfRule type="cellIs" dxfId="5" priority="875" operator="greaterThan">
      <formula>200</formula>
    </cfRule>
  </conditionalFormatting>
  <conditionalFormatting sqref="G75">
    <cfRule type="cellIs" dxfId="6" priority="876" operator="greaterThan">
      <formula>150</formula>
    </cfRule>
  </conditionalFormatting>
  <conditionalFormatting sqref="G76">
    <cfRule type="cellIs" dxfId="4" priority="877" operator="greaterThan">
      <formula>250</formula>
    </cfRule>
  </conditionalFormatting>
  <conditionalFormatting sqref="G76">
    <cfRule type="cellIs" dxfId="5" priority="878" operator="greaterThan">
      <formula>200</formula>
    </cfRule>
  </conditionalFormatting>
  <conditionalFormatting sqref="G76">
    <cfRule type="cellIs" dxfId="6" priority="879" operator="greaterThan">
      <formula>150</formula>
    </cfRule>
  </conditionalFormatting>
  <conditionalFormatting sqref="G77">
    <cfRule type="cellIs" dxfId="4" priority="880" operator="greaterThan">
      <formula>250</formula>
    </cfRule>
  </conditionalFormatting>
  <conditionalFormatting sqref="G77">
    <cfRule type="cellIs" dxfId="5" priority="881" operator="greaterThan">
      <formula>200</formula>
    </cfRule>
  </conditionalFormatting>
  <conditionalFormatting sqref="G77">
    <cfRule type="cellIs" dxfId="6" priority="882" operator="greaterThan">
      <formula>150</formula>
    </cfRule>
  </conditionalFormatting>
  <conditionalFormatting sqref="G78">
    <cfRule type="cellIs" dxfId="4" priority="883" operator="greaterThan">
      <formula>250</formula>
    </cfRule>
  </conditionalFormatting>
  <conditionalFormatting sqref="G78">
    <cfRule type="cellIs" dxfId="5" priority="884" operator="greaterThan">
      <formula>200</formula>
    </cfRule>
  </conditionalFormatting>
  <conditionalFormatting sqref="G78">
    <cfRule type="cellIs" dxfId="6" priority="885" operator="greaterThan">
      <formula>150</formula>
    </cfRule>
  </conditionalFormatting>
  <conditionalFormatting sqref="G79">
    <cfRule type="cellIs" dxfId="4" priority="886" operator="greaterThan">
      <formula>250</formula>
    </cfRule>
  </conditionalFormatting>
  <conditionalFormatting sqref="G79">
    <cfRule type="cellIs" dxfId="5" priority="887" operator="greaterThan">
      <formula>200</formula>
    </cfRule>
  </conditionalFormatting>
  <conditionalFormatting sqref="G79">
    <cfRule type="cellIs" dxfId="6" priority="888" operator="greaterThan">
      <formula>150</formula>
    </cfRule>
  </conditionalFormatting>
  <conditionalFormatting sqref="G80">
    <cfRule type="cellIs" dxfId="4" priority="889" operator="greaterThan">
      <formula>250</formula>
    </cfRule>
  </conditionalFormatting>
  <conditionalFormatting sqref="G80">
    <cfRule type="cellIs" dxfId="5" priority="890" operator="greaterThan">
      <formula>200</formula>
    </cfRule>
  </conditionalFormatting>
  <conditionalFormatting sqref="G80">
    <cfRule type="cellIs" dxfId="6" priority="891" operator="greaterThan">
      <formula>150</formula>
    </cfRule>
  </conditionalFormatting>
  <conditionalFormatting sqref="G81">
    <cfRule type="cellIs" dxfId="4" priority="892" operator="greaterThan">
      <formula>250</formula>
    </cfRule>
  </conditionalFormatting>
  <conditionalFormatting sqref="G81">
    <cfRule type="cellIs" dxfId="5" priority="893" operator="greaterThan">
      <formula>200</formula>
    </cfRule>
  </conditionalFormatting>
  <conditionalFormatting sqref="G81">
    <cfRule type="cellIs" dxfId="6" priority="894" operator="greaterThan">
      <formula>150</formula>
    </cfRule>
  </conditionalFormatting>
  <conditionalFormatting sqref="G82">
    <cfRule type="cellIs" dxfId="4" priority="895" operator="greaterThan">
      <formula>250</formula>
    </cfRule>
  </conditionalFormatting>
  <conditionalFormatting sqref="G82">
    <cfRule type="cellIs" dxfId="5" priority="896" operator="greaterThan">
      <formula>200</formula>
    </cfRule>
  </conditionalFormatting>
  <conditionalFormatting sqref="G82">
    <cfRule type="cellIs" dxfId="6" priority="897" operator="greaterThan">
      <formula>150</formula>
    </cfRule>
  </conditionalFormatting>
  <conditionalFormatting sqref="G83">
    <cfRule type="cellIs" dxfId="4" priority="898" operator="greaterThan">
      <formula>250</formula>
    </cfRule>
  </conditionalFormatting>
  <conditionalFormatting sqref="G83">
    <cfRule type="cellIs" dxfId="5" priority="899" operator="greaterThan">
      <formula>200</formula>
    </cfRule>
  </conditionalFormatting>
  <conditionalFormatting sqref="G83">
    <cfRule type="cellIs" dxfId="6" priority="900" operator="greaterThan">
      <formula>150</formula>
    </cfRule>
  </conditionalFormatting>
  <conditionalFormatting sqref="G84">
    <cfRule type="cellIs" dxfId="4" priority="901" operator="greaterThan">
      <formula>250</formula>
    </cfRule>
  </conditionalFormatting>
  <conditionalFormatting sqref="G84">
    <cfRule type="cellIs" dxfId="5" priority="902" operator="greaterThan">
      <formula>200</formula>
    </cfRule>
  </conditionalFormatting>
  <conditionalFormatting sqref="G84">
    <cfRule type="cellIs" dxfId="6" priority="903" operator="greaterThan">
      <formula>150</formula>
    </cfRule>
  </conditionalFormatting>
  <conditionalFormatting sqref="G85">
    <cfRule type="cellIs" dxfId="4" priority="904" operator="greaterThan">
      <formula>250</formula>
    </cfRule>
  </conditionalFormatting>
  <conditionalFormatting sqref="G85">
    <cfRule type="cellIs" dxfId="5" priority="905" operator="greaterThan">
      <formula>200</formula>
    </cfRule>
  </conditionalFormatting>
  <conditionalFormatting sqref="G85">
    <cfRule type="cellIs" dxfId="6" priority="906" operator="greaterThan">
      <formula>150</formula>
    </cfRule>
  </conditionalFormatting>
  <conditionalFormatting sqref="G86">
    <cfRule type="cellIs" dxfId="4" priority="907" operator="greaterThan">
      <formula>250</formula>
    </cfRule>
  </conditionalFormatting>
  <conditionalFormatting sqref="G86">
    <cfRule type="cellIs" dxfId="5" priority="908" operator="greaterThan">
      <formula>200</formula>
    </cfRule>
  </conditionalFormatting>
  <conditionalFormatting sqref="G86">
    <cfRule type="cellIs" dxfId="6" priority="909" operator="greaterThan">
      <formula>150</formula>
    </cfRule>
  </conditionalFormatting>
  <conditionalFormatting sqref="G87">
    <cfRule type="cellIs" dxfId="4" priority="910" operator="greaterThan">
      <formula>250</formula>
    </cfRule>
  </conditionalFormatting>
  <conditionalFormatting sqref="G87">
    <cfRule type="cellIs" dxfId="5" priority="911" operator="greaterThan">
      <formula>200</formula>
    </cfRule>
  </conditionalFormatting>
  <conditionalFormatting sqref="G87">
    <cfRule type="cellIs" dxfId="6" priority="912" operator="greaterThan">
      <formula>150</formula>
    </cfRule>
  </conditionalFormatting>
  <conditionalFormatting sqref="G88">
    <cfRule type="cellIs" dxfId="4" priority="913" operator="greaterThan">
      <formula>250</formula>
    </cfRule>
  </conditionalFormatting>
  <conditionalFormatting sqref="G88">
    <cfRule type="cellIs" dxfId="5" priority="914" operator="greaterThan">
      <formula>200</formula>
    </cfRule>
  </conditionalFormatting>
  <conditionalFormatting sqref="G88">
    <cfRule type="cellIs" dxfId="6" priority="915" operator="greaterThan">
      <formula>150</formula>
    </cfRule>
  </conditionalFormatting>
  <conditionalFormatting sqref="G89">
    <cfRule type="cellIs" dxfId="4" priority="916" operator="greaterThan">
      <formula>250</formula>
    </cfRule>
  </conditionalFormatting>
  <conditionalFormatting sqref="G89">
    <cfRule type="cellIs" dxfId="5" priority="917" operator="greaterThan">
      <formula>200</formula>
    </cfRule>
  </conditionalFormatting>
  <conditionalFormatting sqref="G89">
    <cfRule type="cellIs" dxfId="6" priority="918" operator="greaterThan">
      <formula>150</formula>
    </cfRule>
  </conditionalFormatting>
  <conditionalFormatting sqref="G90">
    <cfRule type="cellIs" dxfId="4" priority="919" operator="greaterThan">
      <formula>250</formula>
    </cfRule>
  </conditionalFormatting>
  <conditionalFormatting sqref="G90">
    <cfRule type="cellIs" dxfId="5" priority="920" operator="greaterThan">
      <formula>200</formula>
    </cfRule>
  </conditionalFormatting>
  <conditionalFormatting sqref="G90">
    <cfRule type="cellIs" dxfId="6" priority="921" operator="greaterThan">
      <formula>150</formula>
    </cfRule>
  </conditionalFormatting>
  <conditionalFormatting sqref="G91">
    <cfRule type="cellIs" dxfId="4" priority="922" operator="greaterThan">
      <formula>250</formula>
    </cfRule>
  </conditionalFormatting>
  <conditionalFormatting sqref="G91">
    <cfRule type="cellIs" dxfId="5" priority="923" operator="greaterThan">
      <formula>200</formula>
    </cfRule>
  </conditionalFormatting>
  <conditionalFormatting sqref="G91">
    <cfRule type="cellIs" dxfId="6" priority="924" operator="greaterThan">
      <formula>150</formula>
    </cfRule>
  </conditionalFormatting>
  <conditionalFormatting sqref="G92">
    <cfRule type="cellIs" dxfId="4" priority="925" operator="greaterThan">
      <formula>250</formula>
    </cfRule>
  </conditionalFormatting>
  <conditionalFormatting sqref="G92">
    <cfRule type="cellIs" dxfId="5" priority="926" operator="greaterThan">
      <formula>200</formula>
    </cfRule>
  </conditionalFormatting>
  <conditionalFormatting sqref="G92">
    <cfRule type="cellIs" dxfId="6" priority="927" operator="greaterThan">
      <formula>150</formula>
    </cfRule>
  </conditionalFormatting>
  <conditionalFormatting sqref="G93">
    <cfRule type="cellIs" dxfId="4" priority="928" operator="greaterThan">
      <formula>250</formula>
    </cfRule>
  </conditionalFormatting>
  <conditionalFormatting sqref="G93">
    <cfRule type="cellIs" dxfId="5" priority="929" operator="greaterThan">
      <formula>200</formula>
    </cfRule>
  </conditionalFormatting>
  <conditionalFormatting sqref="G93">
    <cfRule type="cellIs" dxfId="6" priority="930" operator="greaterThan">
      <formula>150</formula>
    </cfRule>
  </conditionalFormatting>
  <conditionalFormatting sqref="G94">
    <cfRule type="cellIs" dxfId="4" priority="931" operator="greaterThan">
      <formula>250</formula>
    </cfRule>
  </conditionalFormatting>
  <conditionalFormatting sqref="G94">
    <cfRule type="cellIs" dxfId="5" priority="932" operator="greaterThan">
      <formula>200</formula>
    </cfRule>
  </conditionalFormatting>
  <conditionalFormatting sqref="G94">
    <cfRule type="cellIs" dxfId="6" priority="933" operator="greaterThan">
      <formula>150</formula>
    </cfRule>
  </conditionalFormatting>
  <conditionalFormatting sqref="G95">
    <cfRule type="cellIs" dxfId="4" priority="934" operator="greaterThan">
      <formula>250</formula>
    </cfRule>
  </conditionalFormatting>
  <conditionalFormatting sqref="G95">
    <cfRule type="cellIs" dxfId="5" priority="935" operator="greaterThan">
      <formula>200</formula>
    </cfRule>
  </conditionalFormatting>
  <conditionalFormatting sqref="G95">
    <cfRule type="cellIs" dxfId="6" priority="936" operator="greaterThan">
      <formula>150</formula>
    </cfRule>
  </conditionalFormatting>
  <conditionalFormatting sqref="G96">
    <cfRule type="cellIs" dxfId="4" priority="937" operator="greaterThan">
      <formula>250</formula>
    </cfRule>
  </conditionalFormatting>
  <conditionalFormatting sqref="G96">
    <cfRule type="cellIs" dxfId="5" priority="938" operator="greaterThan">
      <formula>200</formula>
    </cfRule>
  </conditionalFormatting>
  <conditionalFormatting sqref="G96">
    <cfRule type="cellIs" dxfId="6" priority="939" operator="greaterThan">
      <formula>150</formula>
    </cfRule>
  </conditionalFormatting>
  <conditionalFormatting sqref="G97">
    <cfRule type="cellIs" dxfId="4" priority="940" operator="greaterThan">
      <formula>250</formula>
    </cfRule>
  </conditionalFormatting>
  <conditionalFormatting sqref="G97">
    <cfRule type="cellIs" dxfId="5" priority="941" operator="greaterThan">
      <formula>200</formula>
    </cfRule>
  </conditionalFormatting>
  <conditionalFormatting sqref="G97">
    <cfRule type="cellIs" dxfId="6" priority="942" operator="greaterThan">
      <formula>150</formula>
    </cfRule>
  </conditionalFormatting>
  <conditionalFormatting sqref="G98">
    <cfRule type="cellIs" dxfId="4" priority="943" operator="greaterThan">
      <formula>250</formula>
    </cfRule>
  </conditionalFormatting>
  <conditionalFormatting sqref="G98">
    <cfRule type="cellIs" dxfId="5" priority="944" operator="greaterThan">
      <formula>200</formula>
    </cfRule>
  </conditionalFormatting>
  <conditionalFormatting sqref="G98">
    <cfRule type="cellIs" dxfId="6" priority="945" operator="greaterThan">
      <formula>150</formula>
    </cfRule>
  </conditionalFormatting>
  <conditionalFormatting sqref="G99">
    <cfRule type="cellIs" dxfId="4" priority="946" operator="greaterThan">
      <formula>250</formula>
    </cfRule>
  </conditionalFormatting>
  <conditionalFormatting sqref="G99">
    <cfRule type="cellIs" dxfId="5" priority="947" operator="greaterThan">
      <formula>200</formula>
    </cfRule>
  </conditionalFormatting>
  <conditionalFormatting sqref="G99">
    <cfRule type="cellIs" dxfId="6" priority="948" operator="greaterThan">
      <formula>150</formula>
    </cfRule>
  </conditionalFormatting>
  <conditionalFormatting sqref="G100">
    <cfRule type="cellIs" dxfId="4" priority="949" operator="greaterThan">
      <formula>250</formula>
    </cfRule>
  </conditionalFormatting>
  <conditionalFormatting sqref="G100">
    <cfRule type="cellIs" dxfId="5" priority="950" operator="greaterThan">
      <formula>200</formula>
    </cfRule>
  </conditionalFormatting>
  <conditionalFormatting sqref="G100">
    <cfRule type="cellIs" dxfId="6" priority="951" operator="greaterThan">
      <formula>150</formula>
    </cfRule>
  </conditionalFormatting>
  <conditionalFormatting sqref="G101">
    <cfRule type="cellIs" dxfId="4" priority="952" operator="greaterThan">
      <formula>250</formula>
    </cfRule>
  </conditionalFormatting>
  <conditionalFormatting sqref="G101">
    <cfRule type="cellIs" dxfId="5" priority="953" operator="greaterThan">
      <formula>200</formula>
    </cfRule>
  </conditionalFormatting>
  <conditionalFormatting sqref="G101">
    <cfRule type="cellIs" dxfId="6" priority="954" operator="greaterThan">
      <formula>150</formula>
    </cfRule>
  </conditionalFormatting>
  <conditionalFormatting sqref="G102">
    <cfRule type="cellIs" dxfId="4" priority="955" operator="greaterThan">
      <formula>250</formula>
    </cfRule>
  </conditionalFormatting>
  <conditionalFormatting sqref="G102">
    <cfRule type="cellIs" dxfId="5" priority="956" operator="greaterThan">
      <formula>200</formula>
    </cfRule>
  </conditionalFormatting>
  <conditionalFormatting sqref="G102">
    <cfRule type="cellIs" dxfId="6" priority="957" operator="greaterThan">
      <formula>150</formula>
    </cfRule>
  </conditionalFormatting>
  <conditionalFormatting sqref="G103">
    <cfRule type="cellIs" dxfId="4" priority="958" operator="greaterThan">
      <formula>250</formula>
    </cfRule>
  </conditionalFormatting>
  <conditionalFormatting sqref="G103">
    <cfRule type="cellIs" dxfId="5" priority="959" operator="greaterThan">
      <formula>200</formula>
    </cfRule>
  </conditionalFormatting>
  <conditionalFormatting sqref="G103">
    <cfRule type="cellIs" dxfId="6" priority="960" operator="greaterThan">
      <formula>150</formula>
    </cfRule>
  </conditionalFormatting>
  <conditionalFormatting sqref="H8">
    <cfRule type="cellIs" dxfId="4" priority="961" operator="greaterThan">
      <formula>250</formula>
    </cfRule>
  </conditionalFormatting>
  <conditionalFormatting sqref="H8">
    <cfRule type="cellIs" dxfId="5" priority="962" operator="greaterThan">
      <formula>200</formula>
    </cfRule>
  </conditionalFormatting>
  <conditionalFormatting sqref="H8">
    <cfRule type="cellIs" dxfId="6" priority="963" operator="greaterThan">
      <formula>150</formula>
    </cfRule>
  </conditionalFormatting>
  <conditionalFormatting sqref="H9">
    <cfRule type="cellIs" dxfId="4" priority="964" operator="greaterThan">
      <formula>250</formula>
    </cfRule>
  </conditionalFormatting>
  <conditionalFormatting sqref="H9">
    <cfRule type="cellIs" dxfId="5" priority="965" operator="greaterThan">
      <formula>200</formula>
    </cfRule>
  </conditionalFormatting>
  <conditionalFormatting sqref="H9">
    <cfRule type="cellIs" dxfId="6" priority="966" operator="greaterThan">
      <formula>150</formula>
    </cfRule>
  </conditionalFormatting>
  <conditionalFormatting sqref="H10">
    <cfRule type="cellIs" dxfId="4" priority="967" operator="greaterThan">
      <formula>250</formula>
    </cfRule>
  </conditionalFormatting>
  <conditionalFormatting sqref="H10">
    <cfRule type="cellIs" dxfId="5" priority="968" operator="greaterThan">
      <formula>200</formula>
    </cfRule>
  </conditionalFormatting>
  <conditionalFormatting sqref="H10">
    <cfRule type="cellIs" dxfId="6" priority="969" operator="greaterThan">
      <formula>150</formula>
    </cfRule>
  </conditionalFormatting>
  <conditionalFormatting sqref="H11">
    <cfRule type="cellIs" dxfId="4" priority="970" operator="greaterThan">
      <formula>250</formula>
    </cfRule>
  </conditionalFormatting>
  <conditionalFormatting sqref="H11">
    <cfRule type="cellIs" dxfId="5" priority="971" operator="greaterThan">
      <formula>200</formula>
    </cfRule>
  </conditionalFormatting>
  <conditionalFormatting sqref="H11">
    <cfRule type="cellIs" dxfId="6" priority="972" operator="greaterThan">
      <formula>150</formula>
    </cfRule>
  </conditionalFormatting>
  <conditionalFormatting sqref="H12">
    <cfRule type="cellIs" dxfId="4" priority="973" operator="greaterThan">
      <formula>250</formula>
    </cfRule>
  </conditionalFormatting>
  <conditionalFormatting sqref="H12">
    <cfRule type="cellIs" dxfId="5" priority="974" operator="greaterThan">
      <formula>200</formula>
    </cfRule>
  </conditionalFormatting>
  <conditionalFormatting sqref="H12">
    <cfRule type="cellIs" dxfId="6" priority="975" operator="greaterThan">
      <formula>150</formula>
    </cfRule>
  </conditionalFormatting>
  <conditionalFormatting sqref="H13">
    <cfRule type="cellIs" dxfId="4" priority="976" operator="greaterThan">
      <formula>250</formula>
    </cfRule>
  </conditionalFormatting>
  <conditionalFormatting sqref="H13">
    <cfRule type="cellIs" dxfId="5" priority="977" operator="greaterThan">
      <formula>200</formula>
    </cfRule>
  </conditionalFormatting>
  <conditionalFormatting sqref="H13">
    <cfRule type="cellIs" dxfId="6" priority="978" operator="greaterThan">
      <formula>150</formula>
    </cfRule>
  </conditionalFormatting>
  <conditionalFormatting sqref="H14">
    <cfRule type="cellIs" dxfId="4" priority="979" operator="greaterThan">
      <formula>250</formula>
    </cfRule>
  </conditionalFormatting>
  <conditionalFormatting sqref="H14">
    <cfRule type="cellIs" dxfId="5" priority="980" operator="greaterThan">
      <formula>200</formula>
    </cfRule>
  </conditionalFormatting>
  <conditionalFormatting sqref="H14">
    <cfRule type="cellIs" dxfId="6" priority="981" operator="greaterThan">
      <formula>150</formula>
    </cfRule>
  </conditionalFormatting>
  <conditionalFormatting sqref="H15">
    <cfRule type="cellIs" dxfId="4" priority="982" operator="greaterThan">
      <formula>250</formula>
    </cfRule>
  </conditionalFormatting>
  <conditionalFormatting sqref="H15">
    <cfRule type="cellIs" dxfId="5" priority="983" operator="greaterThan">
      <formula>200</formula>
    </cfRule>
  </conditionalFormatting>
  <conditionalFormatting sqref="H15">
    <cfRule type="cellIs" dxfId="6" priority="984" operator="greaterThan">
      <formula>150</formula>
    </cfRule>
  </conditionalFormatting>
  <conditionalFormatting sqref="H16">
    <cfRule type="cellIs" dxfId="4" priority="985" operator="greaterThan">
      <formula>250</formula>
    </cfRule>
  </conditionalFormatting>
  <conditionalFormatting sqref="H16">
    <cfRule type="cellIs" dxfId="5" priority="986" operator="greaterThan">
      <formula>200</formula>
    </cfRule>
  </conditionalFormatting>
  <conditionalFormatting sqref="H16">
    <cfRule type="cellIs" dxfId="6" priority="987" operator="greaterThan">
      <formula>150</formula>
    </cfRule>
  </conditionalFormatting>
  <conditionalFormatting sqref="H17">
    <cfRule type="cellIs" dxfId="4" priority="988" operator="greaterThan">
      <formula>250</formula>
    </cfRule>
  </conditionalFormatting>
  <conditionalFormatting sqref="H17">
    <cfRule type="cellIs" dxfId="5" priority="989" operator="greaterThan">
      <formula>200</formula>
    </cfRule>
  </conditionalFormatting>
  <conditionalFormatting sqref="H17">
    <cfRule type="cellIs" dxfId="6" priority="990" operator="greaterThan">
      <formula>150</formula>
    </cfRule>
  </conditionalFormatting>
  <conditionalFormatting sqref="H18">
    <cfRule type="cellIs" dxfId="4" priority="991" operator="greaterThan">
      <formula>250</formula>
    </cfRule>
  </conditionalFormatting>
  <conditionalFormatting sqref="H18">
    <cfRule type="cellIs" dxfId="5" priority="992" operator="greaterThan">
      <formula>200</formula>
    </cfRule>
  </conditionalFormatting>
  <conditionalFormatting sqref="H18">
    <cfRule type="cellIs" dxfId="6" priority="993" operator="greaterThan">
      <formula>150</formula>
    </cfRule>
  </conditionalFormatting>
  <conditionalFormatting sqref="H19">
    <cfRule type="cellIs" dxfId="4" priority="994" operator="greaterThan">
      <formula>250</formula>
    </cfRule>
  </conditionalFormatting>
  <conditionalFormatting sqref="H19">
    <cfRule type="cellIs" dxfId="5" priority="995" operator="greaterThan">
      <formula>200</formula>
    </cfRule>
  </conditionalFormatting>
  <conditionalFormatting sqref="H19">
    <cfRule type="cellIs" dxfId="6" priority="996" operator="greaterThan">
      <formula>150</formula>
    </cfRule>
  </conditionalFormatting>
  <conditionalFormatting sqref="H20">
    <cfRule type="cellIs" dxfId="4" priority="997" operator="greaterThan">
      <formula>250</formula>
    </cfRule>
  </conditionalFormatting>
  <conditionalFormatting sqref="H20">
    <cfRule type="cellIs" dxfId="5" priority="998" operator="greaterThan">
      <formula>200</formula>
    </cfRule>
  </conditionalFormatting>
  <conditionalFormatting sqref="H20">
    <cfRule type="cellIs" dxfId="6" priority="999" operator="greaterThan">
      <formula>150</formula>
    </cfRule>
  </conditionalFormatting>
  <conditionalFormatting sqref="H21">
    <cfRule type="cellIs" dxfId="4" priority="1000" operator="greaterThan">
      <formula>250</formula>
    </cfRule>
  </conditionalFormatting>
  <conditionalFormatting sqref="H21">
    <cfRule type="cellIs" dxfId="5" priority="1001" operator="greaterThan">
      <formula>200</formula>
    </cfRule>
  </conditionalFormatting>
  <conditionalFormatting sqref="H21">
    <cfRule type="cellIs" dxfId="6" priority="1002" operator="greaterThan">
      <formula>150</formula>
    </cfRule>
  </conditionalFormatting>
  <conditionalFormatting sqref="H22">
    <cfRule type="cellIs" dxfId="4" priority="1003" operator="greaterThan">
      <formula>250</formula>
    </cfRule>
  </conditionalFormatting>
  <conditionalFormatting sqref="H22">
    <cfRule type="cellIs" dxfId="5" priority="1004" operator="greaterThan">
      <formula>200</formula>
    </cfRule>
  </conditionalFormatting>
  <conditionalFormatting sqref="H22">
    <cfRule type="cellIs" dxfId="6" priority="1005" operator="greaterThan">
      <formula>150</formula>
    </cfRule>
  </conditionalFormatting>
  <conditionalFormatting sqref="H23">
    <cfRule type="cellIs" dxfId="4" priority="1006" operator="greaterThan">
      <formula>250</formula>
    </cfRule>
  </conditionalFormatting>
  <conditionalFormatting sqref="H23">
    <cfRule type="cellIs" dxfId="5" priority="1007" operator="greaterThan">
      <formula>200</formula>
    </cfRule>
  </conditionalFormatting>
  <conditionalFormatting sqref="H23">
    <cfRule type="cellIs" dxfId="6" priority="1008" operator="greaterThan">
      <formula>150</formula>
    </cfRule>
  </conditionalFormatting>
  <conditionalFormatting sqref="H24">
    <cfRule type="cellIs" dxfId="4" priority="1009" operator="greaterThan">
      <formula>250</formula>
    </cfRule>
  </conditionalFormatting>
  <conditionalFormatting sqref="H24">
    <cfRule type="cellIs" dxfId="5" priority="1010" operator="greaterThan">
      <formula>200</formula>
    </cfRule>
  </conditionalFormatting>
  <conditionalFormatting sqref="H24">
    <cfRule type="cellIs" dxfId="6" priority="1011" operator="greaterThan">
      <formula>150</formula>
    </cfRule>
  </conditionalFormatting>
  <conditionalFormatting sqref="H25">
    <cfRule type="cellIs" dxfId="4" priority="1012" operator="greaterThan">
      <formula>250</formula>
    </cfRule>
  </conditionalFormatting>
  <conditionalFormatting sqref="H25">
    <cfRule type="cellIs" dxfId="5" priority="1013" operator="greaterThan">
      <formula>200</formula>
    </cfRule>
  </conditionalFormatting>
  <conditionalFormatting sqref="H25">
    <cfRule type="cellIs" dxfId="6" priority="1014" operator="greaterThan">
      <formula>150</formula>
    </cfRule>
  </conditionalFormatting>
  <conditionalFormatting sqref="H26">
    <cfRule type="cellIs" dxfId="4" priority="1015" operator="greaterThan">
      <formula>250</formula>
    </cfRule>
  </conditionalFormatting>
  <conditionalFormatting sqref="H26">
    <cfRule type="cellIs" dxfId="5" priority="1016" operator="greaterThan">
      <formula>200</formula>
    </cfRule>
  </conditionalFormatting>
  <conditionalFormatting sqref="H26">
    <cfRule type="cellIs" dxfId="6" priority="1017" operator="greaterThan">
      <formula>150</formula>
    </cfRule>
  </conditionalFormatting>
  <conditionalFormatting sqref="H27">
    <cfRule type="cellIs" dxfId="4" priority="1018" operator="greaterThan">
      <formula>250</formula>
    </cfRule>
  </conditionalFormatting>
  <conditionalFormatting sqref="H27">
    <cfRule type="cellIs" dxfId="5" priority="1019" operator="greaterThan">
      <formula>200</formula>
    </cfRule>
  </conditionalFormatting>
  <conditionalFormatting sqref="H27">
    <cfRule type="cellIs" dxfId="6" priority="1020" operator="greaterThan">
      <formula>150</formula>
    </cfRule>
  </conditionalFormatting>
  <conditionalFormatting sqref="H28">
    <cfRule type="cellIs" dxfId="4" priority="1021" operator="greaterThan">
      <formula>250</formula>
    </cfRule>
  </conditionalFormatting>
  <conditionalFormatting sqref="H28">
    <cfRule type="cellIs" dxfId="5" priority="1022" operator="greaterThan">
      <formula>200</formula>
    </cfRule>
  </conditionalFormatting>
  <conditionalFormatting sqref="H28">
    <cfRule type="cellIs" dxfId="6" priority="1023" operator="greaterThan">
      <formula>150</formula>
    </cfRule>
  </conditionalFormatting>
  <conditionalFormatting sqref="H29">
    <cfRule type="cellIs" dxfId="4" priority="1024" operator="greaterThan">
      <formula>250</formula>
    </cfRule>
  </conditionalFormatting>
  <conditionalFormatting sqref="H29">
    <cfRule type="cellIs" dxfId="5" priority="1025" operator="greaterThan">
      <formula>200</formula>
    </cfRule>
  </conditionalFormatting>
  <conditionalFormatting sqref="H29">
    <cfRule type="cellIs" dxfId="6" priority="1026" operator="greaterThan">
      <formula>150</formula>
    </cfRule>
  </conditionalFormatting>
  <conditionalFormatting sqref="H30">
    <cfRule type="cellIs" dxfId="4" priority="1027" operator="greaterThan">
      <formula>250</formula>
    </cfRule>
  </conditionalFormatting>
  <conditionalFormatting sqref="H30">
    <cfRule type="cellIs" dxfId="5" priority="1028" operator="greaterThan">
      <formula>200</formula>
    </cfRule>
  </conditionalFormatting>
  <conditionalFormatting sqref="H30">
    <cfRule type="cellIs" dxfId="6" priority="1029" operator="greaterThan">
      <formula>150</formula>
    </cfRule>
  </conditionalFormatting>
  <conditionalFormatting sqref="H31">
    <cfRule type="cellIs" dxfId="4" priority="1030" operator="greaterThan">
      <formula>250</formula>
    </cfRule>
  </conditionalFormatting>
  <conditionalFormatting sqref="H31">
    <cfRule type="cellIs" dxfId="5" priority="1031" operator="greaterThan">
      <formula>200</formula>
    </cfRule>
  </conditionalFormatting>
  <conditionalFormatting sqref="H31">
    <cfRule type="cellIs" dxfId="6" priority="1032" operator="greaterThan">
      <formula>150</formula>
    </cfRule>
  </conditionalFormatting>
  <conditionalFormatting sqref="H32">
    <cfRule type="cellIs" dxfId="4" priority="1033" operator="greaterThan">
      <formula>250</formula>
    </cfRule>
  </conditionalFormatting>
  <conditionalFormatting sqref="H32">
    <cfRule type="cellIs" dxfId="5" priority="1034" operator="greaterThan">
      <formula>200</formula>
    </cfRule>
  </conditionalFormatting>
  <conditionalFormatting sqref="H32">
    <cfRule type="cellIs" dxfId="6" priority="1035" operator="greaterThan">
      <formula>150</formula>
    </cfRule>
  </conditionalFormatting>
  <conditionalFormatting sqref="H33">
    <cfRule type="cellIs" dxfId="4" priority="1036" operator="greaterThan">
      <formula>250</formula>
    </cfRule>
  </conditionalFormatting>
  <conditionalFormatting sqref="H33">
    <cfRule type="cellIs" dxfId="5" priority="1037" operator="greaterThan">
      <formula>200</formula>
    </cfRule>
  </conditionalFormatting>
  <conditionalFormatting sqref="H33">
    <cfRule type="cellIs" dxfId="6" priority="1038" operator="greaterThan">
      <formula>150</formula>
    </cfRule>
  </conditionalFormatting>
  <conditionalFormatting sqref="H34">
    <cfRule type="cellIs" dxfId="4" priority="1039" operator="greaterThan">
      <formula>250</formula>
    </cfRule>
  </conditionalFormatting>
  <conditionalFormatting sqref="H34">
    <cfRule type="cellIs" dxfId="5" priority="1040" operator="greaterThan">
      <formula>200</formula>
    </cfRule>
  </conditionalFormatting>
  <conditionalFormatting sqref="H34">
    <cfRule type="cellIs" dxfId="6" priority="1041" operator="greaterThan">
      <formula>150</formula>
    </cfRule>
  </conditionalFormatting>
  <conditionalFormatting sqref="H35">
    <cfRule type="cellIs" dxfId="4" priority="1042" operator="greaterThan">
      <formula>250</formula>
    </cfRule>
  </conditionalFormatting>
  <conditionalFormatting sqref="H35">
    <cfRule type="cellIs" dxfId="5" priority="1043" operator="greaterThan">
      <formula>200</formula>
    </cfRule>
  </conditionalFormatting>
  <conditionalFormatting sqref="H35">
    <cfRule type="cellIs" dxfId="6" priority="1044" operator="greaterThan">
      <formula>150</formula>
    </cfRule>
  </conditionalFormatting>
  <conditionalFormatting sqref="H36">
    <cfRule type="cellIs" dxfId="4" priority="1045" operator="greaterThan">
      <formula>250</formula>
    </cfRule>
  </conditionalFormatting>
  <conditionalFormatting sqref="H36">
    <cfRule type="cellIs" dxfId="5" priority="1046" operator="greaterThan">
      <formula>200</formula>
    </cfRule>
  </conditionalFormatting>
  <conditionalFormatting sqref="H36">
    <cfRule type="cellIs" dxfId="6" priority="1047" operator="greaterThan">
      <formula>150</formula>
    </cfRule>
  </conditionalFormatting>
  <conditionalFormatting sqref="H37">
    <cfRule type="cellIs" dxfId="4" priority="1048" operator="greaterThan">
      <formula>250</formula>
    </cfRule>
  </conditionalFormatting>
  <conditionalFormatting sqref="H37">
    <cfRule type="cellIs" dxfId="5" priority="1049" operator="greaterThan">
      <formula>200</formula>
    </cfRule>
  </conditionalFormatting>
  <conditionalFormatting sqref="H37">
    <cfRule type="cellIs" dxfId="6" priority="1050" operator="greaterThan">
      <formula>150</formula>
    </cfRule>
  </conditionalFormatting>
  <conditionalFormatting sqref="H38">
    <cfRule type="cellIs" dxfId="4" priority="1051" operator="greaterThan">
      <formula>250</formula>
    </cfRule>
  </conditionalFormatting>
  <conditionalFormatting sqref="H38">
    <cfRule type="cellIs" dxfId="5" priority="1052" operator="greaterThan">
      <formula>200</formula>
    </cfRule>
  </conditionalFormatting>
  <conditionalFormatting sqref="H38">
    <cfRule type="cellIs" dxfId="6" priority="1053" operator="greaterThan">
      <formula>150</formula>
    </cfRule>
  </conditionalFormatting>
  <conditionalFormatting sqref="H39">
    <cfRule type="cellIs" dxfId="4" priority="1054" operator="greaterThan">
      <formula>250</formula>
    </cfRule>
  </conditionalFormatting>
  <conditionalFormatting sqref="H39">
    <cfRule type="cellIs" dxfId="5" priority="1055" operator="greaterThan">
      <formula>200</formula>
    </cfRule>
  </conditionalFormatting>
  <conditionalFormatting sqref="H39">
    <cfRule type="cellIs" dxfId="6" priority="1056" operator="greaterThan">
      <formula>150</formula>
    </cfRule>
  </conditionalFormatting>
  <conditionalFormatting sqref="H40">
    <cfRule type="cellIs" dxfId="4" priority="1057" operator="greaterThan">
      <formula>250</formula>
    </cfRule>
  </conditionalFormatting>
  <conditionalFormatting sqref="H40">
    <cfRule type="cellIs" dxfId="5" priority="1058" operator="greaterThan">
      <formula>200</formula>
    </cfRule>
  </conditionalFormatting>
  <conditionalFormatting sqref="H40">
    <cfRule type="cellIs" dxfId="6" priority="1059" operator="greaterThan">
      <formula>150</formula>
    </cfRule>
  </conditionalFormatting>
  <conditionalFormatting sqref="H41">
    <cfRule type="cellIs" dxfId="4" priority="1060" operator="greaterThan">
      <formula>250</formula>
    </cfRule>
  </conditionalFormatting>
  <conditionalFormatting sqref="H41">
    <cfRule type="cellIs" dxfId="5" priority="1061" operator="greaterThan">
      <formula>200</formula>
    </cfRule>
  </conditionalFormatting>
  <conditionalFormatting sqref="H41">
    <cfRule type="cellIs" dxfId="6" priority="1062" operator="greaterThan">
      <formula>150</formula>
    </cfRule>
  </conditionalFormatting>
  <conditionalFormatting sqref="H42">
    <cfRule type="cellIs" dxfId="4" priority="1063" operator="greaterThan">
      <formula>250</formula>
    </cfRule>
  </conditionalFormatting>
  <conditionalFormatting sqref="H42">
    <cfRule type="cellIs" dxfId="5" priority="1064" operator="greaterThan">
      <formula>200</formula>
    </cfRule>
  </conditionalFormatting>
  <conditionalFormatting sqref="H42">
    <cfRule type="cellIs" dxfId="6" priority="1065" operator="greaterThan">
      <formula>150</formula>
    </cfRule>
  </conditionalFormatting>
  <conditionalFormatting sqref="H43">
    <cfRule type="cellIs" dxfId="4" priority="1066" operator="greaterThan">
      <formula>250</formula>
    </cfRule>
  </conditionalFormatting>
  <conditionalFormatting sqref="H43">
    <cfRule type="cellIs" dxfId="5" priority="1067" operator="greaterThan">
      <formula>200</formula>
    </cfRule>
  </conditionalFormatting>
  <conditionalFormatting sqref="H43">
    <cfRule type="cellIs" dxfId="6" priority="1068" operator="greaterThan">
      <formula>150</formula>
    </cfRule>
  </conditionalFormatting>
  <conditionalFormatting sqref="H44">
    <cfRule type="cellIs" dxfId="4" priority="1069" operator="greaterThan">
      <formula>250</formula>
    </cfRule>
  </conditionalFormatting>
  <conditionalFormatting sqref="H44">
    <cfRule type="cellIs" dxfId="5" priority="1070" operator="greaterThan">
      <formula>200</formula>
    </cfRule>
  </conditionalFormatting>
  <conditionalFormatting sqref="H44">
    <cfRule type="cellIs" dxfId="6" priority="1071" operator="greaterThan">
      <formula>150</formula>
    </cfRule>
  </conditionalFormatting>
  <conditionalFormatting sqref="H45">
    <cfRule type="cellIs" dxfId="4" priority="1072" operator="greaterThan">
      <formula>250</formula>
    </cfRule>
  </conditionalFormatting>
  <conditionalFormatting sqref="H45">
    <cfRule type="cellIs" dxfId="5" priority="1073" operator="greaterThan">
      <formula>200</formula>
    </cfRule>
  </conditionalFormatting>
  <conditionalFormatting sqref="H45">
    <cfRule type="cellIs" dxfId="6" priority="1074" operator="greaterThan">
      <formula>150</formula>
    </cfRule>
  </conditionalFormatting>
  <conditionalFormatting sqref="H46">
    <cfRule type="cellIs" dxfId="4" priority="1075" operator="greaterThan">
      <formula>250</formula>
    </cfRule>
  </conditionalFormatting>
  <conditionalFormatting sqref="H46">
    <cfRule type="cellIs" dxfId="5" priority="1076" operator="greaterThan">
      <formula>200</formula>
    </cfRule>
  </conditionalFormatting>
  <conditionalFormatting sqref="H46">
    <cfRule type="cellIs" dxfId="6" priority="1077" operator="greaterThan">
      <formula>150</formula>
    </cfRule>
  </conditionalFormatting>
  <conditionalFormatting sqref="H47">
    <cfRule type="cellIs" dxfId="4" priority="1078" operator="greaterThan">
      <formula>250</formula>
    </cfRule>
  </conditionalFormatting>
  <conditionalFormatting sqref="H47">
    <cfRule type="cellIs" dxfId="5" priority="1079" operator="greaterThan">
      <formula>200</formula>
    </cfRule>
  </conditionalFormatting>
  <conditionalFormatting sqref="H47">
    <cfRule type="cellIs" dxfId="6" priority="1080" operator="greaterThan">
      <formula>150</formula>
    </cfRule>
  </conditionalFormatting>
  <conditionalFormatting sqref="H48">
    <cfRule type="cellIs" dxfId="4" priority="1081" operator="greaterThan">
      <formula>250</formula>
    </cfRule>
  </conditionalFormatting>
  <conditionalFormatting sqref="H48">
    <cfRule type="cellIs" dxfId="5" priority="1082" operator="greaterThan">
      <formula>200</formula>
    </cfRule>
  </conditionalFormatting>
  <conditionalFormatting sqref="H48">
    <cfRule type="cellIs" dxfId="6" priority="1083" operator="greaterThan">
      <formula>150</formula>
    </cfRule>
  </conditionalFormatting>
  <conditionalFormatting sqref="H49">
    <cfRule type="cellIs" dxfId="4" priority="1084" operator="greaterThan">
      <formula>250</formula>
    </cfRule>
  </conditionalFormatting>
  <conditionalFormatting sqref="H49">
    <cfRule type="cellIs" dxfId="5" priority="1085" operator="greaterThan">
      <formula>200</formula>
    </cfRule>
  </conditionalFormatting>
  <conditionalFormatting sqref="H49">
    <cfRule type="cellIs" dxfId="6" priority="1086" operator="greaterThan">
      <formula>150</formula>
    </cfRule>
  </conditionalFormatting>
  <conditionalFormatting sqref="H50">
    <cfRule type="cellIs" dxfId="4" priority="1087" operator="greaterThan">
      <formula>250</formula>
    </cfRule>
  </conditionalFormatting>
  <conditionalFormatting sqref="H50">
    <cfRule type="cellIs" dxfId="5" priority="1088" operator="greaterThan">
      <formula>200</formula>
    </cfRule>
  </conditionalFormatting>
  <conditionalFormatting sqref="H50">
    <cfRule type="cellIs" dxfId="6" priority="1089" operator="greaterThan">
      <formula>150</formula>
    </cfRule>
  </conditionalFormatting>
  <conditionalFormatting sqref="H51">
    <cfRule type="cellIs" dxfId="4" priority="1090" operator="greaterThan">
      <formula>250</formula>
    </cfRule>
  </conditionalFormatting>
  <conditionalFormatting sqref="H51">
    <cfRule type="cellIs" dxfId="5" priority="1091" operator="greaterThan">
      <formula>200</formula>
    </cfRule>
  </conditionalFormatting>
  <conditionalFormatting sqref="H51">
    <cfRule type="cellIs" dxfId="6" priority="1092" operator="greaterThan">
      <formula>150</formula>
    </cfRule>
  </conditionalFormatting>
  <conditionalFormatting sqref="H52">
    <cfRule type="cellIs" dxfId="4" priority="1093" operator="greaterThan">
      <formula>250</formula>
    </cfRule>
  </conditionalFormatting>
  <conditionalFormatting sqref="H52">
    <cfRule type="cellIs" dxfId="5" priority="1094" operator="greaterThan">
      <formula>200</formula>
    </cfRule>
  </conditionalFormatting>
  <conditionalFormatting sqref="H52">
    <cfRule type="cellIs" dxfId="6" priority="1095" operator="greaterThan">
      <formula>150</formula>
    </cfRule>
  </conditionalFormatting>
  <conditionalFormatting sqref="H53">
    <cfRule type="cellIs" dxfId="4" priority="1096" operator="greaterThan">
      <formula>250</formula>
    </cfRule>
  </conditionalFormatting>
  <conditionalFormatting sqref="H53">
    <cfRule type="cellIs" dxfId="5" priority="1097" operator="greaterThan">
      <formula>200</formula>
    </cfRule>
  </conditionalFormatting>
  <conditionalFormatting sqref="H53">
    <cfRule type="cellIs" dxfId="6" priority="1098" operator="greaterThan">
      <formula>150</formula>
    </cfRule>
  </conditionalFormatting>
  <conditionalFormatting sqref="H54">
    <cfRule type="cellIs" dxfId="4" priority="1099" operator="greaterThan">
      <formula>250</formula>
    </cfRule>
  </conditionalFormatting>
  <conditionalFormatting sqref="H54">
    <cfRule type="cellIs" dxfId="5" priority="1100" operator="greaterThan">
      <formula>200</formula>
    </cfRule>
  </conditionalFormatting>
  <conditionalFormatting sqref="H54">
    <cfRule type="cellIs" dxfId="6" priority="1101" operator="greaterThan">
      <formula>150</formula>
    </cfRule>
  </conditionalFormatting>
  <conditionalFormatting sqref="H55">
    <cfRule type="cellIs" dxfId="4" priority="1102" operator="greaterThan">
      <formula>250</formula>
    </cfRule>
  </conditionalFormatting>
  <conditionalFormatting sqref="H55">
    <cfRule type="cellIs" dxfId="5" priority="1103" operator="greaterThan">
      <formula>200</formula>
    </cfRule>
  </conditionalFormatting>
  <conditionalFormatting sqref="H55">
    <cfRule type="cellIs" dxfId="6" priority="1104" operator="greaterThan">
      <formula>150</formula>
    </cfRule>
  </conditionalFormatting>
  <conditionalFormatting sqref="H56">
    <cfRule type="cellIs" dxfId="4" priority="1105" operator="greaterThan">
      <formula>250</formula>
    </cfRule>
  </conditionalFormatting>
  <conditionalFormatting sqref="H56">
    <cfRule type="cellIs" dxfId="5" priority="1106" operator="greaterThan">
      <formula>200</formula>
    </cfRule>
  </conditionalFormatting>
  <conditionalFormatting sqref="H56">
    <cfRule type="cellIs" dxfId="6" priority="1107" operator="greaterThan">
      <formula>150</formula>
    </cfRule>
  </conditionalFormatting>
  <conditionalFormatting sqref="H57">
    <cfRule type="cellIs" dxfId="4" priority="1108" operator="greaterThan">
      <formula>250</formula>
    </cfRule>
  </conditionalFormatting>
  <conditionalFormatting sqref="H57">
    <cfRule type="cellIs" dxfId="5" priority="1109" operator="greaterThan">
      <formula>200</formula>
    </cfRule>
  </conditionalFormatting>
  <conditionalFormatting sqref="H57">
    <cfRule type="cellIs" dxfId="6" priority="1110" operator="greaterThan">
      <formula>150</formula>
    </cfRule>
  </conditionalFormatting>
  <conditionalFormatting sqref="H58">
    <cfRule type="cellIs" dxfId="4" priority="1111" operator="greaterThan">
      <formula>250</formula>
    </cfRule>
  </conditionalFormatting>
  <conditionalFormatting sqref="H58">
    <cfRule type="cellIs" dxfId="5" priority="1112" operator="greaterThan">
      <formula>200</formula>
    </cfRule>
  </conditionalFormatting>
  <conditionalFormatting sqref="H58">
    <cfRule type="cellIs" dxfId="6" priority="1113" operator="greaterThan">
      <formula>150</formula>
    </cfRule>
  </conditionalFormatting>
  <conditionalFormatting sqref="H59">
    <cfRule type="cellIs" dxfId="4" priority="1114" operator="greaterThan">
      <formula>250</formula>
    </cfRule>
  </conditionalFormatting>
  <conditionalFormatting sqref="H59">
    <cfRule type="cellIs" dxfId="5" priority="1115" operator="greaterThan">
      <formula>200</formula>
    </cfRule>
  </conditionalFormatting>
  <conditionalFormatting sqref="H59">
    <cfRule type="cellIs" dxfId="6" priority="1116" operator="greaterThan">
      <formula>150</formula>
    </cfRule>
  </conditionalFormatting>
  <conditionalFormatting sqref="H60">
    <cfRule type="cellIs" dxfId="4" priority="1117" operator="greaterThan">
      <formula>250</formula>
    </cfRule>
  </conditionalFormatting>
  <conditionalFormatting sqref="H60">
    <cfRule type="cellIs" dxfId="5" priority="1118" operator="greaterThan">
      <formula>200</formula>
    </cfRule>
  </conditionalFormatting>
  <conditionalFormatting sqref="H60">
    <cfRule type="cellIs" dxfId="6" priority="1119" operator="greaterThan">
      <formula>150</formula>
    </cfRule>
  </conditionalFormatting>
  <conditionalFormatting sqref="H61">
    <cfRule type="cellIs" dxfId="4" priority="1120" operator="greaterThan">
      <formula>250</formula>
    </cfRule>
  </conditionalFormatting>
  <conditionalFormatting sqref="H61">
    <cfRule type="cellIs" dxfId="5" priority="1121" operator="greaterThan">
      <formula>200</formula>
    </cfRule>
  </conditionalFormatting>
  <conditionalFormatting sqref="H61">
    <cfRule type="cellIs" dxfId="6" priority="1122" operator="greaterThan">
      <formula>150</formula>
    </cfRule>
  </conditionalFormatting>
  <conditionalFormatting sqref="H62">
    <cfRule type="cellIs" dxfId="4" priority="1123" operator="greaterThan">
      <formula>250</formula>
    </cfRule>
  </conditionalFormatting>
  <conditionalFormatting sqref="H62">
    <cfRule type="cellIs" dxfId="5" priority="1124" operator="greaterThan">
      <formula>200</formula>
    </cfRule>
  </conditionalFormatting>
  <conditionalFormatting sqref="H62">
    <cfRule type="cellIs" dxfId="6" priority="1125" operator="greaterThan">
      <formula>150</formula>
    </cfRule>
  </conditionalFormatting>
  <conditionalFormatting sqref="H63">
    <cfRule type="cellIs" dxfId="4" priority="1126" operator="greaterThan">
      <formula>250</formula>
    </cfRule>
  </conditionalFormatting>
  <conditionalFormatting sqref="H63">
    <cfRule type="cellIs" dxfId="5" priority="1127" operator="greaterThan">
      <formula>200</formula>
    </cfRule>
  </conditionalFormatting>
  <conditionalFormatting sqref="H63">
    <cfRule type="cellIs" dxfId="6" priority="1128" operator="greaterThan">
      <formula>150</formula>
    </cfRule>
  </conditionalFormatting>
  <conditionalFormatting sqref="H64">
    <cfRule type="cellIs" dxfId="4" priority="1129" operator="greaterThan">
      <formula>250</formula>
    </cfRule>
  </conditionalFormatting>
  <conditionalFormatting sqref="H64">
    <cfRule type="cellIs" dxfId="5" priority="1130" operator="greaterThan">
      <formula>200</formula>
    </cfRule>
  </conditionalFormatting>
  <conditionalFormatting sqref="H64">
    <cfRule type="cellIs" dxfId="6" priority="1131" operator="greaterThan">
      <formula>150</formula>
    </cfRule>
  </conditionalFormatting>
  <conditionalFormatting sqref="H65">
    <cfRule type="cellIs" dxfId="4" priority="1132" operator="greaterThan">
      <formula>250</formula>
    </cfRule>
  </conditionalFormatting>
  <conditionalFormatting sqref="H65">
    <cfRule type="cellIs" dxfId="5" priority="1133" operator="greaterThan">
      <formula>200</formula>
    </cfRule>
  </conditionalFormatting>
  <conditionalFormatting sqref="H65">
    <cfRule type="cellIs" dxfId="6" priority="1134" operator="greaterThan">
      <formula>150</formula>
    </cfRule>
  </conditionalFormatting>
  <conditionalFormatting sqref="H66">
    <cfRule type="cellIs" dxfId="4" priority="1135" operator="greaterThan">
      <formula>250</formula>
    </cfRule>
  </conditionalFormatting>
  <conditionalFormatting sqref="H66">
    <cfRule type="cellIs" dxfId="5" priority="1136" operator="greaterThan">
      <formula>200</formula>
    </cfRule>
  </conditionalFormatting>
  <conditionalFormatting sqref="H66">
    <cfRule type="cellIs" dxfId="6" priority="1137" operator="greaterThan">
      <formula>150</formula>
    </cfRule>
  </conditionalFormatting>
  <conditionalFormatting sqref="H67">
    <cfRule type="cellIs" dxfId="4" priority="1138" operator="greaterThan">
      <formula>250</formula>
    </cfRule>
  </conditionalFormatting>
  <conditionalFormatting sqref="H67">
    <cfRule type="cellIs" dxfId="5" priority="1139" operator="greaterThan">
      <formula>200</formula>
    </cfRule>
  </conditionalFormatting>
  <conditionalFormatting sqref="H67">
    <cfRule type="cellIs" dxfId="6" priority="1140" operator="greaterThan">
      <formula>150</formula>
    </cfRule>
  </conditionalFormatting>
  <conditionalFormatting sqref="H68">
    <cfRule type="cellIs" dxfId="4" priority="1141" operator="greaterThan">
      <formula>250</formula>
    </cfRule>
  </conditionalFormatting>
  <conditionalFormatting sqref="H68">
    <cfRule type="cellIs" dxfId="5" priority="1142" operator="greaterThan">
      <formula>200</formula>
    </cfRule>
  </conditionalFormatting>
  <conditionalFormatting sqref="H68">
    <cfRule type="cellIs" dxfId="6" priority="1143" operator="greaterThan">
      <formula>150</formula>
    </cfRule>
  </conditionalFormatting>
  <conditionalFormatting sqref="H69">
    <cfRule type="cellIs" dxfId="4" priority="1144" operator="greaterThan">
      <formula>250</formula>
    </cfRule>
  </conditionalFormatting>
  <conditionalFormatting sqref="H69">
    <cfRule type="cellIs" dxfId="5" priority="1145" operator="greaterThan">
      <formula>200</formula>
    </cfRule>
  </conditionalFormatting>
  <conditionalFormatting sqref="H69">
    <cfRule type="cellIs" dxfId="6" priority="1146" operator="greaterThan">
      <formula>150</formula>
    </cfRule>
  </conditionalFormatting>
  <conditionalFormatting sqref="H70">
    <cfRule type="cellIs" dxfId="4" priority="1147" operator="greaterThan">
      <formula>250</formula>
    </cfRule>
  </conditionalFormatting>
  <conditionalFormatting sqref="H70">
    <cfRule type="cellIs" dxfId="5" priority="1148" operator="greaterThan">
      <formula>200</formula>
    </cfRule>
  </conditionalFormatting>
  <conditionalFormatting sqref="H70">
    <cfRule type="cellIs" dxfId="6" priority="1149" operator="greaterThan">
      <formula>150</formula>
    </cfRule>
  </conditionalFormatting>
  <conditionalFormatting sqref="H71">
    <cfRule type="cellIs" dxfId="4" priority="1150" operator="greaterThan">
      <formula>250</formula>
    </cfRule>
  </conditionalFormatting>
  <conditionalFormatting sqref="H71">
    <cfRule type="cellIs" dxfId="5" priority="1151" operator="greaterThan">
      <formula>200</formula>
    </cfRule>
  </conditionalFormatting>
  <conditionalFormatting sqref="H71">
    <cfRule type="cellIs" dxfId="6" priority="1152" operator="greaterThan">
      <formula>150</formula>
    </cfRule>
  </conditionalFormatting>
  <conditionalFormatting sqref="H72">
    <cfRule type="cellIs" dxfId="4" priority="1153" operator="greaterThan">
      <formula>250</formula>
    </cfRule>
  </conditionalFormatting>
  <conditionalFormatting sqref="H72">
    <cfRule type="cellIs" dxfId="5" priority="1154" operator="greaterThan">
      <formula>200</formula>
    </cfRule>
  </conditionalFormatting>
  <conditionalFormatting sqref="H72">
    <cfRule type="cellIs" dxfId="6" priority="1155" operator="greaterThan">
      <formula>150</formula>
    </cfRule>
  </conditionalFormatting>
  <conditionalFormatting sqref="H73">
    <cfRule type="cellIs" dxfId="4" priority="1156" operator="greaterThan">
      <formula>250</formula>
    </cfRule>
  </conditionalFormatting>
  <conditionalFormatting sqref="H73">
    <cfRule type="cellIs" dxfId="5" priority="1157" operator="greaterThan">
      <formula>200</formula>
    </cfRule>
  </conditionalFormatting>
  <conditionalFormatting sqref="H73">
    <cfRule type="cellIs" dxfId="6" priority="1158" operator="greaterThan">
      <formula>150</formula>
    </cfRule>
  </conditionalFormatting>
  <conditionalFormatting sqref="H74">
    <cfRule type="cellIs" dxfId="4" priority="1159" operator="greaterThan">
      <formula>250</formula>
    </cfRule>
  </conditionalFormatting>
  <conditionalFormatting sqref="H74">
    <cfRule type="cellIs" dxfId="5" priority="1160" operator="greaterThan">
      <formula>200</formula>
    </cfRule>
  </conditionalFormatting>
  <conditionalFormatting sqref="H74">
    <cfRule type="cellIs" dxfId="6" priority="1161" operator="greaterThan">
      <formula>150</formula>
    </cfRule>
  </conditionalFormatting>
  <conditionalFormatting sqref="H75">
    <cfRule type="cellIs" dxfId="4" priority="1162" operator="greaterThan">
      <formula>250</formula>
    </cfRule>
  </conditionalFormatting>
  <conditionalFormatting sqref="H75">
    <cfRule type="cellIs" dxfId="5" priority="1163" operator="greaterThan">
      <formula>200</formula>
    </cfRule>
  </conditionalFormatting>
  <conditionalFormatting sqref="H75">
    <cfRule type="cellIs" dxfId="6" priority="1164" operator="greaterThan">
      <formula>150</formula>
    </cfRule>
  </conditionalFormatting>
  <conditionalFormatting sqref="H76">
    <cfRule type="cellIs" dxfId="4" priority="1165" operator="greaterThan">
      <formula>250</formula>
    </cfRule>
  </conditionalFormatting>
  <conditionalFormatting sqref="H76">
    <cfRule type="cellIs" dxfId="5" priority="1166" operator="greaterThan">
      <formula>200</formula>
    </cfRule>
  </conditionalFormatting>
  <conditionalFormatting sqref="H76">
    <cfRule type="cellIs" dxfId="6" priority="1167" operator="greaterThan">
      <formula>150</formula>
    </cfRule>
  </conditionalFormatting>
  <conditionalFormatting sqref="H77">
    <cfRule type="cellIs" dxfId="4" priority="1168" operator="greaterThan">
      <formula>250</formula>
    </cfRule>
  </conditionalFormatting>
  <conditionalFormatting sqref="H77">
    <cfRule type="cellIs" dxfId="5" priority="1169" operator="greaterThan">
      <formula>200</formula>
    </cfRule>
  </conditionalFormatting>
  <conditionalFormatting sqref="H77">
    <cfRule type="cellIs" dxfId="6" priority="1170" operator="greaterThan">
      <formula>150</formula>
    </cfRule>
  </conditionalFormatting>
  <conditionalFormatting sqref="H78">
    <cfRule type="cellIs" dxfId="4" priority="1171" operator="greaterThan">
      <formula>250</formula>
    </cfRule>
  </conditionalFormatting>
  <conditionalFormatting sqref="H78">
    <cfRule type="cellIs" dxfId="5" priority="1172" operator="greaterThan">
      <formula>200</formula>
    </cfRule>
  </conditionalFormatting>
  <conditionalFormatting sqref="H78">
    <cfRule type="cellIs" dxfId="6" priority="1173" operator="greaterThan">
      <formula>150</formula>
    </cfRule>
  </conditionalFormatting>
  <conditionalFormatting sqref="H79">
    <cfRule type="cellIs" dxfId="4" priority="1174" operator="greaterThan">
      <formula>250</formula>
    </cfRule>
  </conditionalFormatting>
  <conditionalFormatting sqref="H79">
    <cfRule type="cellIs" dxfId="5" priority="1175" operator="greaterThan">
      <formula>200</formula>
    </cfRule>
  </conditionalFormatting>
  <conditionalFormatting sqref="H79">
    <cfRule type="cellIs" dxfId="6" priority="1176" operator="greaterThan">
      <formula>150</formula>
    </cfRule>
  </conditionalFormatting>
  <conditionalFormatting sqref="H80">
    <cfRule type="cellIs" dxfId="4" priority="1177" operator="greaterThan">
      <formula>250</formula>
    </cfRule>
  </conditionalFormatting>
  <conditionalFormatting sqref="H80">
    <cfRule type="cellIs" dxfId="5" priority="1178" operator="greaterThan">
      <formula>200</formula>
    </cfRule>
  </conditionalFormatting>
  <conditionalFormatting sqref="H80">
    <cfRule type="cellIs" dxfId="6" priority="1179" operator="greaterThan">
      <formula>150</formula>
    </cfRule>
  </conditionalFormatting>
  <conditionalFormatting sqref="H81">
    <cfRule type="cellIs" dxfId="4" priority="1180" operator="greaterThan">
      <formula>250</formula>
    </cfRule>
  </conditionalFormatting>
  <conditionalFormatting sqref="H81">
    <cfRule type="cellIs" dxfId="5" priority="1181" operator="greaterThan">
      <formula>200</formula>
    </cfRule>
  </conditionalFormatting>
  <conditionalFormatting sqref="H81">
    <cfRule type="cellIs" dxfId="6" priority="1182" operator="greaterThan">
      <formula>150</formula>
    </cfRule>
  </conditionalFormatting>
  <conditionalFormatting sqref="H82">
    <cfRule type="cellIs" dxfId="4" priority="1183" operator="greaterThan">
      <formula>250</formula>
    </cfRule>
  </conditionalFormatting>
  <conditionalFormatting sqref="H82">
    <cfRule type="cellIs" dxfId="5" priority="1184" operator="greaterThan">
      <formula>200</formula>
    </cfRule>
  </conditionalFormatting>
  <conditionalFormatting sqref="H82">
    <cfRule type="cellIs" dxfId="6" priority="1185" operator="greaterThan">
      <formula>150</formula>
    </cfRule>
  </conditionalFormatting>
  <conditionalFormatting sqref="H83">
    <cfRule type="cellIs" dxfId="4" priority="1186" operator="greaterThan">
      <formula>250</formula>
    </cfRule>
  </conditionalFormatting>
  <conditionalFormatting sqref="H83">
    <cfRule type="cellIs" dxfId="5" priority="1187" operator="greaterThan">
      <formula>200</formula>
    </cfRule>
  </conditionalFormatting>
  <conditionalFormatting sqref="H83">
    <cfRule type="cellIs" dxfId="6" priority="1188" operator="greaterThan">
      <formula>150</formula>
    </cfRule>
  </conditionalFormatting>
  <conditionalFormatting sqref="H84">
    <cfRule type="cellIs" dxfId="4" priority="1189" operator="greaterThan">
      <formula>250</formula>
    </cfRule>
  </conditionalFormatting>
  <conditionalFormatting sqref="H84">
    <cfRule type="cellIs" dxfId="5" priority="1190" operator="greaterThan">
      <formula>200</formula>
    </cfRule>
  </conditionalFormatting>
  <conditionalFormatting sqref="H84">
    <cfRule type="cellIs" dxfId="6" priority="1191" operator="greaterThan">
      <formula>150</formula>
    </cfRule>
  </conditionalFormatting>
  <conditionalFormatting sqref="H85">
    <cfRule type="cellIs" dxfId="4" priority="1192" operator="greaterThan">
      <formula>250</formula>
    </cfRule>
  </conditionalFormatting>
  <conditionalFormatting sqref="H85">
    <cfRule type="cellIs" dxfId="5" priority="1193" operator="greaterThan">
      <formula>200</formula>
    </cfRule>
  </conditionalFormatting>
  <conditionalFormatting sqref="H85">
    <cfRule type="cellIs" dxfId="6" priority="1194" operator="greaterThan">
      <formula>150</formula>
    </cfRule>
  </conditionalFormatting>
  <conditionalFormatting sqref="H86">
    <cfRule type="cellIs" dxfId="4" priority="1195" operator="greaterThan">
      <formula>250</formula>
    </cfRule>
  </conditionalFormatting>
  <conditionalFormatting sqref="H86">
    <cfRule type="cellIs" dxfId="5" priority="1196" operator="greaterThan">
      <formula>200</formula>
    </cfRule>
  </conditionalFormatting>
  <conditionalFormatting sqref="H86">
    <cfRule type="cellIs" dxfId="6" priority="1197" operator="greaterThan">
      <formula>150</formula>
    </cfRule>
  </conditionalFormatting>
  <conditionalFormatting sqref="H87">
    <cfRule type="cellIs" dxfId="4" priority="1198" operator="greaterThan">
      <formula>250</formula>
    </cfRule>
  </conditionalFormatting>
  <conditionalFormatting sqref="H87">
    <cfRule type="cellIs" dxfId="5" priority="1199" operator="greaterThan">
      <formula>200</formula>
    </cfRule>
  </conditionalFormatting>
  <conditionalFormatting sqref="H87">
    <cfRule type="cellIs" dxfId="6" priority="1200" operator="greaterThan">
      <formula>150</formula>
    </cfRule>
  </conditionalFormatting>
  <conditionalFormatting sqref="H88">
    <cfRule type="cellIs" dxfId="4" priority="1201" operator="greaterThan">
      <formula>250</formula>
    </cfRule>
  </conditionalFormatting>
  <conditionalFormatting sqref="H88">
    <cfRule type="cellIs" dxfId="5" priority="1202" operator="greaterThan">
      <formula>200</formula>
    </cfRule>
  </conditionalFormatting>
  <conditionalFormatting sqref="H88">
    <cfRule type="cellIs" dxfId="6" priority="1203" operator="greaterThan">
      <formula>150</formula>
    </cfRule>
  </conditionalFormatting>
  <conditionalFormatting sqref="H89">
    <cfRule type="cellIs" dxfId="4" priority="1204" operator="greaterThan">
      <formula>250</formula>
    </cfRule>
  </conditionalFormatting>
  <conditionalFormatting sqref="H89">
    <cfRule type="cellIs" dxfId="5" priority="1205" operator="greaterThan">
      <formula>200</formula>
    </cfRule>
  </conditionalFormatting>
  <conditionalFormatting sqref="H89">
    <cfRule type="cellIs" dxfId="6" priority="1206" operator="greaterThan">
      <formula>150</formula>
    </cfRule>
  </conditionalFormatting>
  <conditionalFormatting sqref="H90">
    <cfRule type="cellIs" dxfId="4" priority="1207" operator="greaterThan">
      <formula>250</formula>
    </cfRule>
  </conditionalFormatting>
  <conditionalFormatting sqref="H90">
    <cfRule type="cellIs" dxfId="5" priority="1208" operator="greaterThan">
      <formula>200</formula>
    </cfRule>
  </conditionalFormatting>
  <conditionalFormatting sqref="H90">
    <cfRule type="cellIs" dxfId="6" priority="1209" operator="greaterThan">
      <formula>150</formula>
    </cfRule>
  </conditionalFormatting>
  <conditionalFormatting sqref="H91">
    <cfRule type="cellIs" dxfId="4" priority="1210" operator="greaterThan">
      <formula>250</formula>
    </cfRule>
  </conditionalFormatting>
  <conditionalFormatting sqref="H91">
    <cfRule type="cellIs" dxfId="5" priority="1211" operator="greaterThan">
      <formula>200</formula>
    </cfRule>
  </conditionalFormatting>
  <conditionalFormatting sqref="H91">
    <cfRule type="cellIs" dxfId="6" priority="1212" operator="greaterThan">
      <formula>150</formula>
    </cfRule>
  </conditionalFormatting>
  <conditionalFormatting sqref="H92">
    <cfRule type="cellIs" dxfId="4" priority="1213" operator="greaterThan">
      <formula>250</formula>
    </cfRule>
  </conditionalFormatting>
  <conditionalFormatting sqref="H92">
    <cfRule type="cellIs" dxfId="5" priority="1214" operator="greaterThan">
      <formula>200</formula>
    </cfRule>
  </conditionalFormatting>
  <conditionalFormatting sqref="H92">
    <cfRule type="cellIs" dxfId="6" priority="1215" operator="greaterThan">
      <formula>150</formula>
    </cfRule>
  </conditionalFormatting>
  <conditionalFormatting sqref="H93">
    <cfRule type="cellIs" dxfId="4" priority="1216" operator="greaterThan">
      <formula>250</formula>
    </cfRule>
  </conditionalFormatting>
  <conditionalFormatting sqref="H93">
    <cfRule type="cellIs" dxfId="5" priority="1217" operator="greaterThan">
      <formula>200</formula>
    </cfRule>
  </conditionalFormatting>
  <conditionalFormatting sqref="H93">
    <cfRule type="cellIs" dxfId="6" priority="1218" operator="greaterThan">
      <formula>150</formula>
    </cfRule>
  </conditionalFormatting>
  <conditionalFormatting sqref="H94">
    <cfRule type="cellIs" dxfId="4" priority="1219" operator="greaterThan">
      <formula>250</formula>
    </cfRule>
  </conditionalFormatting>
  <conditionalFormatting sqref="H94">
    <cfRule type="cellIs" dxfId="5" priority="1220" operator="greaterThan">
      <formula>200</formula>
    </cfRule>
  </conditionalFormatting>
  <conditionalFormatting sqref="H94">
    <cfRule type="cellIs" dxfId="6" priority="1221" operator="greaterThan">
      <formula>150</formula>
    </cfRule>
  </conditionalFormatting>
  <conditionalFormatting sqref="H95">
    <cfRule type="cellIs" dxfId="4" priority="1222" operator="greaterThan">
      <formula>250</formula>
    </cfRule>
  </conditionalFormatting>
  <conditionalFormatting sqref="H95">
    <cfRule type="cellIs" dxfId="5" priority="1223" operator="greaterThan">
      <formula>200</formula>
    </cfRule>
  </conditionalFormatting>
  <conditionalFormatting sqref="H95">
    <cfRule type="cellIs" dxfId="6" priority="1224" operator="greaterThan">
      <formula>150</formula>
    </cfRule>
  </conditionalFormatting>
  <conditionalFormatting sqref="H96">
    <cfRule type="cellIs" dxfId="4" priority="1225" operator="greaterThan">
      <formula>250</formula>
    </cfRule>
  </conditionalFormatting>
  <conditionalFormatting sqref="H96">
    <cfRule type="cellIs" dxfId="5" priority="1226" operator="greaterThan">
      <formula>200</formula>
    </cfRule>
  </conditionalFormatting>
  <conditionalFormatting sqref="H96">
    <cfRule type="cellIs" dxfId="6" priority="1227" operator="greaterThan">
      <formula>150</formula>
    </cfRule>
  </conditionalFormatting>
  <conditionalFormatting sqref="H97">
    <cfRule type="cellIs" dxfId="4" priority="1228" operator="greaterThan">
      <formula>250</formula>
    </cfRule>
  </conditionalFormatting>
  <conditionalFormatting sqref="H97">
    <cfRule type="cellIs" dxfId="5" priority="1229" operator="greaterThan">
      <formula>200</formula>
    </cfRule>
  </conditionalFormatting>
  <conditionalFormatting sqref="H97">
    <cfRule type="cellIs" dxfId="6" priority="1230" operator="greaterThan">
      <formula>150</formula>
    </cfRule>
  </conditionalFormatting>
  <conditionalFormatting sqref="H98">
    <cfRule type="cellIs" dxfId="4" priority="1231" operator="greaterThan">
      <formula>250</formula>
    </cfRule>
  </conditionalFormatting>
  <conditionalFormatting sqref="H98">
    <cfRule type="cellIs" dxfId="5" priority="1232" operator="greaterThan">
      <formula>200</formula>
    </cfRule>
  </conditionalFormatting>
  <conditionalFormatting sqref="H98">
    <cfRule type="cellIs" dxfId="6" priority="1233" operator="greaterThan">
      <formula>150</formula>
    </cfRule>
  </conditionalFormatting>
  <conditionalFormatting sqref="H99">
    <cfRule type="cellIs" dxfId="4" priority="1234" operator="greaterThan">
      <formula>250</formula>
    </cfRule>
  </conditionalFormatting>
  <conditionalFormatting sqref="H99">
    <cfRule type="cellIs" dxfId="5" priority="1235" operator="greaterThan">
      <formula>200</formula>
    </cfRule>
  </conditionalFormatting>
  <conditionalFormatting sqref="H99">
    <cfRule type="cellIs" dxfId="6" priority="1236" operator="greaterThan">
      <formula>150</formula>
    </cfRule>
  </conditionalFormatting>
  <conditionalFormatting sqref="H100">
    <cfRule type="cellIs" dxfId="4" priority="1237" operator="greaterThan">
      <formula>250</formula>
    </cfRule>
  </conditionalFormatting>
  <conditionalFormatting sqref="H100">
    <cfRule type="cellIs" dxfId="5" priority="1238" operator="greaterThan">
      <formula>200</formula>
    </cfRule>
  </conditionalFormatting>
  <conditionalFormatting sqref="H100">
    <cfRule type="cellIs" dxfId="6" priority="1239" operator="greaterThan">
      <formula>150</formula>
    </cfRule>
  </conditionalFormatting>
  <conditionalFormatting sqref="H101">
    <cfRule type="cellIs" dxfId="4" priority="1240" operator="greaterThan">
      <formula>250</formula>
    </cfRule>
  </conditionalFormatting>
  <conditionalFormatting sqref="H101">
    <cfRule type="cellIs" dxfId="5" priority="1241" operator="greaterThan">
      <formula>200</formula>
    </cfRule>
  </conditionalFormatting>
  <conditionalFormatting sqref="H101">
    <cfRule type="cellIs" dxfId="6" priority="1242" operator="greaterThan">
      <formula>150</formula>
    </cfRule>
  </conditionalFormatting>
  <conditionalFormatting sqref="H102">
    <cfRule type="cellIs" dxfId="4" priority="1243" operator="greaterThan">
      <formula>250</formula>
    </cfRule>
  </conditionalFormatting>
  <conditionalFormatting sqref="H102">
    <cfRule type="cellIs" dxfId="5" priority="1244" operator="greaterThan">
      <formula>200</formula>
    </cfRule>
  </conditionalFormatting>
  <conditionalFormatting sqref="H102">
    <cfRule type="cellIs" dxfId="6" priority="1245" operator="greaterThan">
      <formula>150</formula>
    </cfRule>
  </conditionalFormatting>
  <conditionalFormatting sqref="H103">
    <cfRule type="cellIs" dxfId="4" priority="1246" operator="greaterThan">
      <formula>250</formula>
    </cfRule>
  </conditionalFormatting>
  <conditionalFormatting sqref="H103">
    <cfRule type="cellIs" dxfId="5" priority="1247" operator="greaterThan">
      <formula>200</formula>
    </cfRule>
  </conditionalFormatting>
  <conditionalFormatting sqref="H103">
    <cfRule type="cellIs" dxfId="6" priority="1248" operator="greaterThan">
      <formula>150</formula>
    </cfRule>
  </conditionalFormatting>
  <conditionalFormatting sqref="I8">
    <cfRule type="cellIs" dxfId="4" priority="1249" operator="greaterThan">
      <formula>250</formula>
    </cfRule>
  </conditionalFormatting>
  <conditionalFormatting sqref="I8">
    <cfRule type="cellIs" dxfId="5" priority="1250" operator="greaterThan">
      <formula>200</formula>
    </cfRule>
  </conditionalFormatting>
  <conditionalFormatting sqref="I8">
    <cfRule type="cellIs" dxfId="6" priority="1251" operator="greaterThan">
      <formula>150</formula>
    </cfRule>
  </conditionalFormatting>
  <conditionalFormatting sqref="I9">
    <cfRule type="cellIs" dxfId="4" priority="1252" operator="greaterThan">
      <formula>250</formula>
    </cfRule>
  </conditionalFormatting>
  <conditionalFormatting sqref="I9">
    <cfRule type="cellIs" dxfId="5" priority="1253" operator="greaterThan">
      <formula>200</formula>
    </cfRule>
  </conditionalFormatting>
  <conditionalFormatting sqref="I9">
    <cfRule type="cellIs" dxfId="6" priority="1254" operator="greaterThan">
      <formula>150</formula>
    </cfRule>
  </conditionalFormatting>
  <conditionalFormatting sqref="I10">
    <cfRule type="cellIs" dxfId="4" priority="1255" operator="greaterThan">
      <formula>250</formula>
    </cfRule>
  </conditionalFormatting>
  <conditionalFormatting sqref="I10">
    <cfRule type="cellIs" dxfId="5" priority="1256" operator="greaterThan">
      <formula>200</formula>
    </cfRule>
  </conditionalFormatting>
  <conditionalFormatting sqref="I10">
    <cfRule type="cellIs" dxfId="6" priority="1257" operator="greaterThan">
      <formula>150</formula>
    </cfRule>
  </conditionalFormatting>
  <conditionalFormatting sqref="I11">
    <cfRule type="cellIs" dxfId="4" priority="1258" operator="greaterThan">
      <formula>250</formula>
    </cfRule>
  </conditionalFormatting>
  <conditionalFormatting sqref="I11">
    <cfRule type="cellIs" dxfId="5" priority="1259" operator="greaterThan">
      <formula>200</formula>
    </cfRule>
  </conditionalFormatting>
  <conditionalFormatting sqref="I11">
    <cfRule type="cellIs" dxfId="6" priority="1260" operator="greaterThan">
      <formula>150</formula>
    </cfRule>
  </conditionalFormatting>
  <conditionalFormatting sqref="I12">
    <cfRule type="cellIs" dxfId="4" priority="1261" operator="greaterThan">
      <formula>250</formula>
    </cfRule>
  </conditionalFormatting>
  <conditionalFormatting sqref="I12">
    <cfRule type="cellIs" dxfId="5" priority="1262" operator="greaterThan">
      <formula>200</formula>
    </cfRule>
  </conditionalFormatting>
  <conditionalFormatting sqref="I12">
    <cfRule type="cellIs" dxfId="6" priority="1263" operator="greaterThan">
      <formula>150</formula>
    </cfRule>
  </conditionalFormatting>
  <conditionalFormatting sqref="I13">
    <cfRule type="cellIs" dxfId="4" priority="1264" operator="greaterThan">
      <formula>250</formula>
    </cfRule>
  </conditionalFormatting>
  <conditionalFormatting sqref="I13">
    <cfRule type="cellIs" dxfId="5" priority="1265" operator="greaterThan">
      <formula>200</formula>
    </cfRule>
  </conditionalFormatting>
  <conditionalFormatting sqref="I13">
    <cfRule type="cellIs" dxfId="6" priority="1266" operator="greaterThan">
      <formula>150</formula>
    </cfRule>
  </conditionalFormatting>
  <conditionalFormatting sqref="I14">
    <cfRule type="cellIs" dxfId="4" priority="1267" operator="greaterThan">
      <formula>250</formula>
    </cfRule>
  </conditionalFormatting>
  <conditionalFormatting sqref="I14">
    <cfRule type="cellIs" dxfId="5" priority="1268" operator="greaterThan">
      <formula>200</formula>
    </cfRule>
  </conditionalFormatting>
  <conditionalFormatting sqref="I14">
    <cfRule type="cellIs" dxfId="6" priority="1269" operator="greaterThan">
      <formula>150</formula>
    </cfRule>
  </conditionalFormatting>
  <conditionalFormatting sqref="I15">
    <cfRule type="cellIs" dxfId="4" priority="1270" operator="greaterThan">
      <formula>250</formula>
    </cfRule>
  </conditionalFormatting>
  <conditionalFormatting sqref="I15">
    <cfRule type="cellIs" dxfId="5" priority="1271" operator="greaterThan">
      <formula>200</formula>
    </cfRule>
  </conditionalFormatting>
  <conditionalFormatting sqref="I15">
    <cfRule type="cellIs" dxfId="6" priority="1272" operator="greaterThan">
      <formula>150</formula>
    </cfRule>
  </conditionalFormatting>
  <conditionalFormatting sqref="I16">
    <cfRule type="cellIs" dxfId="4" priority="1273" operator="greaterThan">
      <formula>250</formula>
    </cfRule>
  </conditionalFormatting>
  <conditionalFormatting sqref="I16">
    <cfRule type="cellIs" dxfId="5" priority="1274" operator="greaterThan">
      <formula>200</formula>
    </cfRule>
  </conditionalFormatting>
  <conditionalFormatting sqref="I16">
    <cfRule type="cellIs" dxfId="6" priority="1275" operator="greaterThan">
      <formula>150</formula>
    </cfRule>
  </conditionalFormatting>
  <conditionalFormatting sqref="I17">
    <cfRule type="cellIs" dxfId="4" priority="1276" operator="greaterThan">
      <formula>250</formula>
    </cfRule>
  </conditionalFormatting>
  <conditionalFormatting sqref="I17">
    <cfRule type="cellIs" dxfId="5" priority="1277" operator="greaterThan">
      <formula>200</formula>
    </cfRule>
  </conditionalFormatting>
  <conditionalFormatting sqref="I17">
    <cfRule type="cellIs" dxfId="6" priority="1278" operator="greaterThan">
      <formula>150</formula>
    </cfRule>
  </conditionalFormatting>
  <conditionalFormatting sqref="I18">
    <cfRule type="cellIs" dxfId="4" priority="1279" operator="greaterThan">
      <formula>250</formula>
    </cfRule>
  </conditionalFormatting>
  <conditionalFormatting sqref="I18">
    <cfRule type="cellIs" dxfId="5" priority="1280" operator="greaterThan">
      <formula>200</formula>
    </cfRule>
  </conditionalFormatting>
  <conditionalFormatting sqref="I18">
    <cfRule type="cellIs" dxfId="6" priority="1281" operator="greaterThan">
      <formula>150</formula>
    </cfRule>
  </conditionalFormatting>
  <conditionalFormatting sqref="I19">
    <cfRule type="cellIs" dxfId="4" priority="1282" operator="greaterThan">
      <formula>250</formula>
    </cfRule>
  </conditionalFormatting>
  <conditionalFormatting sqref="I19">
    <cfRule type="cellIs" dxfId="5" priority="1283" operator="greaterThan">
      <formula>200</formula>
    </cfRule>
  </conditionalFormatting>
  <conditionalFormatting sqref="I19">
    <cfRule type="cellIs" dxfId="6" priority="1284" operator="greaterThan">
      <formula>150</formula>
    </cfRule>
  </conditionalFormatting>
  <conditionalFormatting sqref="I20">
    <cfRule type="cellIs" dxfId="4" priority="1285" operator="greaterThan">
      <formula>250</formula>
    </cfRule>
  </conditionalFormatting>
  <conditionalFormatting sqref="I20">
    <cfRule type="cellIs" dxfId="5" priority="1286" operator="greaterThan">
      <formula>200</formula>
    </cfRule>
  </conditionalFormatting>
  <conditionalFormatting sqref="I20">
    <cfRule type="cellIs" dxfId="6" priority="1287" operator="greaterThan">
      <formula>150</formula>
    </cfRule>
  </conditionalFormatting>
  <conditionalFormatting sqref="I21">
    <cfRule type="cellIs" dxfId="4" priority="1288" operator="greaterThan">
      <formula>250</formula>
    </cfRule>
  </conditionalFormatting>
  <conditionalFormatting sqref="I21">
    <cfRule type="cellIs" dxfId="5" priority="1289" operator="greaterThan">
      <formula>200</formula>
    </cfRule>
  </conditionalFormatting>
  <conditionalFormatting sqref="I21">
    <cfRule type="cellIs" dxfId="6" priority="1290" operator="greaterThan">
      <formula>150</formula>
    </cfRule>
  </conditionalFormatting>
  <conditionalFormatting sqref="I22">
    <cfRule type="cellIs" dxfId="4" priority="1291" operator="greaterThan">
      <formula>250</formula>
    </cfRule>
  </conditionalFormatting>
  <conditionalFormatting sqref="I22">
    <cfRule type="cellIs" dxfId="5" priority="1292" operator="greaterThan">
      <formula>200</formula>
    </cfRule>
  </conditionalFormatting>
  <conditionalFormatting sqref="I22">
    <cfRule type="cellIs" dxfId="6" priority="1293" operator="greaterThan">
      <formula>150</formula>
    </cfRule>
  </conditionalFormatting>
  <conditionalFormatting sqref="I23">
    <cfRule type="cellIs" dxfId="4" priority="1294" operator="greaterThan">
      <formula>250</formula>
    </cfRule>
  </conditionalFormatting>
  <conditionalFormatting sqref="I23">
    <cfRule type="cellIs" dxfId="5" priority="1295" operator="greaterThan">
      <formula>200</formula>
    </cfRule>
  </conditionalFormatting>
  <conditionalFormatting sqref="I23">
    <cfRule type="cellIs" dxfId="6" priority="1296" operator="greaterThan">
      <formula>150</formula>
    </cfRule>
  </conditionalFormatting>
  <conditionalFormatting sqref="I24">
    <cfRule type="cellIs" dxfId="4" priority="1297" operator="greaterThan">
      <formula>250</formula>
    </cfRule>
  </conditionalFormatting>
  <conditionalFormatting sqref="I24">
    <cfRule type="cellIs" dxfId="5" priority="1298" operator="greaterThan">
      <formula>200</formula>
    </cfRule>
  </conditionalFormatting>
  <conditionalFormatting sqref="I24">
    <cfRule type="cellIs" dxfId="6" priority="1299" operator="greaterThan">
      <formula>150</formula>
    </cfRule>
  </conditionalFormatting>
  <conditionalFormatting sqref="I25">
    <cfRule type="cellIs" dxfId="4" priority="1300" operator="greaterThan">
      <formula>250</formula>
    </cfRule>
  </conditionalFormatting>
  <conditionalFormatting sqref="I25">
    <cfRule type="cellIs" dxfId="5" priority="1301" operator="greaterThan">
      <formula>200</formula>
    </cfRule>
  </conditionalFormatting>
  <conditionalFormatting sqref="I25">
    <cfRule type="cellIs" dxfId="6" priority="1302" operator="greaterThan">
      <formula>150</formula>
    </cfRule>
  </conditionalFormatting>
  <conditionalFormatting sqref="I26">
    <cfRule type="cellIs" dxfId="4" priority="1303" operator="greaterThan">
      <formula>250</formula>
    </cfRule>
  </conditionalFormatting>
  <conditionalFormatting sqref="I26">
    <cfRule type="cellIs" dxfId="5" priority="1304" operator="greaterThan">
      <formula>200</formula>
    </cfRule>
  </conditionalFormatting>
  <conditionalFormatting sqref="I26">
    <cfRule type="cellIs" dxfId="6" priority="1305" operator="greaterThan">
      <formula>150</formula>
    </cfRule>
  </conditionalFormatting>
  <conditionalFormatting sqref="I27">
    <cfRule type="cellIs" dxfId="4" priority="1306" operator="greaterThan">
      <formula>250</formula>
    </cfRule>
  </conditionalFormatting>
  <conditionalFormatting sqref="I27">
    <cfRule type="cellIs" dxfId="5" priority="1307" operator="greaterThan">
      <formula>200</formula>
    </cfRule>
  </conditionalFormatting>
  <conditionalFormatting sqref="I27">
    <cfRule type="cellIs" dxfId="6" priority="1308" operator="greaterThan">
      <formula>150</formula>
    </cfRule>
  </conditionalFormatting>
  <conditionalFormatting sqref="I28">
    <cfRule type="cellIs" dxfId="4" priority="1309" operator="greaterThan">
      <formula>250</formula>
    </cfRule>
  </conditionalFormatting>
  <conditionalFormatting sqref="I28">
    <cfRule type="cellIs" dxfId="5" priority="1310" operator="greaterThan">
      <formula>200</formula>
    </cfRule>
  </conditionalFormatting>
  <conditionalFormatting sqref="I28">
    <cfRule type="cellIs" dxfId="6" priority="1311" operator="greaterThan">
      <formula>150</formula>
    </cfRule>
  </conditionalFormatting>
  <conditionalFormatting sqref="I29">
    <cfRule type="cellIs" dxfId="4" priority="1312" operator="greaterThan">
      <formula>250</formula>
    </cfRule>
  </conditionalFormatting>
  <conditionalFormatting sqref="I29">
    <cfRule type="cellIs" dxfId="5" priority="1313" operator="greaterThan">
      <formula>200</formula>
    </cfRule>
  </conditionalFormatting>
  <conditionalFormatting sqref="I29">
    <cfRule type="cellIs" dxfId="6" priority="1314" operator="greaterThan">
      <formula>150</formula>
    </cfRule>
  </conditionalFormatting>
  <conditionalFormatting sqref="I30">
    <cfRule type="cellIs" dxfId="4" priority="1315" operator="greaterThan">
      <formula>250</formula>
    </cfRule>
  </conditionalFormatting>
  <conditionalFormatting sqref="I30">
    <cfRule type="cellIs" dxfId="5" priority="1316" operator="greaterThan">
      <formula>200</formula>
    </cfRule>
  </conditionalFormatting>
  <conditionalFormatting sqref="I30">
    <cfRule type="cellIs" dxfId="6" priority="1317" operator="greaterThan">
      <formula>150</formula>
    </cfRule>
  </conditionalFormatting>
  <conditionalFormatting sqref="I31">
    <cfRule type="cellIs" dxfId="4" priority="1318" operator="greaterThan">
      <formula>250</formula>
    </cfRule>
  </conditionalFormatting>
  <conditionalFormatting sqref="I31">
    <cfRule type="cellIs" dxfId="5" priority="1319" operator="greaterThan">
      <formula>200</formula>
    </cfRule>
  </conditionalFormatting>
  <conditionalFormatting sqref="I31">
    <cfRule type="cellIs" dxfId="6" priority="1320" operator="greaterThan">
      <formula>150</formula>
    </cfRule>
  </conditionalFormatting>
  <conditionalFormatting sqref="I32">
    <cfRule type="cellIs" dxfId="4" priority="1321" operator="greaterThan">
      <formula>250</formula>
    </cfRule>
  </conditionalFormatting>
  <conditionalFormatting sqref="I32">
    <cfRule type="cellIs" dxfId="5" priority="1322" operator="greaterThan">
      <formula>200</formula>
    </cfRule>
  </conditionalFormatting>
  <conditionalFormatting sqref="I32">
    <cfRule type="cellIs" dxfId="6" priority="1323" operator="greaterThan">
      <formula>150</formula>
    </cfRule>
  </conditionalFormatting>
  <conditionalFormatting sqref="I33">
    <cfRule type="cellIs" dxfId="4" priority="1324" operator="greaterThan">
      <formula>250</formula>
    </cfRule>
  </conditionalFormatting>
  <conditionalFormatting sqref="I33">
    <cfRule type="cellIs" dxfId="5" priority="1325" operator="greaterThan">
      <formula>200</formula>
    </cfRule>
  </conditionalFormatting>
  <conditionalFormatting sqref="I33">
    <cfRule type="cellIs" dxfId="6" priority="1326" operator="greaterThan">
      <formula>150</formula>
    </cfRule>
  </conditionalFormatting>
  <conditionalFormatting sqref="I34">
    <cfRule type="cellIs" dxfId="4" priority="1327" operator="greaterThan">
      <formula>250</formula>
    </cfRule>
  </conditionalFormatting>
  <conditionalFormatting sqref="I34">
    <cfRule type="cellIs" dxfId="5" priority="1328" operator="greaterThan">
      <formula>200</formula>
    </cfRule>
  </conditionalFormatting>
  <conditionalFormatting sqref="I34">
    <cfRule type="cellIs" dxfId="6" priority="1329" operator="greaterThan">
      <formula>150</formula>
    </cfRule>
  </conditionalFormatting>
  <conditionalFormatting sqref="I35">
    <cfRule type="cellIs" dxfId="4" priority="1330" operator="greaterThan">
      <formula>250</formula>
    </cfRule>
  </conditionalFormatting>
  <conditionalFormatting sqref="I35">
    <cfRule type="cellIs" dxfId="5" priority="1331" operator="greaterThan">
      <formula>200</formula>
    </cfRule>
  </conditionalFormatting>
  <conditionalFormatting sqref="I35">
    <cfRule type="cellIs" dxfId="6" priority="1332" operator="greaterThan">
      <formula>150</formula>
    </cfRule>
  </conditionalFormatting>
  <conditionalFormatting sqref="I36">
    <cfRule type="cellIs" dxfId="4" priority="1333" operator="greaterThan">
      <formula>250</formula>
    </cfRule>
  </conditionalFormatting>
  <conditionalFormatting sqref="I36">
    <cfRule type="cellIs" dxfId="5" priority="1334" operator="greaterThan">
      <formula>200</formula>
    </cfRule>
  </conditionalFormatting>
  <conditionalFormatting sqref="I36">
    <cfRule type="cellIs" dxfId="6" priority="1335" operator="greaterThan">
      <formula>150</formula>
    </cfRule>
  </conditionalFormatting>
  <conditionalFormatting sqref="I37">
    <cfRule type="cellIs" dxfId="4" priority="1336" operator="greaterThan">
      <formula>250</formula>
    </cfRule>
  </conditionalFormatting>
  <conditionalFormatting sqref="I37">
    <cfRule type="cellIs" dxfId="5" priority="1337" operator="greaterThan">
      <formula>200</formula>
    </cfRule>
  </conditionalFormatting>
  <conditionalFormatting sqref="I37">
    <cfRule type="cellIs" dxfId="6" priority="1338" operator="greaterThan">
      <formula>150</formula>
    </cfRule>
  </conditionalFormatting>
  <conditionalFormatting sqref="I38">
    <cfRule type="cellIs" dxfId="4" priority="1339" operator="greaterThan">
      <formula>250</formula>
    </cfRule>
  </conditionalFormatting>
  <conditionalFormatting sqref="I38">
    <cfRule type="cellIs" dxfId="5" priority="1340" operator="greaterThan">
      <formula>200</formula>
    </cfRule>
  </conditionalFormatting>
  <conditionalFormatting sqref="I38">
    <cfRule type="cellIs" dxfId="6" priority="1341" operator="greaterThan">
      <formula>150</formula>
    </cfRule>
  </conditionalFormatting>
  <conditionalFormatting sqref="I39">
    <cfRule type="cellIs" dxfId="4" priority="1342" operator="greaterThan">
      <formula>250</formula>
    </cfRule>
  </conditionalFormatting>
  <conditionalFormatting sqref="I39">
    <cfRule type="cellIs" dxfId="5" priority="1343" operator="greaterThan">
      <formula>200</formula>
    </cfRule>
  </conditionalFormatting>
  <conditionalFormatting sqref="I39">
    <cfRule type="cellIs" dxfId="6" priority="1344" operator="greaterThan">
      <formula>150</formula>
    </cfRule>
  </conditionalFormatting>
  <conditionalFormatting sqref="I40">
    <cfRule type="cellIs" dxfId="4" priority="1345" operator="greaterThan">
      <formula>250</formula>
    </cfRule>
  </conditionalFormatting>
  <conditionalFormatting sqref="I40">
    <cfRule type="cellIs" dxfId="5" priority="1346" operator="greaterThan">
      <formula>200</formula>
    </cfRule>
  </conditionalFormatting>
  <conditionalFormatting sqref="I40">
    <cfRule type="cellIs" dxfId="6" priority="1347" operator="greaterThan">
      <formula>150</formula>
    </cfRule>
  </conditionalFormatting>
  <conditionalFormatting sqref="I41">
    <cfRule type="cellIs" dxfId="4" priority="1348" operator="greaterThan">
      <formula>250</formula>
    </cfRule>
  </conditionalFormatting>
  <conditionalFormatting sqref="I41">
    <cfRule type="cellIs" dxfId="5" priority="1349" operator="greaterThan">
      <formula>200</formula>
    </cfRule>
  </conditionalFormatting>
  <conditionalFormatting sqref="I41">
    <cfRule type="cellIs" dxfId="6" priority="1350" operator="greaterThan">
      <formula>150</formula>
    </cfRule>
  </conditionalFormatting>
  <conditionalFormatting sqref="I42">
    <cfRule type="cellIs" dxfId="4" priority="1351" operator="greaterThan">
      <formula>250</formula>
    </cfRule>
  </conditionalFormatting>
  <conditionalFormatting sqref="I42">
    <cfRule type="cellIs" dxfId="5" priority="1352" operator="greaterThan">
      <formula>200</formula>
    </cfRule>
  </conditionalFormatting>
  <conditionalFormatting sqref="I42">
    <cfRule type="cellIs" dxfId="6" priority="1353" operator="greaterThan">
      <formula>150</formula>
    </cfRule>
  </conditionalFormatting>
  <conditionalFormatting sqref="I43">
    <cfRule type="cellIs" dxfId="4" priority="1354" operator="greaterThan">
      <formula>250</formula>
    </cfRule>
  </conditionalFormatting>
  <conditionalFormatting sqref="I43">
    <cfRule type="cellIs" dxfId="5" priority="1355" operator="greaterThan">
      <formula>200</formula>
    </cfRule>
  </conditionalFormatting>
  <conditionalFormatting sqref="I43">
    <cfRule type="cellIs" dxfId="6" priority="1356" operator="greaterThan">
      <formula>150</formula>
    </cfRule>
  </conditionalFormatting>
  <conditionalFormatting sqref="I44">
    <cfRule type="cellIs" dxfId="4" priority="1357" operator="greaterThan">
      <formula>250</formula>
    </cfRule>
  </conditionalFormatting>
  <conditionalFormatting sqref="I44">
    <cfRule type="cellIs" dxfId="5" priority="1358" operator="greaterThan">
      <formula>200</formula>
    </cfRule>
  </conditionalFormatting>
  <conditionalFormatting sqref="I44">
    <cfRule type="cellIs" dxfId="6" priority="1359" operator="greaterThan">
      <formula>150</formula>
    </cfRule>
  </conditionalFormatting>
  <conditionalFormatting sqref="I45">
    <cfRule type="cellIs" dxfId="4" priority="1360" operator="greaterThan">
      <formula>250</formula>
    </cfRule>
  </conditionalFormatting>
  <conditionalFormatting sqref="I45">
    <cfRule type="cellIs" dxfId="5" priority="1361" operator="greaterThan">
      <formula>200</formula>
    </cfRule>
  </conditionalFormatting>
  <conditionalFormatting sqref="I45">
    <cfRule type="cellIs" dxfId="6" priority="1362" operator="greaterThan">
      <formula>150</formula>
    </cfRule>
  </conditionalFormatting>
  <conditionalFormatting sqref="I46">
    <cfRule type="cellIs" dxfId="4" priority="1363" operator="greaterThan">
      <formula>250</formula>
    </cfRule>
  </conditionalFormatting>
  <conditionalFormatting sqref="I46">
    <cfRule type="cellIs" dxfId="5" priority="1364" operator="greaterThan">
      <formula>200</formula>
    </cfRule>
  </conditionalFormatting>
  <conditionalFormatting sqref="I46">
    <cfRule type="cellIs" dxfId="6" priority="1365" operator="greaterThan">
      <formula>150</formula>
    </cfRule>
  </conditionalFormatting>
  <conditionalFormatting sqref="I47">
    <cfRule type="cellIs" dxfId="4" priority="1366" operator="greaterThan">
      <formula>250</formula>
    </cfRule>
  </conditionalFormatting>
  <conditionalFormatting sqref="I47">
    <cfRule type="cellIs" dxfId="5" priority="1367" operator="greaterThan">
      <formula>200</formula>
    </cfRule>
  </conditionalFormatting>
  <conditionalFormatting sqref="I47">
    <cfRule type="cellIs" dxfId="6" priority="1368" operator="greaterThan">
      <formula>150</formula>
    </cfRule>
  </conditionalFormatting>
  <conditionalFormatting sqref="I48">
    <cfRule type="cellIs" dxfId="4" priority="1369" operator="greaterThan">
      <formula>250</formula>
    </cfRule>
  </conditionalFormatting>
  <conditionalFormatting sqref="I48">
    <cfRule type="cellIs" dxfId="5" priority="1370" operator="greaterThan">
      <formula>200</formula>
    </cfRule>
  </conditionalFormatting>
  <conditionalFormatting sqref="I48">
    <cfRule type="cellIs" dxfId="6" priority="1371" operator="greaterThan">
      <formula>150</formula>
    </cfRule>
  </conditionalFormatting>
  <conditionalFormatting sqref="I49">
    <cfRule type="cellIs" dxfId="4" priority="1372" operator="greaterThan">
      <formula>250</formula>
    </cfRule>
  </conditionalFormatting>
  <conditionalFormatting sqref="I49">
    <cfRule type="cellIs" dxfId="5" priority="1373" operator="greaterThan">
      <formula>200</formula>
    </cfRule>
  </conditionalFormatting>
  <conditionalFormatting sqref="I49">
    <cfRule type="cellIs" dxfId="6" priority="1374" operator="greaterThan">
      <formula>150</formula>
    </cfRule>
  </conditionalFormatting>
  <conditionalFormatting sqref="I50">
    <cfRule type="cellIs" dxfId="4" priority="1375" operator="greaterThan">
      <formula>250</formula>
    </cfRule>
  </conditionalFormatting>
  <conditionalFormatting sqref="I50">
    <cfRule type="cellIs" dxfId="5" priority="1376" operator="greaterThan">
      <formula>200</formula>
    </cfRule>
  </conditionalFormatting>
  <conditionalFormatting sqref="I50">
    <cfRule type="cellIs" dxfId="6" priority="1377" operator="greaterThan">
      <formula>150</formula>
    </cfRule>
  </conditionalFormatting>
  <conditionalFormatting sqref="I51">
    <cfRule type="cellIs" dxfId="4" priority="1378" operator="greaterThan">
      <formula>250</formula>
    </cfRule>
  </conditionalFormatting>
  <conditionalFormatting sqref="I51">
    <cfRule type="cellIs" dxfId="5" priority="1379" operator="greaterThan">
      <formula>200</formula>
    </cfRule>
  </conditionalFormatting>
  <conditionalFormatting sqref="I51">
    <cfRule type="cellIs" dxfId="6" priority="1380" operator="greaterThan">
      <formula>150</formula>
    </cfRule>
  </conditionalFormatting>
  <conditionalFormatting sqref="I52">
    <cfRule type="cellIs" dxfId="4" priority="1381" operator="greaterThan">
      <formula>250</formula>
    </cfRule>
  </conditionalFormatting>
  <conditionalFormatting sqref="I52">
    <cfRule type="cellIs" dxfId="5" priority="1382" operator="greaterThan">
      <formula>200</formula>
    </cfRule>
  </conditionalFormatting>
  <conditionalFormatting sqref="I52">
    <cfRule type="cellIs" dxfId="6" priority="1383" operator="greaterThan">
      <formula>150</formula>
    </cfRule>
  </conditionalFormatting>
  <conditionalFormatting sqref="I53">
    <cfRule type="cellIs" dxfId="4" priority="1384" operator="greaterThan">
      <formula>250</formula>
    </cfRule>
  </conditionalFormatting>
  <conditionalFormatting sqref="I53">
    <cfRule type="cellIs" dxfId="5" priority="1385" operator="greaterThan">
      <formula>200</formula>
    </cfRule>
  </conditionalFormatting>
  <conditionalFormatting sqref="I53">
    <cfRule type="cellIs" dxfId="6" priority="1386" operator="greaterThan">
      <formula>150</formula>
    </cfRule>
  </conditionalFormatting>
  <conditionalFormatting sqref="I54">
    <cfRule type="cellIs" dxfId="4" priority="1387" operator="greaterThan">
      <formula>250</formula>
    </cfRule>
  </conditionalFormatting>
  <conditionalFormatting sqref="I54">
    <cfRule type="cellIs" dxfId="5" priority="1388" operator="greaterThan">
      <formula>200</formula>
    </cfRule>
  </conditionalFormatting>
  <conditionalFormatting sqref="I54">
    <cfRule type="cellIs" dxfId="6" priority="1389" operator="greaterThan">
      <formula>150</formula>
    </cfRule>
  </conditionalFormatting>
  <conditionalFormatting sqref="I55">
    <cfRule type="cellIs" dxfId="4" priority="1390" operator="greaterThan">
      <formula>250</formula>
    </cfRule>
  </conditionalFormatting>
  <conditionalFormatting sqref="I55">
    <cfRule type="cellIs" dxfId="5" priority="1391" operator="greaterThan">
      <formula>200</formula>
    </cfRule>
  </conditionalFormatting>
  <conditionalFormatting sqref="I55">
    <cfRule type="cellIs" dxfId="6" priority="1392" operator="greaterThan">
      <formula>150</formula>
    </cfRule>
  </conditionalFormatting>
  <conditionalFormatting sqref="I56">
    <cfRule type="cellIs" dxfId="4" priority="1393" operator="greaterThan">
      <formula>250</formula>
    </cfRule>
  </conditionalFormatting>
  <conditionalFormatting sqref="I56">
    <cfRule type="cellIs" dxfId="5" priority="1394" operator="greaterThan">
      <formula>200</formula>
    </cfRule>
  </conditionalFormatting>
  <conditionalFormatting sqref="I56">
    <cfRule type="cellIs" dxfId="6" priority="1395" operator="greaterThan">
      <formula>150</formula>
    </cfRule>
  </conditionalFormatting>
  <conditionalFormatting sqref="I57">
    <cfRule type="cellIs" dxfId="4" priority="1396" operator="greaterThan">
      <formula>250</formula>
    </cfRule>
  </conditionalFormatting>
  <conditionalFormatting sqref="I57">
    <cfRule type="cellIs" dxfId="5" priority="1397" operator="greaterThan">
      <formula>200</formula>
    </cfRule>
  </conditionalFormatting>
  <conditionalFormatting sqref="I57">
    <cfRule type="cellIs" dxfId="6" priority="1398" operator="greaterThan">
      <formula>150</formula>
    </cfRule>
  </conditionalFormatting>
  <conditionalFormatting sqref="I58">
    <cfRule type="cellIs" dxfId="4" priority="1399" operator="greaterThan">
      <formula>250</formula>
    </cfRule>
  </conditionalFormatting>
  <conditionalFormatting sqref="I58">
    <cfRule type="cellIs" dxfId="5" priority="1400" operator="greaterThan">
      <formula>200</formula>
    </cfRule>
  </conditionalFormatting>
  <conditionalFormatting sqref="I58">
    <cfRule type="cellIs" dxfId="6" priority="1401" operator="greaterThan">
      <formula>150</formula>
    </cfRule>
  </conditionalFormatting>
  <conditionalFormatting sqref="I59">
    <cfRule type="cellIs" dxfId="4" priority="1402" operator="greaterThan">
      <formula>250</formula>
    </cfRule>
  </conditionalFormatting>
  <conditionalFormatting sqref="I59">
    <cfRule type="cellIs" dxfId="5" priority="1403" operator="greaterThan">
      <formula>200</formula>
    </cfRule>
  </conditionalFormatting>
  <conditionalFormatting sqref="I59">
    <cfRule type="cellIs" dxfId="6" priority="1404" operator="greaterThan">
      <formula>150</formula>
    </cfRule>
  </conditionalFormatting>
  <conditionalFormatting sqref="I60">
    <cfRule type="cellIs" dxfId="4" priority="1405" operator="greaterThan">
      <formula>250</formula>
    </cfRule>
  </conditionalFormatting>
  <conditionalFormatting sqref="I60">
    <cfRule type="cellIs" dxfId="5" priority="1406" operator="greaterThan">
      <formula>200</formula>
    </cfRule>
  </conditionalFormatting>
  <conditionalFormatting sqref="I60">
    <cfRule type="cellIs" dxfId="6" priority="1407" operator="greaterThan">
      <formula>150</formula>
    </cfRule>
  </conditionalFormatting>
  <conditionalFormatting sqref="I61">
    <cfRule type="cellIs" dxfId="4" priority="1408" operator="greaterThan">
      <formula>250</formula>
    </cfRule>
  </conditionalFormatting>
  <conditionalFormatting sqref="I61">
    <cfRule type="cellIs" dxfId="5" priority="1409" operator="greaterThan">
      <formula>200</formula>
    </cfRule>
  </conditionalFormatting>
  <conditionalFormatting sqref="I61">
    <cfRule type="cellIs" dxfId="6" priority="1410" operator="greaterThan">
      <formula>150</formula>
    </cfRule>
  </conditionalFormatting>
  <conditionalFormatting sqref="I62">
    <cfRule type="cellIs" dxfId="4" priority="1411" operator="greaterThan">
      <formula>250</formula>
    </cfRule>
  </conditionalFormatting>
  <conditionalFormatting sqref="I62">
    <cfRule type="cellIs" dxfId="5" priority="1412" operator="greaterThan">
      <formula>200</formula>
    </cfRule>
  </conditionalFormatting>
  <conditionalFormatting sqref="I62">
    <cfRule type="cellIs" dxfId="6" priority="1413" operator="greaterThan">
      <formula>150</formula>
    </cfRule>
  </conditionalFormatting>
  <conditionalFormatting sqref="I63">
    <cfRule type="cellIs" dxfId="4" priority="1414" operator="greaterThan">
      <formula>250</formula>
    </cfRule>
  </conditionalFormatting>
  <conditionalFormatting sqref="I63">
    <cfRule type="cellIs" dxfId="5" priority="1415" operator="greaterThan">
      <formula>200</formula>
    </cfRule>
  </conditionalFormatting>
  <conditionalFormatting sqref="I63">
    <cfRule type="cellIs" dxfId="6" priority="1416" operator="greaterThan">
      <formula>150</formula>
    </cfRule>
  </conditionalFormatting>
  <conditionalFormatting sqref="I64">
    <cfRule type="cellIs" dxfId="4" priority="1417" operator="greaterThan">
      <formula>250</formula>
    </cfRule>
  </conditionalFormatting>
  <conditionalFormatting sqref="I64">
    <cfRule type="cellIs" dxfId="5" priority="1418" operator="greaterThan">
      <formula>200</formula>
    </cfRule>
  </conditionalFormatting>
  <conditionalFormatting sqref="I64">
    <cfRule type="cellIs" dxfId="6" priority="1419" operator="greaterThan">
      <formula>150</formula>
    </cfRule>
  </conditionalFormatting>
  <conditionalFormatting sqref="I65">
    <cfRule type="cellIs" dxfId="4" priority="1420" operator="greaterThan">
      <formula>250</formula>
    </cfRule>
  </conditionalFormatting>
  <conditionalFormatting sqref="I65">
    <cfRule type="cellIs" dxfId="5" priority="1421" operator="greaterThan">
      <formula>200</formula>
    </cfRule>
  </conditionalFormatting>
  <conditionalFormatting sqref="I65">
    <cfRule type="cellIs" dxfId="6" priority="1422" operator="greaterThan">
      <formula>150</formula>
    </cfRule>
  </conditionalFormatting>
  <conditionalFormatting sqref="I66">
    <cfRule type="cellIs" dxfId="4" priority="1423" operator="greaterThan">
      <formula>250</formula>
    </cfRule>
  </conditionalFormatting>
  <conditionalFormatting sqref="I66">
    <cfRule type="cellIs" dxfId="5" priority="1424" operator="greaterThan">
      <formula>200</formula>
    </cfRule>
  </conditionalFormatting>
  <conditionalFormatting sqref="I66">
    <cfRule type="cellIs" dxfId="6" priority="1425" operator="greaterThan">
      <formula>150</formula>
    </cfRule>
  </conditionalFormatting>
  <conditionalFormatting sqref="I67">
    <cfRule type="cellIs" dxfId="4" priority="1426" operator="greaterThan">
      <formula>250</formula>
    </cfRule>
  </conditionalFormatting>
  <conditionalFormatting sqref="I67">
    <cfRule type="cellIs" dxfId="5" priority="1427" operator="greaterThan">
      <formula>200</formula>
    </cfRule>
  </conditionalFormatting>
  <conditionalFormatting sqref="I67">
    <cfRule type="cellIs" dxfId="6" priority="1428" operator="greaterThan">
      <formula>150</formula>
    </cfRule>
  </conditionalFormatting>
  <conditionalFormatting sqref="I68">
    <cfRule type="cellIs" dxfId="4" priority="1429" operator="greaterThan">
      <formula>250</formula>
    </cfRule>
  </conditionalFormatting>
  <conditionalFormatting sqref="I68">
    <cfRule type="cellIs" dxfId="5" priority="1430" operator="greaterThan">
      <formula>200</formula>
    </cfRule>
  </conditionalFormatting>
  <conditionalFormatting sqref="I68">
    <cfRule type="cellIs" dxfId="6" priority="1431" operator="greaterThan">
      <formula>150</formula>
    </cfRule>
  </conditionalFormatting>
  <conditionalFormatting sqref="I69">
    <cfRule type="cellIs" dxfId="4" priority="1432" operator="greaterThan">
      <formula>250</formula>
    </cfRule>
  </conditionalFormatting>
  <conditionalFormatting sqref="I69">
    <cfRule type="cellIs" dxfId="5" priority="1433" operator="greaterThan">
      <formula>200</formula>
    </cfRule>
  </conditionalFormatting>
  <conditionalFormatting sqref="I69">
    <cfRule type="cellIs" dxfId="6" priority="1434" operator="greaterThan">
      <formula>150</formula>
    </cfRule>
  </conditionalFormatting>
  <conditionalFormatting sqref="I70">
    <cfRule type="cellIs" dxfId="4" priority="1435" operator="greaterThan">
      <formula>250</formula>
    </cfRule>
  </conditionalFormatting>
  <conditionalFormatting sqref="I70">
    <cfRule type="cellIs" dxfId="5" priority="1436" operator="greaterThan">
      <formula>200</formula>
    </cfRule>
  </conditionalFormatting>
  <conditionalFormatting sqref="I70">
    <cfRule type="cellIs" dxfId="6" priority="1437" operator="greaterThan">
      <formula>150</formula>
    </cfRule>
  </conditionalFormatting>
  <conditionalFormatting sqref="I71">
    <cfRule type="cellIs" dxfId="4" priority="1438" operator="greaterThan">
      <formula>250</formula>
    </cfRule>
  </conditionalFormatting>
  <conditionalFormatting sqref="I71">
    <cfRule type="cellIs" dxfId="5" priority="1439" operator="greaterThan">
      <formula>200</formula>
    </cfRule>
  </conditionalFormatting>
  <conditionalFormatting sqref="I71">
    <cfRule type="cellIs" dxfId="6" priority="1440" operator="greaterThan">
      <formula>150</formula>
    </cfRule>
  </conditionalFormatting>
  <conditionalFormatting sqref="I72">
    <cfRule type="cellIs" dxfId="4" priority="1441" operator="greaterThan">
      <formula>250</formula>
    </cfRule>
  </conditionalFormatting>
  <conditionalFormatting sqref="I72">
    <cfRule type="cellIs" dxfId="5" priority="1442" operator="greaterThan">
      <formula>200</formula>
    </cfRule>
  </conditionalFormatting>
  <conditionalFormatting sqref="I72">
    <cfRule type="cellIs" dxfId="6" priority="1443" operator="greaterThan">
      <formula>150</formula>
    </cfRule>
  </conditionalFormatting>
  <conditionalFormatting sqref="I73">
    <cfRule type="cellIs" dxfId="4" priority="1444" operator="greaterThan">
      <formula>250</formula>
    </cfRule>
  </conditionalFormatting>
  <conditionalFormatting sqref="I73">
    <cfRule type="cellIs" dxfId="5" priority="1445" operator="greaterThan">
      <formula>200</formula>
    </cfRule>
  </conditionalFormatting>
  <conditionalFormatting sqref="I73">
    <cfRule type="cellIs" dxfId="6" priority="1446" operator="greaterThan">
      <formula>150</formula>
    </cfRule>
  </conditionalFormatting>
  <conditionalFormatting sqref="I74">
    <cfRule type="cellIs" dxfId="4" priority="1447" operator="greaterThan">
      <formula>250</formula>
    </cfRule>
  </conditionalFormatting>
  <conditionalFormatting sqref="I74">
    <cfRule type="cellIs" dxfId="5" priority="1448" operator="greaterThan">
      <formula>200</formula>
    </cfRule>
  </conditionalFormatting>
  <conditionalFormatting sqref="I74">
    <cfRule type="cellIs" dxfId="6" priority="1449" operator="greaterThan">
      <formula>150</formula>
    </cfRule>
  </conditionalFormatting>
  <conditionalFormatting sqref="I75">
    <cfRule type="cellIs" dxfId="4" priority="1450" operator="greaterThan">
      <formula>250</formula>
    </cfRule>
  </conditionalFormatting>
  <conditionalFormatting sqref="I75">
    <cfRule type="cellIs" dxfId="5" priority="1451" operator="greaterThan">
      <formula>200</formula>
    </cfRule>
  </conditionalFormatting>
  <conditionalFormatting sqref="I75">
    <cfRule type="cellIs" dxfId="6" priority="1452" operator="greaterThan">
      <formula>150</formula>
    </cfRule>
  </conditionalFormatting>
  <conditionalFormatting sqref="I76">
    <cfRule type="cellIs" dxfId="4" priority="1453" operator="greaterThan">
      <formula>250</formula>
    </cfRule>
  </conditionalFormatting>
  <conditionalFormatting sqref="I76">
    <cfRule type="cellIs" dxfId="5" priority="1454" operator="greaterThan">
      <formula>200</formula>
    </cfRule>
  </conditionalFormatting>
  <conditionalFormatting sqref="I76">
    <cfRule type="cellIs" dxfId="6" priority="1455" operator="greaterThan">
      <formula>150</formula>
    </cfRule>
  </conditionalFormatting>
  <conditionalFormatting sqref="I77">
    <cfRule type="cellIs" dxfId="4" priority="1456" operator="greaterThan">
      <formula>250</formula>
    </cfRule>
  </conditionalFormatting>
  <conditionalFormatting sqref="I77">
    <cfRule type="cellIs" dxfId="5" priority="1457" operator="greaterThan">
      <formula>200</formula>
    </cfRule>
  </conditionalFormatting>
  <conditionalFormatting sqref="I77">
    <cfRule type="cellIs" dxfId="6" priority="1458" operator="greaterThan">
      <formula>150</formula>
    </cfRule>
  </conditionalFormatting>
  <conditionalFormatting sqref="I78">
    <cfRule type="cellIs" dxfId="4" priority="1459" operator="greaterThan">
      <formula>250</formula>
    </cfRule>
  </conditionalFormatting>
  <conditionalFormatting sqref="I78">
    <cfRule type="cellIs" dxfId="5" priority="1460" operator="greaterThan">
      <formula>200</formula>
    </cfRule>
  </conditionalFormatting>
  <conditionalFormatting sqref="I78">
    <cfRule type="cellIs" dxfId="6" priority="1461" operator="greaterThan">
      <formula>150</formula>
    </cfRule>
  </conditionalFormatting>
  <conditionalFormatting sqref="I79">
    <cfRule type="cellIs" dxfId="4" priority="1462" operator="greaterThan">
      <formula>250</formula>
    </cfRule>
  </conditionalFormatting>
  <conditionalFormatting sqref="I79">
    <cfRule type="cellIs" dxfId="5" priority="1463" operator="greaterThan">
      <formula>200</formula>
    </cfRule>
  </conditionalFormatting>
  <conditionalFormatting sqref="I79">
    <cfRule type="cellIs" dxfId="6" priority="1464" operator="greaterThan">
      <formula>150</formula>
    </cfRule>
  </conditionalFormatting>
  <conditionalFormatting sqref="I80">
    <cfRule type="cellIs" dxfId="4" priority="1465" operator="greaterThan">
      <formula>250</formula>
    </cfRule>
  </conditionalFormatting>
  <conditionalFormatting sqref="I80">
    <cfRule type="cellIs" dxfId="5" priority="1466" operator="greaterThan">
      <formula>200</formula>
    </cfRule>
  </conditionalFormatting>
  <conditionalFormatting sqref="I80">
    <cfRule type="cellIs" dxfId="6" priority="1467" operator="greaterThan">
      <formula>150</formula>
    </cfRule>
  </conditionalFormatting>
  <conditionalFormatting sqref="I81">
    <cfRule type="cellIs" dxfId="4" priority="1468" operator="greaterThan">
      <formula>250</formula>
    </cfRule>
  </conditionalFormatting>
  <conditionalFormatting sqref="I81">
    <cfRule type="cellIs" dxfId="5" priority="1469" operator="greaterThan">
      <formula>200</formula>
    </cfRule>
  </conditionalFormatting>
  <conditionalFormatting sqref="I81">
    <cfRule type="cellIs" dxfId="6" priority="1470" operator="greaterThan">
      <formula>150</formula>
    </cfRule>
  </conditionalFormatting>
  <conditionalFormatting sqref="I82">
    <cfRule type="cellIs" dxfId="4" priority="1471" operator="greaterThan">
      <formula>250</formula>
    </cfRule>
  </conditionalFormatting>
  <conditionalFormatting sqref="I82">
    <cfRule type="cellIs" dxfId="5" priority="1472" operator="greaterThan">
      <formula>200</formula>
    </cfRule>
  </conditionalFormatting>
  <conditionalFormatting sqref="I82">
    <cfRule type="cellIs" dxfId="6" priority="1473" operator="greaterThan">
      <formula>150</formula>
    </cfRule>
  </conditionalFormatting>
  <conditionalFormatting sqref="I83">
    <cfRule type="cellIs" dxfId="4" priority="1474" operator="greaterThan">
      <formula>250</formula>
    </cfRule>
  </conditionalFormatting>
  <conditionalFormatting sqref="I83">
    <cfRule type="cellIs" dxfId="5" priority="1475" operator="greaterThan">
      <formula>200</formula>
    </cfRule>
  </conditionalFormatting>
  <conditionalFormatting sqref="I83">
    <cfRule type="cellIs" dxfId="6" priority="1476" operator="greaterThan">
      <formula>150</formula>
    </cfRule>
  </conditionalFormatting>
  <conditionalFormatting sqref="I84">
    <cfRule type="cellIs" dxfId="4" priority="1477" operator="greaterThan">
      <formula>250</formula>
    </cfRule>
  </conditionalFormatting>
  <conditionalFormatting sqref="I84">
    <cfRule type="cellIs" dxfId="5" priority="1478" operator="greaterThan">
      <formula>200</formula>
    </cfRule>
  </conditionalFormatting>
  <conditionalFormatting sqref="I84">
    <cfRule type="cellIs" dxfId="6" priority="1479" operator="greaterThan">
      <formula>150</formula>
    </cfRule>
  </conditionalFormatting>
  <conditionalFormatting sqref="I85">
    <cfRule type="cellIs" dxfId="4" priority="1480" operator="greaterThan">
      <formula>250</formula>
    </cfRule>
  </conditionalFormatting>
  <conditionalFormatting sqref="I85">
    <cfRule type="cellIs" dxfId="5" priority="1481" operator="greaterThan">
      <formula>200</formula>
    </cfRule>
  </conditionalFormatting>
  <conditionalFormatting sqref="I85">
    <cfRule type="cellIs" dxfId="6" priority="1482" operator="greaterThan">
      <formula>150</formula>
    </cfRule>
  </conditionalFormatting>
  <conditionalFormatting sqref="I86">
    <cfRule type="cellIs" dxfId="4" priority="1483" operator="greaterThan">
      <formula>250</formula>
    </cfRule>
  </conditionalFormatting>
  <conditionalFormatting sqref="I86">
    <cfRule type="cellIs" dxfId="5" priority="1484" operator="greaterThan">
      <formula>200</formula>
    </cfRule>
  </conditionalFormatting>
  <conditionalFormatting sqref="I86">
    <cfRule type="cellIs" dxfId="6" priority="1485" operator="greaterThan">
      <formula>150</formula>
    </cfRule>
  </conditionalFormatting>
  <conditionalFormatting sqref="I87">
    <cfRule type="cellIs" dxfId="4" priority="1486" operator="greaterThan">
      <formula>250</formula>
    </cfRule>
  </conditionalFormatting>
  <conditionalFormatting sqref="I87">
    <cfRule type="cellIs" dxfId="5" priority="1487" operator="greaterThan">
      <formula>200</formula>
    </cfRule>
  </conditionalFormatting>
  <conditionalFormatting sqref="I87">
    <cfRule type="cellIs" dxfId="6" priority="1488" operator="greaterThan">
      <formula>150</formula>
    </cfRule>
  </conditionalFormatting>
  <conditionalFormatting sqref="I88">
    <cfRule type="cellIs" dxfId="4" priority="1489" operator="greaterThan">
      <formula>250</formula>
    </cfRule>
  </conditionalFormatting>
  <conditionalFormatting sqref="I88">
    <cfRule type="cellIs" dxfId="5" priority="1490" operator="greaterThan">
      <formula>200</formula>
    </cfRule>
  </conditionalFormatting>
  <conditionalFormatting sqref="I88">
    <cfRule type="cellIs" dxfId="6" priority="1491" operator="greaterThan">
      <formula>150</formula>
    </cfRule>
  </conditionalFormatting>
  <conditionalFormatting sqref="I89">
    <cfRule type="cellIs" dxfId="4" priority="1492" operator="greaterThan">
      <formula>250</formula>
    </cfRule>
  </conditionalFormatting>
  <conditionalFormatting sqref="I89">
    <cfRule type="cellIs" dxfId="5" priority="1493" operator="greaterThan">
      <formula>200</formula>
    </cfRule>
  </conditionalFormatting>
  <conditionalFormatting sqref="I89">
    <cfRule type="cellIs" dxfId="6" priority="1494" operator="greaterThan">
      <formula>150</formula>
    </cfRule>
  </conditionalFormatting>
  <conditionalFormatting sqref="I90">
    <cfRule type="cellIs" dxfId="4" priority="1495" operator="greaterThan">
      <formula>250</formula>
    </cfRule>
  </conditionalFormatting>
  <conditionalFormatting sqref="I90">
    <cfRule type="cellIs" dxfId="5" priority="1496" operator="greaterThan">
      <formula>200</formula>
    </cfRule>
  </conditionalFormatting>
  <conditionalFormatting sqref="I90">
    <cfRule type="cellIs" dxfId="6" priority="1497" operator="greaterThan">
      <formula>150</formula>
    </cfRule>
  </conditionalFormatting>
  <conditionalFormatting sqref="I91">
    <cfRule type="cellIs" dxfId="4" priority="1498" operator="greaterThan">
      <formula>250</formula>
    </cfRule>
  </conditionalFormatting>
  <conditionalFormatting sqref="I91">
    <cfRule type="cellIs" dxfId="5" priority="1499" operator="greaterThan">
      <formula>200</formula>
    </cfRule>
  </conditionalFormatting>
  <conditionalFormatting sqref="I91">
    <cfRule type="cellIs" dxfId="6" priority="1500" operator="greaterThan">
      <formula>150</formula>
    </cfRule>
  </conditionalFormatting>
  <conditionalFormatting sqref="I92">
    <cfRule type="cellIs" dxfId="4" priority="1501" operator="greaterThan">
      <formula>250</formula>
    </cfRule>
  </conditionalFormatting>
  <conditionalFormatting sqref="I92">
    <cfRule type="cellIs" dxfId="5" priority="1502" operator="greaterThan">
      <formula>200</formula>
    </cfRule>
  </conditionalFormatting>
  <conditionalFormatting sqref="I92">
    <cfRule type="cellIs" dxfId="6" priority="1503" operator="greaterThan">
      <formula>150</formula>
    </cfRule>
  </conditionalFormatting>
  <conditionalFormatting sqref="I93">
    <cfRule type="cellIs" dxfId="4" priority="1504" operator="greaterThan">
      <formula>250</formula>
    </cfRule>
  </conditionalFormatting>
  <conditionalFormatting sqref="I93">
    <cfRule type="cellIs" dxfId="5" priority="1505" operator="greaterThan">
      <formula>200</formula>
    </cfRule>
  </conditionalFormatting>
  <conditionalFormatting sqref="I93">
    <cfRule type="cellIs" dxfId="6" priority="1506" operator="greaterThan">
      <formula>150</formula>
    </cfRule>
  </conditionalFormatting>
  <conditionalFormatting sqref="I94">
    <cfRule type="cellIs" dxfId="4" priority="1507" operator="greaterThan">
      <formula>250</formula>
    </cfRule>
  </conditionalFormatting>
  <conditionalFormatting sqref="I94">
    <cfRule type="cellIs" dxfId="5" priority="1508" operator="greaterThan">
      <formula>200</formula>
    </cfRule>
  </conditionalFormatting>
  <conditionalFormatting sqref="I94">
    <cfRule type="cellIs" dxfId="6" priority="1509" operator="greaterThan">
      <formula>150</formula>
    </cfRule>
  </conditionalFormatting>
  <conditionalFormatting sqref="I95">
    <cfRule type="cellIs" dxfId="4" priority="1510" operator="greaterThan">
      <formula>250</formula>
    </cfRule>
  </conditionalFormatting>
  <conditionalFormatting sqref="I95">
    <cfRule type="cellIs" dxfId="5" priority="1511" operator="greaterThan">
      <formula>200</formula>
    </cfRule>
  </conditionalFormatting>
  <conditionalFormatting sqref="I95">
    <cfRule type="cellIs" dxfId="6" priority="1512" operator="greaterThan">
      <formula>150</formula>
    </cfRule>
  </conditionalFormatting>
  <conditionalFormatting sqref="I96">
    <cfRule type="cellIs" dxfId="4" priority="1513" operator="greaterThan">
      <formula>250</formula>
    </cfRule>
  </conditionalFormatting>
  <conditionalFormatting sqref="I96">
    <cfRule type="cellIs" dxfId="5" priority="1514" operator="greaterThan">
      <formula>200</formula>
    </cfRule>
  </conditionalFormatting>
  <conditionalFormatting sqref="I96">
    <cfRule type="cellIs" dxfId="6" priority="1515" operator="greaterThan">
      <formula>150</formula>
    </cfRule>
  </conditionalFormatting>
  <conditionalFormatting sqref="I97">
    <cfRule type="cellIs" dxfId="4" priority="1516" operator="greaterThan">
      <formula>250</formula>
    </cfRule>
  </conditionalFormatting>
  <conditionalFormatting sqref="I97">
    <cfRule type="cellIs" dxfId="5" priority="1517" operator="greaterThan">
      <formula>200</formula>
    </cfRule>
  </conditionalFormatting>
  <conditionalFormatting sqref="I97">
    <cfRule type="cellIs" dxfId="6" priority="1518" operator="greaterThan">
      <formula>150</formula>
    </cfRule>
  </conditionalFormatting>
  <conditionalFormatting sqref="I98">
    <cfRule type="cellIs" dxfId="4" priority="1519" operator="greaterThan">
      <formula>250</formula>
    </cfRule>
  </conditionalFormatting>
  <conditionalFormatting sqref="I98">
    <cfRule type="cellIs" dxfId="5" priority="1520" operator="greaterThan">
      <formula>200</formula>
    </cfRule>
  </conditionalFormatting>
  <conditionalFormatting sqref="I98">
    <cfRule type="cellIs" dxfId="6" priority="1521" operator="greaterThan">
      <formula>150</formula>
    </cfRule>
  </conditionalFormatting>
  <conditionalFormatting sqref="I99">
    <cfRule type="cellIs" dxfId="4" priority="1522" operator="greaterThan">
      <formula>250</formula>
    </cfRule>
  </conditionalFormatting>
  <conditionalFormatting sqref="I99">
    <cfRule type="cellIs" dxfId="5" priority="1523" operator="greaterThan">
      <formula>200</formula>
    </cfRule>
  </conditionalFormatting>
  <conditionalFormatting sqref="I99">
    <cfRule type="cellIs" dxfId="6" priority="1524" operator="greaterThan">
      <formula>150</formula>
    </cfRule>
  </conditionalFormatting>
  <conditionalFormatting sqref="I100">
    <cfRule type="cellIs" dxfId="4" priority="1525" operator="greaterThan">
      <formula>250</formula>
    </cfRule>
  </conditionalFormatting>
  <conditionalFormatting sqref="I100">
    <cfRule type="cellIs" dxfId="5" priority="1526" operator="greaterThan">
      <formula>200</formula>
    </cfRule>
  </conditionalFormatting>
  <conditionalFormatting sqref="I100">
    <cfRule type="cellIs" dxfId="6" priority="1527" operator="greaterThan">
      <formula>150</formula>
    </cfRule>
  </conditionalFormatting>
  <conditionalFormatting sqref="I101">
    <cfRule type="cellIs" dxfId="4" priority="1528" operator="greaterThan">
      <formula>250</formula>
    </cfRule>
  </conditionalFormatting>
  <conditionalFormatting sqref="I101">
    <cfRule type="cellIs" dxfId="5" priority="1529" operator="greaterThan">
      <formula>200</formula>
    </cfRule>
  </conditionalFormatting>
  <conditionalFormatting sqref="I101">
    <cfRule type="cellIs" dxfId="6" priority="1530" operator="greaterThan">
      <formula>150</formula>
    </cfRule>
  </conditionalFormatting>
  <conditionalFormatting sqref="I102">
    <cfRule type="cellIs" dxfId="4" priority="1531" operator="greaterThan">
      <formula>250</formula>
    </cfRule>
  </conditionalFormatting>
  <conditionalFormatting sqref="I102">
    <cfRule type="cellIs" dxfId="5" priority="1532" operator="greaterThan">
      <formula>200</formula>
    </cfRule>
  </conditionalFormatting>
  <conditionalFormatting sqref="I102">
    <cfRule type="cellIs" dxfId="6" priority="1533" operator="greaterThan">
      <formula>150</formula>
    </cfRule>
  </conditionalFormatting>
  <conditionalFormatting sqref="I103">
    <cfRule type="cellIs" dxfId="4" priority="1534" operator="greaterThan">
      <formula>250</formula>
    </cfRule>
  </conditionalFormatting>
  <conditionalFormatting sqref="I103">
    <cfRule type="cellIs" dxfId="5" priority="1535" operator="greaterThan">
      <formula>200</formula>
    </cfRule>
  </conditionalFormatting>
  <conditionalFormatting sqref="I103">
    <cfRule type="cellIs" dxfId="6" priority="1536" operator="greaterThan">
      <formula>150</formula>
    </cfRule>
  </conditionalFormatting>
  <conditionalFormatting sqref="Z8">
    <cfRule type="cellIs" dxfId="2" priority="1537" operator="greaterThan">
      <formula>0</formula>
    </cfRule>
  </conditionalFormatting>
  <conditionalFormatting sqref="Z9">
    <cfRule type="cellIs" dxfId="2" priority="1538" operator="greaterThan">
      <formula>0</formula>
    </cfRule>
  </conditionalFormatting>
  <conditionalFormatting sqref="Z10">
    <cfRule type="cellIs" dxfId="2" priority="1539" operator="greaterThan">
      <formula>0</formula>
    </cfRule>
  </conditionalFormatting>
  <conditionalFormatting sqref="Z11">
    <cfRule type="cellIs" dxfId="2" priority="1540" operator="greaterThan">
      <formula>0</formula>
    </cfRule>
  </conditionalFormatting>
  <conditionalFormatting sqref="Z12">
    <cfRule type="cellIs" dxfId="2" priority="1541" operator="greaterThan">
      <formula>0</formula>
    </cfRule>
  </conditionalFormatting>
  <conditionalFormatting sqref="Z13">
    <cfRule type="cellIs" dxfId="2" priority="1542" operator="greaterThan">
      <formula>0</formula>
    </cfRule>
  </conditionalFormatting>
  <conditionalFormatting sqref="Z14">
    <cfRule type="cellIs" dxfId="2" priority="1543" operator="greaterThan">
      <formula>0</formula>
    </cfRule>
  </conditionalFormatting>
  <conditionalFormatting sqref="Z15">
    <cfRule type="cellIs" dxfId="2" priority="1544" operator="greaterThan">
      <formula>0</formula>
    </cfRule>
  </conditionalFormatting>
  <conditionalFormatting sqref="Z16">
    <cfRule type="cellIs" dxfId="2" priority="1545" operator="greaterThan">
      <formula>0</formula>
    </cfRule>
  </conditionalFormatting>
  <conditionalFormatting sqref="Z17">
    <cfRule type="cellIs" dxfId="2" priority="1546" operator="greaterThan">
      <formula>0</formula>
    </cfRule>
  </conditionalFormatting>
  <conditionalFormatting sqref="Z18">
    <cfRule type="cellIs" dxfId="2" priority="1547" operator="greaterThan">
      <formula>0</formula>
    </cfRule>
  </conditionalFormatting>
  <conditionalFormatting sqref="Z19">
    <cfRule type="cellIs" dxfId="2" priority="1548" operator="greaterThan">
      <formula>0</formula>
    </cfRule>
  </conditionalFormatting>
  <conditionalFormatting sqref="Z20">
    <cfRule type="cellIs" dxfId="2" priority="1549" operator="greaterThan">
      <formula>0</formula>
    </cfRule>
  </conditionalFormatting>
  <conditionalFormatting sqref="Z21">
    <cfRule type="cellIs" dxfId="2" priority="1550" operator="greaterThan">
      <formula>0</formula>
    </cfRule>
  </conditionalFormatting>
  <conditionalFormatting sqref="Z22">
    <cfRule type="cellIs" dxfId="2" priority="1551" operator="greaterThan">
      <formula>0</formula>
    </cfRule>
  </conditionalFormatting>
  <conditionalFormatting sqref="Z23">
    <cfRule type="cellIs" dxfId="2" priority="1552" operator="greaterThan">
      <formula>0</formula>
    </cfRule>
  </conditionalFormatting>
  <conditionalFormatting sqref="Z24">
    <cfRule type="cellIs" dxfId="2" priority="1553" operator="greaterThan">
      <formula>0</formula>
    </cfRule>
  </conditionalFormatting>
  <conditionalFormatting sqref="Z25">
    <cfRule type="cellIs" dxfId="2" priority="1554" operator="greaterThan">
      <formula>0</formula>
    </cfRule>
  </conditionalFormatting>
  <conditionalFormatting sqref="Z26">
    <cfRule type="cellIs" dxfId="2" priority="1555" operator="greaterThan">
      <formula>0</formula>
    </cfRule>
  </conditionalFormatting>
  <conditionalFormatting sqref="Z27">
    <cfRule type="cellIs" dxfId="2" priority="1556" operator="greaterThan">
      <formula>0</formula>
    </cfRule>
  </conditionalFormatting>
  <conditionalFormatting sqref="Z28">
    <cfRule type="cellIs" dxfId="2" priority="1557" operator="greaterThan">
      <formula>0</formula>
    </cfRule>
  </conditionalFormatting>
  <conditionalFormatting sqref="Z29">
    <cfRule type="cellIs" dxfId="2" priority="1558" operator="greaterThan">
      <formula>0</formula>
    </cfRule>
  </conditionalFormatting>
  <conditionalFormatting sqref="Z30">
    <cfRule type="cellIs" dxfId="2" priority="1559" operator="greaterThan">
      <formula>0</formula>
    </cfRule>
  </conditionalFormatting>
  <conditionalFormatting sqref="Z31">
    <cfRule type="cellIs" dxfId="2" priority="1560" operator="greaterThan">
      <formula>0</formula>
    </cfRule>
  </conditionalFormatting>
  <conditionalFormatting sqref="Z32">
    <cfRule type="cellIs" dxfId="2" priority="1561" operator="greaterThan">
      <formula>0</formula>
    </cfRule>
  </conditionalFormatting>
  <conditionalFormatting sqref="Z33">
    <cfRule type="cellIs" dxfId="2" priority="1562" operator="greaterThan">
      <formula>0</formula>
    </cfRule>
  </conditionalFormatting>
  <conditionalFormatting sqref="Z34">
    <cfRule type="cellIs" dxfId="2" priority="1563" operator="greaterThan">
      <formula>0</formula>
    </cfRule>
  </conditionalFormatting>
  <conditionalFormatting sqref="Z35">
    <cfRule type="cellIs" dxfId="2" priority="1564" operator="greaterThan">
      <formula>0</formula>
    </cfRule>
  </conditionalFormatting>
  <conditionalFormatting sqref="Z36">
    <cfRule type="cellIs" dxfId="2" priority="1565" operator="greaterThan">
      <formula>0</formula>
    </cfRule>
  </conditionalFormatting>
  <conditionalFormatting sqref="Z37">
    <cfRule type="cellIs" dxfId="2" priority="1566" operator="greaterThan">
      <formula>0</formula>
    </cfRule>
  </conditionalFormatting>
  <conditionalFormatting sqref="Z38">
    <cfRule type="cellIs" dxfId="2" priority="1567" operator="greaterThan">
      <formula>0</formula>
    </cfRule>
  </conditionalFormatting>
  <conditionalFormatting sqref="Z39">
    <cfRule type="cellIs" dxfId="2" priority="1568" operator="greaterThan">
      <formula>0</formula>
    </cfRule>
  </conditionalFormatting>
  <conditionalFormatting sqref="Z40">
    <cfRule type="cellIs" dxfId="2" priority="1569" operator="greaterThan">
      <formula>0</formula>
    </cfRule>
  </conditionalFormatting>
  <conditionalFormatting sqref="Z41">
    <cfRule type="cellIs" dxfId="2" priority="1570" operator="greaterThan">
      <formula>0</formula>
    </cfRule>
  </conditionalFormatting>
  <conditionalFormatting sqref="Z42">
    <cfRule type="cellIs" dxfId="2" priority="1571" operator="greaterThan">
      <formula>0</formula>
    </cfRule>
  </conditionalFormatting>
  <conditionalFormatting sqref="Z43">
    <cfRule type="cellIs" dxfId="2" priority="1572" operator="greaterThan">
      <formula>0</formula>
    </cfRule>
  </conditionalFormatting>
  <conditionalFormatting sqref="Z44">
    <cfRule type="cellIs" dxfId="2" priority="1573" operator="greaterThan">
      <formula>0</formula>
    </cfRule>
  </conditionalFormatting>
  <conditionalFormatting sqref="Z45">
    <cfRule type="cellIs" dxfId="2" priority="1574" operator="greaterThan">
      <formula>0</formula>
    </cfRule>
  </conditionalFormatting>
  <conditionalFormatting sqref="Z46">
    <cfRule type="cellIs" dxfId="2" priority="1575" operator="greaterThan">
      <formula>0</formula>
    </cfRule>
  </conditionalFormatting>
  <conditionalFormatting sqref="Z47">
    <cfRule type="cellIs" dxfId="2" priority="1576" operator="greaterThan">
      <formula>0</formula>
    </cfRule>
  </conditionalFormatting>
  <conditionalFormatting sqref="Z48">
    <cfRule type="cellIs" dxfId="2" priority="1577" operator="greaterThan">
      <formula>0</formula>
    </cfRule>
  </conditionalFormatting>
  <conditionalFormatting sqref="Z49">
    <cfRule type="cellIs" dxfId="2" priority="1578" operator="greaterThan">
      <formula>0</formula>
    </cfRule>
  </conditionalFormatting>
  <conditionalFormatting sqref="Z50">
    <cfRule type="cellIs" dxfId="2" priority="1579" operator="greaterThan">
      <formula>0</formula>
    </cfRule>
  </conditionalFormatting>
  <conditionalFormatting sqref="Z51">
    <cfRule type="cellIs" dxfId="2" priority="1580" operator="greaterThan">
      <formula>0</formula>
    </cfRule>
  </conditionalFormatting>
  <conditionalFormatting sqref="Z52">
    <cfRule type="cellIs" dxfId="2" priority="1581" operator="greaterThan">
      <formula>0</formula>
    </cfRule>
  </conditionalFormatting>
  <conditionalFormatting sqref="Z53">
    <cfRule type="cellIs" dxfId="2" priority="1582" operator="greaterThan">
      <formula>0</formula>
    </cfRule>
  </conditionalFormatting>
  <conditionalFormatting sqref="Z54">
    <cfRule type="cellIs" dxfId="2" priority="1583" operator="greaterThan">
      <formula>0</formula>
    </cfRule>
  </conditionalFormatting>
  <conditionalFormatting sqref="Z55">
    <cfRule type="cellIs" dxfId="2" priority="1584" operator="greaterThan">
      <formula>0</formula>
    </cfRule>
  </conditionalFormatting>
  <conditionalFormatting sqref="Z56">
    <cfRule type="cellIs" dxfId="2" priority="1585" operator="greaterThan">
      <formula>0</formula>
    </cfRule>
  </conditionalFormatting>
  <conditionalFormatting sqref="Z57">
    <cfRule type="cellIs" dxfId="2" priority="1586" operator="greaterThan">
      <formula>0</formula>
    </cfRule>
  </conditionalFormatting>
  <conditionalFormatting sqref="Z58">
    <cfRule type="cellIs" dxfId="2" priority="1587" operator="greaterThan">
      <formula>0</formula>
    </cfRule>
  </conditionalFormatting>
  <conditionalFormatting sqref="Z59">
    <cfRule type="cellIs" dxfId="2" priority="1588" operator="greaterThan">
      <formula>0</formula>
    </cfRule>
  </conditionalFormatting>
  <conditionalFormatting sqref="Z60">
    <cfRule type="cellIs" dxfId="2" priority="1589" operator="greaterThan">
      <formula>0</formula>
    </cfRule>
  </conditionalFormatting>
  <conditionalFormatting sqref="Z61">
    <cfRule type="cellIs" dxfId="2" priority="1590" operator="greaterThan">
      <formula>0</formula>
    </cfRule>
  </conditionalFormatting>
  <conditionalFormatting sqref="Z62">
    <cfRule type="cellIs" dxfId="2" priority="1591" operator="greaterThan">
      <formula>0</formula>
    </cfRule>
  </conditionalFormatting>
  <conditionalFormatting sqref="Z63">
    <cfRule type="cellIs" dxfId="2" priority="1592" operator="greaterThan">
      <formula>0</formula>
    </cfRule>
  </conditionalFormatting>
  <conditionalFormatting sqref="Z64">
    <cfRule type="cellIs" dxfId="2" priority="1593" operator="greaterThan">
      <formula>0</formula>
    </cfRule>
  </conditionalFormatting>
  <conditionalFormatting sqref="Z65">
    <cfRule type="cellIs" dxfId="2" priority="1594" operator="greaterThan">
      <formula>0</formula>
    </cfRule>
  </conditionalFormatting>
  <conditionalFormatting sqref="Z66">
    <cfRule type="cellIs" dxfId="2" priority="1595" operator="greaterThan">
      <formula>0</formula>
    </cfRule>
  </conditionalFormatting>
  <conditionalFormatting sqref="Z67">
    <cfRule type="cellIs" dxfId="2" priority="1596" operator="greaterThan">
      <formula>0</formula>
    </cfRule>
  </conditionalFormatting>
  <conditionalFormatting sqref="Z68">
    <cfRule type="cellIs" dxfId="2" priority="1597" operator="greaterThan">
      <formula>0</formula>
    </cfRule>
  </conditionalFormatting>
  <conditionalFormatting sqref="Z69">
    <cfRule type="cellIs" dxfId="2" priority="1598" operator="greaterThan">
      <formula>0</formula>
    </cfRule>
  </conditionalFormatting>
  <conditionalFormatting sqref="Z70">
    <cfRule type="cellIs" dxfId="2" priority="1599" operator="greaterThan">
      <formula>0</formula>
    </cfRule>
  </conditionalFormatting>
  <conditionalFormatting sqref="Z71">
    <cfRule type="cellIs" dxfId="2" priority="1600" operator="greaterThan">
      <formula>0</formula>
    </cfRule>
  </conditionalFormatting>
  <conditionalFormatting sqref="Z72">
    <cfRule type="cellIs" dxfId="2" priority="1601" operator="greaterThan">
      <formula>0</formula>
    </cfRule>
  </conditionalFormatting>
  <conditionalFormatting sqref="Z73">
    <cfRule type="cellIs" dxfId="2" priority="1602" operator="greaterThan">
      <formula>0</formula>
    </cfRule>
  </conditionalFormatting>
  <conditionalFormatting sqref="Z74">
    <cfRule type="cellIs" dxfId="2" priority="1603" operator="greaterThan">
      <formula>0</formula>
    </cfRule>
  </conditionalFormatting>
  <conditionalFormatting sqref="Z75">
    <cfRule type="cellIs" dxfId="2" priority="1604" operator="greaterThan">
      <formula>0</formula>
    </cfRule>
  </conditionalFormatting>
  <conditionalFormatting sqref="Z76">
    <cfRule type="cellIs" dxfId="2" priority="1605" operator="greaterThan">
      <formula>0</formula>
    </cfRule>
  </conditionalFormatting>
  <conditionalFormatting sqref="Z77">
    <cfRule type="cellIs" dxfId="2" priority="1606" operator="greaterThan">
      <formula>0</formula>
    </cfRule>
  </conditionalFormatting>
  <conditionalFormatting sqref="Z78">
    <cfRule type="cellIs" dxfId="2" priority="1607" operator="greaterThan">
      <formula>0</formula>
    </cfRule>
  </conditionalFormatting>
  <conditionalFormatting sqref="Z79">
    <cfRule type="cellIs" dxfId="2" priority="1608" operator="greaterThan">
      <formula>0</formula>
    </cfRule>
  </conditionalFormatting>
  <conditionalFormatting sqref="Z80">
    <cfRule type="cellIs" dxfId="2" priority="1609" operator="greaterThan">
      <formula>0</formula>
    </cfRule>
  </conditionalFormatting>
  <conditionalFormatting sqref="Z81">
    <cfRule type="cellIs" dxfId="2" priority="1610" operator="greaterThan">
      <formula>0</formula>
    </cfRule>
  </conditionalFormatting>
  <conditionalFormatting sqref="Z82">
    <cfRule type="cellIs" dxfId="2" priority="1611" operator="greaterThan">
      <formula>0</formula>
    </cfRule>
  </conditionalFormatting>
  <conditionalFormatting sqref="Z83">
    <cfRule type="cellIs" dxfId="2" priority="1612" operator="greaterThan">
      <formula>0</formula>
    </cfRule>
  </conditionalFormatting>
  <conditionalFormatting sqref="Z84">
    <cfRule type="cellIs" dxfId="2" priority="1613" operator="greaterThan">
      <formula>0</formula>
    </cfRule>
  </conditionalFormatting>
  <conditionalFormatting sqref="Z85">
    <cfRule type="cellIs" dxfId="2" priority="1614" operator="greaterThan">
      <formula>0</formula>
    </cfRule>
  </conditionalFormatting>
  <conditionalFormatting sqref="Z86">
    <cfRule type="cellIs" dxfId="2" priority="1615" operator="greaterThan">
      <formula>0</formula>
    </cfRule>
  </conditionalFormatting>
  <conditionalFormatting sqref="Z87">
    <cfRule type="cellIs" dxfId="2" priority="1616" operator="greaterThan">
      <formula>0</formula>
    </cfRule>
  </conditionalFormatting>
  <conditionalFormatting sqref="Z88">
    <cfRule type="cellIs" dxfId="2" priority="1617" operator="greaterThan">
      <formula>0</formula>
    </cfRule>
  </conditionalFormatting>
  <conditionalFormatting sqref="Z89">
    <cfRule type="cellIs" dxfId="2" priority="1618" operator="greaterThan">
      <formula>0</formula>
    </cfRule>
  </conditionalFormatting>
  <conditionalFormatting sqref="Z90">
    <cfRule type="cellIs" dxfId="2" priority="1619" operator="greaterThan">
      <formula>0</formula>
    </cfRule>
  </conditionalFormatting>
  <conditionalFormatting sqref="Z91">
    <cfRule type="cellIs" dxfId="2" priority="1620" operator="greaterThan">
      <formula>0</formula>
    </cfRule>
  </conditionalFormatting>
  <conditionalFormatting sqref="Z92">
    <cfRule type="cellIs" dxfId="2" priority="1621" operator="greaterThan">
      <formula>0</formula>
    </cfRule>
  </conditionalFormatting>
  <conditionalFormatting sqref="Z93">
    <cfRule type="cellIs" dxfId="2" priority="1622" operator="greaterThan">
      <formula>0</formula>
    </cfRule>
  </conditionalFormatting>
  <conditionalFormatting sqref="Z94">
    <cfRule type="cellIs" dxfId="2" priority="1623" operator="greaterThan">
      <formula>0</formula>
    </cfRule>
  </conditionalFormatting>
  <conditionalFormatting sqref="Z95">
    <cfRule type="cellIs" dxfId="2" priority="1624" operator="greaterThan">
      <formula>0</formula>
    </cfRule>
  </conditionalFormatting>
  <conditionalFormatting sqref="Z96">
    <cfRule type="cellIs" dxfId="2" priority="1625" operator="greaterThan">
      <formula>0</formula>
    </cfRule>
  </conditionalFormatting>
  <conditionalFormatting sqref="Z97">
    <cfRule type="cellIs" dxfId="2" priority="1626" operator="greaterThan">
      <formula>0</formula>
    </cfRule>
  </conditionalFormatting>
  <conditionalFormatting sqref="Z98">
    <cfRule type="cellIs" dxfId="2" priority="1627" operator="greaterThan">
      <formula>0</formula>
    </cfRule>
  </conditionalFormatting>
  <conditionalFormatting sqref="Z99">
    <cfRule type="cellIs" dxfId="2" priority="1628" operator="greaterThan">
      <formula>0</formula>
    </cfRule>
  </conditionalFormatting>
  <conditionalFormatting sqref="Z100">
    <cfRule type="cellIs" dxfId="2" priority="1629" operator="greaterThan">
      <formula>0</formula>
    </cfRule>
  </conditionalFormatting>
  <conditionalFormatting sqref="Z101">
    <cfRule type="cellIs" dxfId="2" priority="1630" operator="greaterThan">
      <formula>0</formula>
    </cfRule>
  </conditionalFormatting>
  <conditionalFormatting sqref="Z102">
    <cfRule type="cellIs" dxfId="2" priority="1631" operator="greaterThan">
      <formula>0</formula>
    </cfRule>
  </conditionalFormatting>
  <conditionalFormatting sqref="Z103">
    <cfRule type="cellIs" dxfId="2" priority="1632" operator="greaterThan">
      <formula>0</formula>
    </cfRule>
  </conditionalFormatting>
  <conditionalFormatting sqref="C8">
    <cfRule type="cellIs" dxfId="7" priority="1633" operator="lessThan">
      <formula>49.85</formula>
    </cfRule>
  </conditionalFormatting>
  <conditionalFormatting sqref="C8">
    <cfRule type="cellIs" dxfId="8" priority="1634" operator="greaterThan">
      <formula>50.05</formula>
    </cfRule>
  </conditionalFormatting>
  <conditionalFormatting sqref="C9">
    <cfRule type="cellIs" dxfId="7" priority="1635" operator="lessThan">
      <formula>49.85</formula>
    </cfRule>
  </conditionalFormatting>
  <conditionalFormatting sqref="C9">
    <cfRule type="cellIs" dxfId="8" priority="1636" operator="greaterThan">
      <formula>50.05</formula>
    </cfRule>
  </conditionalFormatting>
  <conditionalFormatting sqref="C10">
    <cfRule type="cellIs" dxfId="7" priority="1637" operator="lessThan">
      <formula>49.85</formula>
    </cfRule>
  </conditionalFormatting>
  <conditionalFormatting sqref="C10">
    <cfRule type="cellIs" dxfId="8" priority="1638" operator="greaterThan">
      <formula>50.05</formula>
    </cfRule>
  </conditionalFormatting>
  <conditionalFormatting sqref="C11">
    <cfRule type="cellIs" dxfId="7" priority="1639" operator="lessThan">
      <formula>49.85</formula>
    </cfRule>
  </conditionalFormatting>
  <conditionalFormatting sqref="C11">
    <cfRule type="cellIs" dxfId="8" priority="1640" operator="greaterThan">
      <formula>50.05</formula>
    </cfRule>
  </conditionalFormatting>
  <conditionalFormatting sqref="C12">
    <cfRule type="cellIs" dxfId="7" priority="1641" operator="lessThan">
      <formula>49.85</formula>
    </cfRule>
  </conditionalFormatting>
  <conditionalFormatting sqref="C12">
    <cfRule type="cellIs" dxfId="8" priority="1642" operator="greaterThan">
      <formula>50.05</formula>
    </cfRule>
  </conditionalFormatting>
  <conditionalFormatting sqref="C13">
    <cfRule type="cellIs" dxfId="7" priority="1643" operator="lessThan">
      <formula>49.85</formula>
    </cfRule>
  </conditionalFormatting>
  <conditionalFormatting sqref="C13">
    <cfRule type="cellIs" dxfId="8" priority="1644" operator="greaterThan">
      <formula>50.05</formula>
    </cfRule>
  </conditionalFormatting>
  <conditionalFormatting sqref="C14">
    <cfRule type="cellIs" dxfId="7" priority="1645" operator="lessThan">
      <formula>49.85</formula>
    </cfRule>
  </conditionalFormatting>
  <conditionalFormatting sqref="C14">
    <cfRule type="cellIs" dxfId="8" priority="1646" operator="greaterThan">
      <formula>50.05</formula>
    </cfRule>
  </conditionalFormatting>
  <conditionalFormatting sqref="C15">
    <cfRule type="cellIs" dxfId="7" priority="1647" operator="lessThan">
      <formula>49.85</formula>
    </cfRule>
  </conditionalFormatting>
  <conditionalFormatting sqref="C15">
    <cfRule type="cellIs" dxfId="8" priority="1648" operator="greaterThan">
      <formula>50.05</formula>
    </cfRule>
  </conditionalFormatting>
  <conditionalFormatting sqref="C16">
    <cfRule type="cellIs" dxfId="7" priority="1649" operator="lessThan">
      <formula>49.85</formula>
    </cfRule>
  </conditionalFormatting>
  <conditionalFormatting sqref="C16">
    <cfRule type="cellIs" dxfId="8" priority="1650" operator="greaterThan">
      <formula>50.05</formula>
    </cfRule>
  </conditionalFormatting>
  <conditionalFormatting sqref="C17">
    <cfRule type="cellIs" dxfId="7" priority="1651" operator="lessThan">
      <formula>49.85</formula>
    </cfRule>
  </conditionalFormatting>
  <conditionalFormatting sqref="C17">
    <cfRule type="cellIs" dxfId="8" priority="1652" operator="greaterThan">
      <formula>50.05</formula>
    </cfRule>
  </conditionalFormatting>
  <conditionalFormatting sqref="C18">
    <cfRule type="cellIs" dxfId="7" priority="1653" operator="lessThan">
      <formula>49.85</formula>
    </cfRule>
  </conditionalFormatting>
  <conditionalFormatting sqref="C18">
    <cfRule type="cellIs" dxfId="8" priority="1654" operator="greaterThan">
      <formula>50.05</formula>
    </cfRule>
  </conditionalFormatting>
  <conditionalFormatting sqref="C19">
    <cfRule type="cellIs" dxfId="7" priority="1655" operator="lessThan">
      <formula>49.85</formula>
    </cfRule>
  </conditionalFormatting>
  <conditionalFormatting sqref="C19">
    <cfRule type="cellIs" dxfId="8" priority="1656" operator="greaterThan">
      <formula>50.05</formula>
    </cfRule>
  </conditionalFormatting>
  <conditionalFormatting sqref="C20">
    <cfRule type="cellIs" dxfId="7" priority="1657" operator="lessThan">
      <formula>49.85</formula>
    </cfRule>
  </conditionalFormatting>
  <conditionalFormatting sqref="C20">
    <cfRule type="cellIs" dxfId="8" priority="1658" operator="greaterThan">
      <formula>50.05</formula>
    </cfRule>
  </conditionalFormatting>
  <conditionalFormatting sqref="C21">
    <cfRule type="cellIs" dxfId="7" priority="1659" operator="lessThan">
      <formula>49.85</formula>
    </cfRule>
  </conditionalFormatting>
  <conditionalFormatting sqref="C21">
    <cfRule type="cellIs" dxfId="8" priority="1660" operator="greaterThan">
      <formula>50.05</formula>
    </cfRule>
  </conditionalFormatting>
  <conditionalFormatting sqref="C22">
    <cfRule type="cellIs" dxfId="7" priority="1661" operator="lessThan">
      <formula>49.85</formula>
    </cfRule>
  </conditionalFormatting>
  <conditionalFormatting sqref="C22">
    <cfRule type="cellIs" dxfId="8" priority="1662" operator="greaterThan">
      <formula>50.05</formula>
    </cfRule>
  </conditionalFormatting>
  <conditionalFormatting sqref="C23">
    <cfRule type="cellIs" dxfId="7" priority="1663" operator="lessThan">
      <formula>49.85</formula>
    </cfRule>
  </conditionalFormatting>
  <conditionalFormatting sqref="C23">
    <cfRule type="cellIs" dxfId="8" priority="1664" operator="greaterThan">
      <formula>50.05</formula>
    </cfRule>
  </conditionalFormatting>
  <conditionalFormatting sqref="C24">
    <cfRule type="cellIs" dxfId="7" priority="1665" operator="lessThan">
      <formula>49.85</formula>
    </cfRule>
  </conditionalFormatting>
  <conditionalFormatting sqref="C24">
    <cfRule type="cellIs" dxfId="8" priority="1666" operator="greaterThan">
      <formula>50.05</formula>
    </cfRule>
  </conditionalFormatting>
  <conditionalFormatting sqref="C25">
    <cfRule type="cellIs" dxfId="7" priority="1667" operator="lessThan">
      <formula>49.85</formula>
    </cfRule>
  </conditionalFormatting>
  <conditionalFormatting sqref="C25">
    <cfRule type="cellIs" dxfId="8" priority="1668" operator="greaterThan">
      <formula>50.05</formula>
    </cfRule>
  </conditionalFormatting>
  <conditionalFormatting sqref="C26">
    <cfRule type="cellIs" dxfId="7" priority="1669" operator="lessThan">
      <formula>49.85</formula>
    </cfRule>
  </conditionalFormatting>
  <conditionalFormatting sqref="C26">
    <cfRule type="cellIs" dxfId="8" priority="1670" operator="greaterThan">
      <formula>50.05</formula>
    </cfRule>
  </conditionalFormatting>
  <conditionalFormatting sqref="C27">
    <cfRule type="cellIs" dxfId="7" priority="1671" operator="lessThan">
      <formula>49.85</formula>
    </cfRule>
  </conditionalFormatting>
  <conditionalFormatting sqref="C27">
    <cfRule type="cellIs" dxfId="8" priority="1672" operator="greaterThan">
      <formula>50.05</formula>
    </cfRule>
  </conditionalFormatting>
  <conditionalFormatting sqref="C28">
    <cfRule type="cellIs" dxfId="7" priority="1673" operator="lessThan">
      <formula>49.85</formula>
    </cfRule>
  </conditionalFormatting>
  <conditionalFormatting sqref="C28">
    <cfRule type="cellIs" dxfId="8" priority="1674" operator="greaterThan">
      <formula>50.05</formula>
    </cfRule>
  </conditionalFormatting>
  <conditionalFormatting sqref="C29">
    <cfRule type="cellIs" dxfId="7" priority="1675" operator="lessThan">
      <formula>49.85</formula>
    </cfRule>
  </conditionalFormatting>
  <conditionalFormatting sqref="C29">
    <cfRule type="cellIs" dxfId="8" priority="1676" operator="greaterThan">
      <formula>50.05</formula>
    </cfRule>
  </conditionalFormatting>
  <conditionalFormatting sqref="C30">
    <cfRule type="cellIs" dxfId="7" priority="1677" operator="lessThan">
      <formula>49.85</formula>
    </cfRule>
  </conditionalFormatting>
  <conditionalFormatting sqref="C30">
    <cfRule type="cellIs" dxfId="8" priority="1678" operator="greaterThan">
      <formula>50.05</formula>
    </cfRule>
  </conditionalFormatting>
  <conditionalFormatting sqref="C31">
    <cfRule type="cellIs" dxfId="7" priority="1679" operator="lessThan">
      <formula>49.85</formula>
    </cfRule>
  </conditionalFormatting>
  <conditionalFormatting sqref="C31">
    <cfRule type="cellIs" dxfId="8" priority="1680" operator="greaterThan">
      <formula>50.05</formula>
    </cfRule>
  </conditionalFormatting>
  <conditionalFormatting sqref="C32">
    <cfRule type="cellIs" dxfId="7" priority="1681" operator="lessThan">
      <formula>49.85</formula>
    </cfRule>
  </conditionalFormatting>
  <conditionalFormatting sqref="C32">
    <cfRule type="cellIs" dxfId="8" priority="1682" operator="greaterThan">
      <formula>50.05</formula>
    </cfRule>
  </conditionalFormatting>
  <conditionalFormatting sqref="C33">
    <cfRule type="cellIs" dxfId="7" priority="1683" operator="lessThan">
      <formula>49.85</formula>
    </cfRule>
  </conditionalFormatting>
  <conditionalFormatting sqref="C33">
    <cfRule type="cellIs" dxfId="8" priority="1684" operator="greaterThan">
      <formula>50.05</formula>
    </cfRule>
  </conditionalFormatting>
  <conditionalFormatting sqref="C34">
    <cfRule type="cellIs" dxfId="7" priority="1685" operator="lessThan">
      <formula>49.85</formula>
    </cfRule>
  </conditionalFormatting>
  <conditionalFormatting sqref="C34">
    <cfRule type="cellIs" dxfId="8" priority="1686" operator="greaterThan">
      <formula>50.05</formula>
    </cfRule>
  </conditionalFormatting>
  <conditionalFormatting sqref="C35">
    <cfRule type="cellIs" dxfId="7" priority="1687" operator="lessThan">
      <formula>49.85</formula>
    </cfRule>
  </conditionalFormatting>
  <conditionalFormatting sqref="C35">
    <cfRule type="cellIs" dxfId="8" priority="1688" operator="greaterThan">
      <formula>50.05</formula>
    </cfRule>
  </conditionalFormatting>
  <conditionalFormatting sqref="C36">
    <cfRule type="cellIs" dxfId="7" priority="1689" operator="lessThan">
      <formula>49.85</formula>
    </cfRule>
  </conditionalFormatting>
  <conditionalFormatting sqref="C36">
    <cfRule type="cellIs" dxfId="8" priority="1690" operator="greaterThan">
      <formula>50.05</formula>
    </cfRule>
  </conditionalFormatting>
  <conditionalFormatting sqref="C37">
    <cfRule type="cellIs" dxfId="7" priority="1691" operator="lessThan">
      <formula>49.85</formula>
    </cfRule>
  </conditionalFormatting>
  <conditionalFormatting sqref="C37">
    <cfRule type="cellIs" dxfId="8" priority="1692" operator="greaterThan">
      <formula>50.05</formula>
    </cfRule>
  </conditionalFormatting>
  <conditionalFormatting sqref="C38">
    <cfRule type="cellIs" dxfId="7" priority="1693" operator="lessThan">
      <formula>49.85</formula>
    </cfRule>
  </conditionalFormatting>
  <conditionalFormatting sqref="C38">
    <cfRule type="cellIs" dxfId="8" priority="1694" operator="greaterThan">
      <formula>50.05</formula>
    </cfRule>
  </conditionalFormatting>
  <conditionalFormatting sqref="C39">
    <cfRule type="cellIs" dxfId="7" priority="1695" operator="lessThan">
      <formula>49.85</formula>
    </cfRule>
  </conditionalFormatting>
  <conditionalFormatting sqref="C39">
    <cfRule type="cellIs" dxfId="8" priority="1696" operator="greaterThan">
      <formula>50.05</formula>
    </cfRule>
  </conditionalFormatting>
  <conditionalFormatting sqref="C40">
    <cfRule type="cellIs" dxfId="7" priority="1697" operator="lessThan">
      <formula>49.85</formula>
    </cfRule>
  </conditionalFormatting>
  <conditionalFormatting sqref="C40">
    <cfRule type="cellIs" dxfId="8" priority="1698" operator="greaterThan">
      <formula>50.05</formula>
    </cfRule>
  </conditionalFormatting>
  <conditionalFormatting sqref="C41">
    <cfRule type="cellIs" dxfId="7" priority="1699" operator="lessThan">
      <formula>49.85</formula>
    </cfRule>
  </conditionalFormatting>
  <conditionalFormatting sqref="C41">
    <cfRule type="cellIs" dxfId="8" priority="1700" operator="greaterThan">
      <formula>50.05</formula>
    </cfRule>
  </conditionalFormatting>
  <conditionalFormatting sqref="C42">
    <cfRule type="cellIs" dxfId="7" priority="1701" operator="lessThan">
      <formula>49.85</formula>
    </cfRule>
  </conditionalFormatting>
  <conditionalFormatting sqref="C42">
    <cfRule type="cellIs" dxfId="8" priority="1702" operator="greaterThan">
      <formula>50.05</formula>
    </cfRule>
  </conditionalFormatting>
  <conditionalFormatting sqref="C43">
    <cfRule type="cellIs" dxfId="7" priority="1703" operator="lessThan">
      <formula>49.85</formula>
    </cfRule>
  </conditionalFormatting>
  <conditionalFormatting sqref="C43">
    <cfRule type="cellIs" dxfId="8" priority="1704" operator="greaterThan">
      <formula>50.05</formula>
    </cfRule>
  </conditionalFormatting>
  <conditionalFormatting sqref="C44">
    <cfRule type="cellIs" dxfId="7" priority="1705" operator="lessThan">
      <formula>49.85</formula>
    </cfRule>
  </conditionalFormatting>
  <conditionalFormatting sqref="C44">
    <cfRule type="cellIs" dxfId="8" priority="1706" operator="greaterThan">
      <formula>50.05</formula>
    </cfRule>
  </conditionalFormatting>
  <conditionalFormatting sqref="C45">
    <cfRule type="cellIs" dxfId="7" priority="1707" operator="lessThan">
      <formula>49.85</formula>
    </cfRule>
  </conditionalFormatting>
  <conditionalFormatting sqref="C45">
    <cfRule type="cellIs" dxfId="8" priority="1708" operator="greaterThan">
      <formula>50.05</formula>
    </cfRule>
  </conditionalFormatting>
  <conditionalFormatting sqref="C46">
    <cfRule type="cellIs" dxfId="7" priority="1709" operator="lessThan">
      <formula>49.85</formula>
    </cfRule>
  </conditionalFormatting>
  <conditionalFormatting sqref="C46">
    <cfRule type="cellIs" dxfId="8" priority="1710" operator="greaterThan">
      <formula>50.05</formula>
    </cfRule>
  </conditionalFormatting>
  <conditionalFormatting sqref="C47">
    <cfRule type="cellIs" dxfId="7" priority="1711" operator="lessThan">
      <formula>49.85</formula>
    </cfRule>
  </conditionalFormatting>
  <conditionalFormatting sqref="C47">
    <cfRule type="cellIs" dxfId="8" priority="1712" operator="greaterThan">
      <formula>50.05</formula>
    </cfRule>
  </conditionalFormatting>
  <conditionalFormatting sqref="C48">
    <cfRule type="cellIs" dxfId="7" priority="1713" operator="lessThan">
      <formula>49.85</formula>
    </cfRule>
  </conditionalFormatting>
  <conditionalFormatting sqref="C48">
    <cfRule type="cellIs" dxfId="8" priority="1714" operator="greaterThan">
      <formula>50.05</formula>
    </cfRule>
  </conditionalFormatting>
  <conditionalFormatting sqref="C49">
    <cfRule type="cellIs" dxfId="7" priority="1715" operator="lessThan">
      <formula>49.85</formula>
    </cfRule>
  </conditionalFormatting>
  <conditionalFormatting sqref="C49">
    <cfRule type="cellIs" dxfId="8" priority="1716" operator="greaterThan">
      <formula>50.05</formula>
    </cfRule>
  </conditionalFormatting>
  <conditionalFormatting sqref="C50">
    <cfRule type="cellIs" dxfId="7" priority="1717" operator="lessThan">
      <formula>49.85</formula>
    </cfRule>
  </conditionalFormatting>
  <conditionalFormatting sqref="C50">
    <cfRule type="cellIs" dxfId="8" priority="1718" operator="greaterThan">
      <formula>50.05</formula>
    </cfRule>
  </conditionalFormatting>
  <conditionalFormatting sqref="C51">
    <cfRule type="cellIs" dxfId="7" priority="1719" operator="lessThan">
      <formula>49.85</formula>
    </cfRule>
  </conditionalFormatting>
  <conditionalFormatting sqref="C51">
    <cfRule type="cellIs" dxfId="8" priority="1720" operator="greaterThan">
      <formula>50.05</formula>
    </cfRule>
  </conditionalFormatting>
  <conditionalFormatting sqref="C52">
    <cfRule type="cellIs" dxfId="7" priority="1721" operator="lessThan">
      <formula>49.85</formula>
    </cfRule>
  </conditionalFormatting>
  <conditionalFormatting sqref="C52">
    <cfRule type="cellIs" dxfId="8" priority="1722" operator="greaterThan">
      <formula>50.05</formula>
    </cfRule>
  </conditionalFormatting>
  <conditionalFormatting sqref="C53">
    <cfRule type="cellIs" dxfId="7" priority="1723" operator="lessThan">
      <formula>49.85</formula>
    </cfRule>
  </conditionalFormatting>
  <conditionalFormatting sqref="C53">
    <cfRule type="cellIs" dxfId="8" priority="1724" operator="greaterThan">
      <formula>50.05</formula>
    </cfRule>
  </conditionalFormatting>
  <conditionalFormatting sqref="C54">
    <cfRule type="cellIs" dxfId="7" priority="1725" operator="lessThan">
      <formula>49.85</formula>
    </cfRule>
  </conditionalFormatting>
  <conditionalFormatting sqref="C54">
    <cfRule type="cellIs" dxfId="8" priority="1726" operator="greaterThan">
      <formula>50.05</formula>
    </cfRule>
  </conditionalFormatting>
  <conditionalFormatting sqref="C55">
    <cfRule type="cellIs" dxfId="7" priority="1727" operator="lessThan">
      <formula>49.85</formula>
    </cfRule>
  </conditionalFormatting>
  <conditionalFormatting sqref="C55">
    <cfRule type="cellIs" dxfId="8" priority="1728" operator="greaterThan">
      <formula>50.05</formula>
    </cfRule>
  </conditionalFormatting>
  <conditionalFormatting sqref="C56">
    <cfRule type="cellIs" dxfId="7" priority="1729" operator="lessThan">
      <formula>49.85</formula>
    </cfRule>
  </conditionalFormatting>
  <conditionalFormatting sqref="C56">
    <cfRule type="cellIs" dxfId="8" priority="1730" operator="greaterThan">
      <formula>50.05</formula>
    </cfRule>
  </conditionalFormatting>
  <conditionalFormatting sqref="C57">
    <cfRule type="cellIs" dxfId="7" priority="1731" operator="lessThan">
      <formula>49.85</formula>
    </cfRule>
  </conditionalFormatting>
  <conditionalFormatting sqref="C57">
    <cfRule type="cellIs" dxfId="8" priority="1732" operator="greaterThan">
      <formula>50.05</formula>
    </cfRule>
  </conditionalFormatting>
  <conditionalFormatting sqref="C58">
    <cfRule type="cellIs" dxfId="7" priority="1733" operator="lessThan">
      <formula>49.85</formula>
    </cfRule>
  </conditionalFormatting>
  <conditionalFormatting sqref="C58">
    <cfRule type="cellIs" dxfId="8" priority="1734" operator="greaterThan">
      <formula>50.05</formula>
    </cfRule>
  </conditionalFormatting>
  <conditionalFormatting sqref="C59">
    <cfRule type="cellIs" dxfId="7" priority="1735" operator="lessThan">
      <formula>49.85</formula>
    </cfRule>
  </conditionalFormatting>
  <conditionalFormatting sqref="C59">
    <cfRule type="cellIs" dxfId="8" priority="1736" operator="greaterThan">
      <formula>50.05</formula>
    </cfRule>
  </conditionalFormatting>
  <conditionalFormatting sqref="C60">
    <cfRule type="cellIs" dxfId="7" priority="1737" operator="lessThan">
      <formula>49.85</formula>
    </cfRule>
  </conditionalFormatting>
  <conditionalFormatting sqref="C60">
    <cfRule type="cellIs" dxfId="8" priority="1738" operator="greaterThan">
      <formula>50.05</formula>
    </cfRule>
  </conditionalFormatting>
  <conditionalFormatting sqref="C61">
    <cfRule type="cellIs" dxfId="7" priority="1739" operator="lessThan">
      <formula>49.85</formula>
    </cfRule>
  </conditionalFormatting>
  <conditionalFormatting sqref="C61">
    <cfRule type="cellIs" dxfId="8" priority="1740" operator="greaterThan">
      <formula>50.05</formula>
    </cfRule>
  </conditionalFormatting>
  <conditionalFormatting sqref="C62">
    <cfRule type="cellIs" dxfId="7" priority="1741" operator="lessThan">
      <formula>49.85</formula>
    </cfRule>
  </conditionalFormatting>
  <conditionalFormatting sqref="C62">
    <cfRule type="cellIs" dxfId="8" priority="1742" operator="greaterThan">
      <formula>50.05</formula>
    </cfRule>
  </conditionalFormatting>
  <conditionalFormatting sqref="C63">
    <cfRule type="cellIs" dxfId="7" priority="1743" operator="lessThan">
      <formula>49.85</formula>
    </cfRule>
  </conditionalFormatting>
  <conditionalFormatting sqref="C63">
    <cfRule type="cellIs" dxfId="8" priority="1744" operator="greaterThan">
      <formula>50.05</formula>
    </cfRule>
  </conditionalFormatting>
  <conditionalFormatting sqref="C64">
    <cfRule type="cellIs" dxfId="7" priority="1745" operator="lessThan">
      <formula>49.85</formula>
    </cfRule>
  </conditionalFormatting>
  <conditionalFormatting sqref="C64">
    <cfRule type="cellIs" dxfId="8" priority="1746" operator="greaterThan">
      <formula>50.05</formula>
    </cfRule>
  </conditionalFormatting>
  <conditionalFormatting sqref="C65">
    <cfRule type="cellIs" dxfId="7" priority="1747" operator="lessThan">
      <formula>49.85</formula>
    </cfRule>
  </conditionalFormatting>
  <conditionalFormatting sqref="C65">
    <cfRule type="cellIs" dxfId="8" priority="1748" operator="greaterThan">
      <formula>50.05</formula>
    </cfRule>
  </conditionalFormatting>
  <conditionalFormatting sqref="C66">
    <cfRule type="cellIs" dxfId="7" priority="1749" operator="lessThan">
      <formula>49.85</formula>
    </cfRule>
  </conditionalFormatting>
  <conditionalFormatting sqref="C66">
    <cfRule type="cellIs" dxfId="8" priority="1750" operator="greaterThan">
      <formula>50.05</formula>
    </cfRule>
  </conditionalFormatting>
  <conditionalFormatting sqref="C67">
    <cfRule type="cellIs" dxfId="7" priority="1751" operator="lessThan">
      <formula>49.85</formula>
    </cfRule>
  </conditionalFormatting>
  <conditionalFormatting sqref="C67">
    <cfRule type="cellIs" dxfId="8" priority="1752" operator="greaterThan">
      <formula>50.05</formula>
    </cfRule>
  </conditionalFormatting>
  <conditionalFormatting sqref="C68">
    <cfRule type="cellIs" dxfId="7" priority="1753" operator="lessThan">
      <formula>49.85</formula>
    </cfRule>
  </conditionalFormatting>
  <conditionalFormatting sqref="C68">
    <cfRule type="cellIs" dxfId="8" priority="1754" operator="greaterThan">
      <formula>50.05</formula>
    </cfRule>
  </conditionalFormatting>
  <conditionalFormatting sqref="C69">
    <cfRule type="cellIs" dxfId="7" priority="1755" operator="lessThan">
      <formula>49.85</formula>
    </cfRule>
  </conditionalFormatting>
  <conditionalFormatting sqref="C69">
    <cfRule type="cellIs" dxfId="8" priority="1756" operator="greaterThan">
      <formula>50.05</formula>
    </cfRule>
  </conditionalFormatting>
  <conditionalFormatting sqref="C70">
    <cfRule type="cellIs" dxfId="7" priority="1757" operator="lessThan">
      <formula>49.85</formula>
    </cfRule>
  </conditionalFormatting>
  <conditionalFormatting sqref="C70">
    <cfRule type="cellIs" dxfId="8" priority="1758" operator="greaterThan">
      <formula>50.05</formula>
    </cfRule>
  </conditionalFormatting>
  <conditionalFormatting sqref="C71">
    <cfRule type="cellIs" dxfId="7" priority="1759" operator="lessThan">
      <formula>49.85</formula>
    </cfRule>
  </conditionalFormatting>
  <conditionalFormatting sqref="C71">
    <cfRule type="cellIs" dxfId="8" priority="1760" operator="greaterThan">
      <formula>50.05</formula>
    </cfRule>
  </conditionalFormatting>
  <conditionalFormatting sqref="C72">
    <cfRule type="cellIs" dxfId="7" priority="1761" operator="lessThan">
      <formula>49.85</formula>
    </cfRule>
  </conditionalFormatting>
  <conditionalFormatting sqref="C72">
    <cfRule type="cellIs" dxfId="8" priority="1762" operator="greaterThan">
      <formula>50.05</formula>
    </cfRule>
  </conditionalFormatting>
  <conditionalFormatting sqref="C73">
    <cfRule type="cellIs" dxfId="7" priority="1763" operator="lessThan">
      <formula>49.85</formula>
    </cfRule>
  </conditionalFormatting>
  <conditionalFormatting sqref="C73">
    <cfRule type="cellIs" dxfId="8" priority="1764" operator="greaterThan">
      <formula>50.05</formula>
    </cfRule>
  </conditionalFormatting>
  <conditionalFormatting sqref="C74">
    <cfRule type="cellIs" dxfId="7" priority="1765" operator="lessThan">
      <formula>49.85</formula>
    </cfRule>
  </conditionalFormatting>
  <conditionalFormatting sqref="C74">
    <cfRule type="cellIs" dxfId="8" priority="1766" operator="greaterThan">
      <formula>50.05</formula>
    </cfRule>
  </conditionalFormatting>
  <conditionalFormatting sqref="C75">
    <cfRule type="cellIs" dxfId="7" priority="1767" operator="lessThan">
      <formula>49.85</formula>
    </cfRule>
  </conditionalFormatting>
  <conditionalFormatting sqref="C75">
    <cfRule type="cellIs" dxfId="8" priority="1768" operator="greaterThan">
      <formula>50.05</formula>
    </cfRule>
  </conditionalFormatting>
  <conditionalFormatting sqref="C76">
    <cfRule type="cellIs" dxfId="7" priority="1769" operator="lessThan">
      <formula>49.85</formula>
    </cfRule>
  </conditionalFormatting>
  <conditionalFormatting sqref="C76">
    <cfRule type="cellIs" dxfId="8" priority="1770" operator="greaterThan">
      <formula>50.05</formula>
    </cfRule>
  </conditionalFormatting>
  <conditionalFormatting sqref="C77">
    <cfRule type="cellIs" dxfId="7" priority="1771" operator="lessThan">
      <formula>49.85</formula>
    </cfRule>
  </conditionalFormatting>
  <conditionalFormatting sqref="C77">
    <cfRule type="cellIs" dxfId="8" priority="1772" operator="greaterThan">
      <formula>50.05</formula>
    </cfRule>
  </conditionalFormatting>
  <conditionalFormatting sqref="C78">
    <cfRule type="cellIs" dxfId="7" priority="1773" operator="lessThan">
      <formula>49.85</formula>
    </cfRule>
  </conditionalFormatting>
  <conditionalFormatting sqref="C78">
    <cfRule type="cellIs" dxfId="8" priority="1774" operator="greaterThan">
      <formula>50.05</formula>
    </cfRule>
  </conditionalFormatting>
  <conditionalFormatting sqref="C79">
    <cfRule type="cellIs" dxfId="7" priority="1775" operator="lessThan">
      <formula>49.85</formula>
    </cfRule>
  </conditionalFormatting>
  <conditionalFormatting sqref="C79">
    <cfRule type="cellIs" dxfId="8" priority="1776" operator="greaterThan">
      <formula>50.05</formula>
    </cfRule>
  </conditionalFormatting>
  <conditionalFormatting sqref="C80">
    <cfRule type="cellIs" dxfId="7" priority="1777" operator="lessThan">
      <formula>49.85</formula>
    </cfRule>
  </conditionalFormatting>
  <conditionalFormatting sqref="C80">
    <cfRule type="cellIs" dxfId="8" priority="1778" operator="greaterThan">
      <formula>50.05</formula>
    </cfRule>
  </conditionalFormatting>
  <conditionalFormatting sqref="C81">
    <cfRule type="cellIs" dxfId="7" priority="1779" operator="lessThan">
      <formula>49.85</formula>
    </cfRule>
  </conditionalFormatting>
  <conditionalFormatting sqref="C81">
    <cfRule type="cellIs" dxfId="8" priority="1780" operator="greaterThan">
      <formula>50.05</formula>
    </cfRule>
  </conditionalFormatting>
  <conditionalFormatting sqref="C82">
    <cfRule type="cellIs" dxfId="7" priority="1781" operator="lessThan">
      <formula>49.85</formula>
    </cfRule>
  </conditionalFormatting>
  <conditionalFormatting sqref="C82">
    <cfRule type="cellIs" dxfId="8" priority="1782" operator="greaterThan">
      <formula>50.05</formula>
    </cfRule>
  </conditionalFormatting>
  <conditionalFormatting sqref="C83">
    <cfRule type="cellIs" dxfId="7" priority="1783" operator="lessThan">
      <formula>49.85</formula>
    </cfRule>
  </conditionalFormatting>
  <conditionalFormatting sqref="C83">
    <cfRule type="cellIs" dxfId="8" priority="1784" operator="greaterThan">
      <formula>50.05</formula>
    </cfRule>
  </conditionalFormatting>
  <conditionalFormatting sqref="C84">
    <cfRule type="cellIs" dxfId="7" priority="1785" operator="lessThan">
      <formula>49.85</formula>
    </cfRule>
  </conditionalFormatting>
  <conditionalFormatting sqref="C84">
    <cfRule type="cellIs" dxfId="8" priority="1786" operator="greaterThan">
      <formula>50.05</formula>
    </cfRule>
  </conditionalFormatting>
  <conditionalFormatting sqref="C85">
    <cfRule type="cellIs" dxfId="7" priority="1787" operator="lessThan">
      <formula>49.85</formula>
    </cfRule>
  </conditionalFormatting>
  <conditionalFormatting sqref="C85">
    <cfRule type="cellIs" dxfId="8" priority="1788" operator="greaterThan">
      <formula>50.05</formula>
    </cfRule>
  </conditionalFormatting>
  <conditionalFormatting sqref="C86">
    <cfRule type="cellIs" dxfId="7" priority="1789" operator="lessThan">
      <formula>49.85</formula>
    </cfRule>
  </conditionalFormatting>
  <conditionalFormatting sqref="C86">
    <cfRule type="cellIs" dxfId="8" priority="1790" operator="greaterThan">
      <formula>50.05</formula>
    </cfRule>
  </conditionalFormatting>
  <conditionalFormatting sqref="C87">
    <cfRule type="cellIs" dxfId="7" priority="1791" operator="lessThan">
      <formula>49.85</formula>
    </cfRule>
  </conditionalFormatting>
  <conditionalFormatting sqref="C87">
    <cfRule type="cellIs" dxfId="8" priority="1792" operator="greaterThan">
      <formula>50.05</formula>
    </cfRule>
  </conditionalFormatting>
  <conditionalFormatting sqref="C88">
    <cfRule type="cellIs" dxfId="7" priority="1793" operator="lessThan">
      <formula>49.85</formula>
    </cfRule>
  </conditionalFormatting>
  <conditionalFormatting sqref="C88">
    <cfRule type="cellIs" dxfId="8" priority="1794" operator="greaterThan">
      <formula>50.05</formula>
    </cfRule>
  </conditionalFormatting>
  <conditionalFormatting sqref="C89">
    <cfRule type="cellIs" dxfId="7" priority="1795" operator="lessThan">
      <formula>49.85</formula>
    </cfRule>
  </conditionalFormatting>
  <conditionalFormatting sqref="C89">
    <cfRule type="cellIs" dxfId="8" priority="1796" operator="greaterThan">
      <formula>50.05</formula>
    </cfRule>
  </conditionalFormatting>
  <conditionalFormatting sqref="C90">
    <cfRule type="cellIs" dxfId="7" priority="1797" operator="lessThan">
      <formula>49.85</formula>
    </cfRule>
  </conditionalFormatting>
  <conditionalFormatting sqref="C90">
    <cfRule type="cellIs" dxfId="8" priority="1798" operator="greaterThan">
      <formula>50.05</formula>
    </cfRule>
  </conditionalFormatting>
  <conditionalFormatting sqref="C91">
    <cfRule type="cellIs" dxfId="7" priority="1799" operator="lessThan">
      <formula>49.85</formula>
    </cfRule>
  </conditionalFormatting>
  <conditionalFormatting sqref="C91">
    <cfRule type="cellIs" dxfId="8" priority="1800" operator="greaterThan">
      <formula>50.05</formula>
    </cfRule>
  </conditionalFormatting>
  <conditionalFormatting sqref="C92">
    <cfRule type="cellIs" dxfId="7" priority="1801" operator="lessThan">
      <formula>49.85</formula>
    </cfRule>
  </conditionalFormatting>
  <conditionalFormatting sqref="C92">
    <cfRule type="cellIs" dxfId="8" priority="1802" operator="greaterThan">
      <formula>50.05</formula>
    </cfRule>
  </conditionalFormatting>
  <conditionalFormatting sqref="C93">
    <cfRule type="cellIs" dxfId="7" priority="1803" operator="lessThan">
      <formula>49.85</formula>
    </cfRule>
  </conditionalFormatting>
  <conditionalFormatting sqref="C93">
    <cfRule type="cellIs" dxfId="8" priority="1804" operator="greaterThan">
      <formula>50.05</formula>
    </cfRule>
  </conditionalFormatting>
  <conditionalFormatting sqref="C94">
    <cfRule type="cellIs" dxfId="7" priority="1805" operator="lessThan">
      <formula>49.85</formula>
    </cfRule>
  </conditionalFormatting>
  <conditionalFormatting sqref="C94">
    <cfRule type="cellIs" dxfId="8" priority="1806" operator="greaterThan">
      <formula>50.05</formula>
    </cfRule>
  </conditionalFormatting>
  <conditionalFormatting sqref="C95">
    <cfRule type="cellIs" dxfId="7" priority="1807" operator="lessThan">
      <formula>49.85</formula>
    </cfRule>
  </conditionalFormatting>
  <conditionalFormatting sqref="C95">
    <cfRule type="cellIs" dxfId="8" priority="1808" operator="greaterThan">
      <formula>50.05</formula>
    </cfRule>
  </conditionalFormatting>
  <conditionalFormatting sqref="C96">
    <cfRule type="cellIs" dxfId="7" priority="1809" operator="lessThan">
      <formula>49.85</formula>
    </cfRule>
  </conditionalFormatting>
  <conditionalFormatting sqref="C96">
    <cfRule type="cellIs" dxfId="8" priority="1810" operator="greaterThan">
      <formula>50.05</formula>
    </cfRule>
  </conditionalFormatting>
  <conditionalFormatting sqref="C97">
    <cfRule type="cellIs" dxfId="7" priority="1811" operator="lessThan">
      <formula>49.85</formula>
    </cfRule>
  </conditionalFormatting>
  <conditionalFormatting sqref="C97">
    <cfRule type="cellIs" dxfId="8" priority="1812" operator="greaterThan">
      <formula>50.05</formula>
    </cfRule>
  </conditionalFormatting>
  <conditionalFormatting sqref="C98">
    <cfRule type="cellIs" dxfId="7" priority="1813" operator="lessThan">
      <formula>49.85</formula>
    </cfRule>
  </conditionalFormatting>
  <conditionalFormatting sqref="C98">
    <cfRule type="cellIs" dxfId="8" priority="1814" operator="greaterThan">
      <formula>50.05</formula>
    </cfRule>
  </conditionalFormatting>
  <conditionalFormatting sqref="C99">
    <cfRule type="cellIs" dxfId="7" priority="1815" operator="lessThan">
      <formula>49.85</formula>
    </cfRule>
  </conditionalFormatting>
  <conditionalFormatting sqref="C99">
    <cfRule type="cellIs" dxfId="8" priority="1816" operator="greaterThan">
      <formula>50.05</formula>
    </cfRule>
  </conditionalFormatting>
  <conditionalFormatting sqref="C100">
    <cfRule type="cellIs" dxfId="7" priority="1817" operator="lessThan">
      <formula>49.85</formula>
    </cfRule>
  </conditionalFormatting>
  <conditionalFormatting sqref="C100">
    <cfRule type="cellIs" dxfId="8" priority="1818" operator="greaterThan">
      <formula>50.05</formula>
    </cfRule>
  </conditionalFormatting>
  <conditionalFormatting sqref="C101">
    <cfRule type="cellIs" dxfId="7" priority="1819" operator="lessThan">
      <formula>49.85</formula>
    </cfRule>
  </conditionalFormatting>
  <conditionalFormatting sqref="C101">
    <cfRule type="cellIs" dxfId="8" priority="1820" operator="greaterThan">
      <formula>50.05</formula>
    </cfRule>
  </conditionalFormatting>
  <conditionalFormatting sqref="C102">
    <cfRule type="cellIs" dxfId="7" priority="1821" operator="lessThan">
      <formula>49.85</formula>
    </cfRule>
  </conditionalFormatting>
  <conditionalFormatting sqref="C102">
    <cfRule type="cellIs" dxfId="8" priority="1822" operator="greaterThan">
      <formula>50.05</formula>
    </cfRule>
  </conditionalFormatting>
  <conditionalFormatting sqref="C103">
    <cfRule type="cellIs" dxfId="7" priority="1823" operator="lessThan">
      <formula>49.85</formula>
    </cfRule>
  </conditionalFormatting>
  <conditionalFormatting sqref="C103">
    <cfRule type="cellIs" dxfId="8" priority="1824" operator="greaterThan">
      <formula>50.05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cols>
    <col min="18" max="18" width="18.12" customWidth="true" style="0"/>
    <col min="25" max="25" width="17.4" customWidth="true" style="0"/>
    <col min="26" max="26" width="16.71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5.313988509874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301.176</v>
      </c>
      <c r="B2" s="19"/>
      <c r="C2" s="20">
        <v>800</v>
      </c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58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49.98</v>
      </c>
      <c r="D8" s="64">
        <f>ROUND(C8,2)</f>
        <v>49.98</v>
      </c>
      <c r="E8" s="65">
        <v>363.53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150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50.06</v>
      </c>
      <c r="D9" s="79">
        <f>ROUND(C9,2)</f>
        <v>50.06</v>
      </c>
      <c r="E9" s="65">
        <v>0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150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50.02</v>
      </c>
      <c r="D10" s="79">
        <f>ROUND(C10,2)</f>
        <v>50.02</v>
      </c>
      <c r="E10" s="65">
        <v>180.71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150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301.18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150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50.01</v>
      </c>
      <c r="D12" s="79">
        <f>ROUND(C12,2)</f>
        <v>50.01</v>
      </c>
      <c r="E12" s="65">
        <v>240.94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150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49.99</v>
      </c>
      <c r="D13" s="79">
        <f>ROUND(C13,2)</f>
        <v>49.99</v>
      </c>
      <c r="E13" s="65">
        <v>332.35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150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49.97</v>
      </c>
      <c r="D14" s="79">
        <f>ROUND(C14,2)</f>
        <v>49.97</v>
      </c>
      <c r="E14" s="65">
        <v>394.71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150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50.02</v>
      </c>
      <c r="D15" s="79">
        <f>ROUND(C15,2)</f>
        <v>50.02</v>
      </c>
      <c r="E15" s="65">
        <v>180.71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150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49.97</v>
      </c>
      <c r="D16" s="79">
        <f>ROUND(C16,2)</f>
        <v>49.97</v>
      </c>
      <c r="E16" s="65">
        <v>394.71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150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49.92</v>
      </c>
      <c r="D17" s="79">
        <f>ROUND(C17,2)</f>
        <v>49.92</v>
      </c>
      <c r="E17" s="65">
        <v>550.59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150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49.96</v>
      </c>
      <c r="D18" s="79">
        <f>ROUND(C18,2)</f>
        <v>49.96</v>
      </c>
      <c r="E18" s="65">
        <v>425.88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150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49.98</v>
      </c>
      <c r="D19" s="79">
        <f>ROUND(C19,2)</f>
        <v>49.98</v>
      </c>
      <c r="E19" s="65">
        <v>363.53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150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49.99</v>
      </c>
      <c r="D20" s="79">
        <f>ROUND(C20,2)</f>
        <v>49.99</v>
      </c>
      <c r="E20" s="65">
        <v>332.35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150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50</v>
      </c>
      <c r="D21" s="79">
        <f>ROUND(C21,2)</f>
        <v>50</v>
      </c>
      <c r="E21" s="65">
        <v>301.18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150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49.99</v>
      </c>
      <c r="D22" s="79">
        <f>ROUND(C22,2)</f>
        <v>49.99</v>
      </c>
      <c r="E22" s="65">
        <v>332.35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150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50</v>
      </c>
      <c r="D23" s="79">
        <f>ROUND(C23,2)</f>
        <v>50</v>
      </c>
      <c r="E23" s="65">
        <v>301.18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150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49.99</v>
      </c>
      <c r="D24" s="79">
        <f>ROUND(C24,2)</f>
        <v>49.99</v>
      </c>
      <c r="E24" s="65">
        <v>332.35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150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49.98</v>
      </c>
      <c r="D25" s="79">
        <f>ROUND(C25,2)</f>
        <v>49.98</v>
      </c>
      <c r="E25" s="65">
        <v>363.53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150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49.99</v>
      </c>
      <c r="D26" s="79">
        <f>ROUND(C26,2)</f>
        <v>49.99</v>
      </c>
      <c r="E26" s="65">
        <v>332.35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150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50.05</v>
      </c>
      <c r="D27" s="79">
        <f>ROUND(C27,2)</f>
        <v>50.05</v>
      </c>
      <c r="E27" s="65">
        <v>0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150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50.02</v>
      </c>
      <c r="D28" s="79">
        <f>ROUND(C28,2)</f>
        <v>50.02</v>
      </c>
      <c r="E28" s="65">
        <v>180.71</v>
      </c>
      <c r="F28" s="66">
        <v>16.93</v>
      </c>
      <c r="G28" s="80">
        <v>16.93</v>
      </c>
      <c r="H28" s="68">
        <f>MAX(G28,-0.12*F28)</f>
        <v>16.93</v>
      </c>
      <c r="I28" s="68">
        <f>IF(ABS(F28)&lt;=10,0.5,IF(ABS(F28)&lt;=25,1,IF(ABS(F28)&lt;=100,2,10)))</f>
        <v>1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1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0.07648550750000001</v>
      </c>
      <c r="S28" s="65">
        <f>MIN($S$6/100*F28,150)</f>
        <v>2.0316</v>
      </c>
      <c r="T28" s="65">
        <f>MIN($T$6/100*F28,200)</f>
        <v>2.5395</v>
      </c>
      <c r="U28" s="65">
        <f>MIN($U$6/100*F28,250)</f>
        <v>3.386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0.063177029195</v>
      </c>
      <c r="Z28" s="150">
        <f>IF(AND(C28&gt;=50.1,G28&lt;0),($A$2)*ABS(G28)/40000,0)</f>
        <v>0</v>
      </c>
      <c r="AA28" s="73">
        <f>R28+Y28+Z28</f>
        <v>0.139662536695</v>
      </c>
      <c r="AB28" s="148">
        <f>IF(AA28&gt;=0,AA28,"")</f>
        <v>0.139662536695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50</v>
      </c>
      <c r="D29" s="79">
        <f>ROUND(C29,2)</f>
        <v>50</v>
      </c>
      <c r="E29" s="65">
        <v>301.18</v>
      </c>
      <c r="F29" s="66">
        <v>47.66</v>
      </c>
      <c r="G29" s="80">
        <v>-4.60116</v>
      </c>
      <c r="H29" s="68">
        <f>MAX(G29,-0.12*F29)</f>
        <v>-4.60116</v>
      </c>
      <c r="I29" s="68">
        <f>IF(ABS(F29)&lt;=10,0.5,IF(ABS(F29)&lt;=25,1,IF(ABS(F29)&lt;=100,2,10)))</f>
        <v>2</v>
      </c>
      <c r="J29" s="69">
        <f>IF(G29&lt;-I29,1,0)</f>
        <v>1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-0.03464443422</v>
      </c>
      <c r="S29" s="65">
        <f>MIN($S$6/100*F29,150)</f>
        <v>5.719199999999999</v>
      </c>
      <c r="T29" s="65">
        <f>MIN($T$6/100*F29,200)</f>
        <v>7.148999999999999</v>
      </c>
      <c r="U29" s="65">
        <f>MIN($U$6/100*F29,250)</f>
        <v>9.532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150">
        <f>IF(AND(C29&gt;=50.1,G29&lt;0),($A$2)*ABS(G29)/40000,0)</f>
        <v>0</v>
      </c>
      <c r="AA29" s="73">
        <f>R29+Y29+Z29</f>
        <v>-0.03464443422</v>
      </c>
      <c r="AB29" s="148" t="str">
        <f>IF(AA29&gt;=0,AA29,"")</f>
        <v/>
      </c>
      <c r="AC29" s="82">
        <f>IF(AA29&lt;0,AA29,"")</f>
        <v>-0.03464443422</v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50</v>
      </c>
      <c r="D30" s="79">
        <f>ROUND(C30,2)</f>
        <v>50</v>
      </c>
      <c r="E30" s="65">
        <v>301.18</v>
      </c>
      <c r="F30" s="66">
        <v>78.19</v>
      </c>
      <c r="G30" s="80">
        <v>-5.668639999999996</v>
      </c>
      <c r="H30" s="68">
        <f>MAX(G30,-0.12*F30)</f>
        <v>-5.668639999999996</v>
      </c>
      <c r="I30" s="68">
        <f>IF(ABS(F30)&lt;=10,0.5,IF(ABS(F30)&lt;=25,1,IF(ABS(F30)&lt;=100,2,10)))</f>
        <v>2</v>
      </c>
      <c r="J30" s="69">
        <f>IF(G30&lt;-I30,1,0)</f>
        <v>1</v>
      </c>
      <c r="K30" s="69">
        <f>IF(J30=J29,K29+J30,0)</f>
        <v>1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-0.04268202487999997</v>
      </c>
      <c r="S30" s="65">
        <f>MIN($S$6/100*F30,150)</f>
        <v>9.3828</v>
      </c>
      <c r="T30" s="65">
        <f>MIN($T$6/100*F30,200)</f>
        <v>11.7285</v>
      </c>
      <c r="U30" s="65">
        <f>MIN($U$6/100*F30,250)</f>
        <v>15.638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150">
        <f>IF(AND(C30&gt;=50.1,G30&lt;0),($A$2)*ABS(G30)/40000,0)</f>
        <v>0</v>
      </c>
      <c r="AA30" s="73">
        <f>R30+Y30+Z30</f>
        <v>-0.04268202487999997</v>
      </c>
      <c r="AB30" s="148" t="str">
        <f>IF(AA30&gt;=0,AA30,"")</f>
        <v/>
      </c>
      <c r="AC30" s="82">
        <f>IF(AA30&lt;0,AA30,"")</f>
        <v>-0.04268202487999997</v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50.02</v>
      </c>
      <c r="D31" s="79">
        <f>ROUND(C31,2)</f>
        <v>50.02</v>
      </c>
      <c r="E31" s="65">
        <v>180.71</v>
      </c>
      <c r="F31" s="66">
        <v>139.66</v>
      </c>
      <c r="G31" s="80">
        <v>-38.70009000000002</v>
      </c>
      <c r="H31" s="68">
        <f>MAX(G31,-0.12*F31)</f>
        <v>-16.7592</v>
      </c>
      <c r="I31" s="68">
        <f>IF(ABS(F31)&lt;=10,0.5,IF(ABS(F31)&lt;=25,1,IF(ABS(F31)&lt;=100,2,10)))</f>
        <v>10</v>
      </c>
      <c r="J31" s="69">
        <f>IF(G31&lt;-I31,1,0)</f>
        <v>1</v>
      </c>
      <c r="K31" s="69">
        <f>IF(J31=J30,K30+J31,0)</f>
        <v>2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-0.07571387580000001</v>
      </c>
      <c r="S31" s="65">
        <f>MIN($S$6/100*F31,150)</f>
        <v>16.7592</v>
      </c>
      <c r="T31" s="65">
        <f>MIN($T$6/100*F31,200)</f>
        <v>20.949</v>
      </c>
      <c r="U31" s="65">
        <f>MIN($U$6/100*F31,250)</f>
        <v>27.932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150">
        <f>IF(AND(C31&gt;=50.1,G31&lt;0),($A$2)*ABS(G31)/40000,0)</f>
        <v>0</v>
      </c>
      <c r="AA31" s="73">
        <f>R31+Y31+Z31</f>
        <v>-0.07571387580000001</v>
      </c>
      <c r="AB31" s="148" t="str">
        <f>IF(AA31&gt;=0,AA31,"")</f>
        <v/>
      </c>
      <c r="AC31" s="82">
        <f>IF(AA31&lt;0,AA31,"")</f>
        <v>-0.07571387580000001</v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50.03</v>
      </c>
      <c r="D32" s="79">
        <f>ROUND(C32,2)</f>
        <v>50.03</v>
      </c>
      <c r="E32" s="65">
        <v>120.47</v>
      </c>
      <c r="F32" s="66">
        <v>222.59</v>
      </c>
      <c r="G32" s="80">
        <v>-53.45892999999998</v>
      </c>
      <c r="H32" s="68">
        <f>MAX(G32,-0.12*F32)</f>
        <v>-26.7108</v>
      </c>
      <c r="I32" s="68">
        <f>IF(ABS(F32)&lt;=10,0.5,IF(ABS(F32)&lt;=25,1,IF(ABS(F32)&lt;=100,2,10)))</f>
        <v>10</v>
      </c>
      <c r="J32" s="69">
        <f>IF(G32&lt;-I32,1,0)</f>
        <v>1</v>
      </c>
      <c r="K32" s="69">
        <f>IF(J32=J31,K31+J32,0)</f>
        <v>3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-0.08044625189999999</v>
      </c>
      <c r="S32" s="65">
        <f>MIN($S$6/100*F32,150)</f>
        <v>26.7108</v>
      </c>
      <c r="T32" s="65">
        <f>MIN($T$6/100*F32,200)</f>
        <v>33.3885</v>
      </c>
      <c r="U32" s="65">
        <f>MIN($U$6/100*F32,250)</f>
        <v>44.518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150">
        <f>IF(AND(C32&gt;=50.1,G32&lt;0),($A$2)*ABS(G32)/40000,0)</f>
        <v>0</v>
      </c>
      <c r="AA32" s="73">
        <f>R32+Y32+Z32</f>
        <v>-0.08044625189999999</v>
      </c>
      <c r="AB32" s="148" t="str">
        <f>IF(AA32&gt;=0,AA32,"")</f>
        <v/>
      </c>
      <c r="AC32" s="82">
        <f>IF(AA32&lt;0,AA32,"")</f>
        <v>-0.08044625189999999</v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50.04</v>
      </c>
      <c r="D33" s="79">
        <f>ROUND(C33,2)</f>
        <v>50.04</v>
      </c>
      <c r="E33" s="65">
        <v>60.24</v>
      </c>
      <c r="F33" s="66">
        <v>361.55</v>
      </c>
      <c r="G33" s="80">
        <v>-12.08251999999999</v>
      </c>
      <c r="H33" s="68">
        <f>MAX(G33,-0.12*F33)</f>
        <v>-12.08251999999999</v>
      </c>
      <c r="I33" s="68">
        <f>IF(ABS(F33)&lt;=10,0.5,IF(ABS(F33)&lt;=25,1,IF(ABS(F33)&lt;=100,2,10)))</f>
        <v>10</v>
      </c>
      <c r="J33" s="69">
        <f>IF(G33&lt;-I33,1,0)</f>
        <v>1</v>
      </c>
      <c r="K33" s="69">
        <f>IF(J33=J32,K32+J33,0)</f>
        <v>4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-0.01819627511999998</v>
      </c>
      <c r="S33" s="65">
        <f>MIN($S$6/100*F33,150)</f>
        <v>43.386</v>
      </c>
      <c r="T33" s="65">
        <f>MIN($T$6/100*F33,200)</f>
        <v>54.2325</v>
      </c>
      <c r="U33" s="65">
        <f>MIN($U$6/100*F33,250)</f>
        <v>72.31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150">
        <f>IF(AND(C33&gt;=50.1,G33&lt;0),($A$2)*ABS(G33)/40000,0)</f>
        <v>0</v>
      </c>
      <c r="AA33" s="73">
        <f>R33+Y33+Z33</f>
        <v>-0.01819627511999998</v>
      </c>
      <c r="AB33" s="148" t="str">
        <f>IF(AA33&gt;=0,AA33,"")</f>
        <v/>
      </c>
      <c r="AC33" s="82">
        <f>IF(AA33&lt;0,AA33,"")</f>
        <v>-0.01819627511999998</v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50.02</v>
      </c>
      <c r="D34" s="79">
        <f>ROUND(C34,2)</f>
        <v>50.02</v>
      </c>
      <c r="E34" s="65">
        <v>180.71</v>
      </c>
      <c r="F34" s="66">
        <v>397.52</v>
      </c>
      <c r="G34" s="80">
        <v>23.88747999999998</v>
      </c>
      <c r="H34" s="68">
        <f>MAX(G34,-0.12*F34)</f>
        <v>23.88747999999998</v>
      </c>
      <c r="I34" s="68">
        <f>IF(ABS(F34)&lt;=10,0.5,IF(ABS(F34)&lt;=25,1,IF(ABS(F34)&lt;=100,2,10)))</f>
        <v>10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1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0.1079176627699999</v>
      </c>
      <c r="S34" s="65">
        <f>MIN($S$6/100*F34,150)</f>
        <v>47.7024</v>
      </c>
      <c r="T34" s="65">
        <f>MIN($T$6/100*F34,200)</f>
        <v>59.62799999999999</v>
      </c>
      <c r="U34" s="65">
        <f>MIN($U$6/100*F34,250)</f>
        <v>79.504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150">
        <f>IF(AND(C34&gt;=50.1,G34&lt;0),($A$2)*ABS(G34)/40000,0)</f>
        <v>0</v>
      </c>
      <c r="AA34" s="73">
        <f>R34+Y34+Z34</f>
        <v>0.1079176627699999</v>
      </c>
      <c r="AB34" s="148">
        <f>IF(AA34&gt;=0,AA34,"")</f>
        <v>0.1079176627699999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50.01</v>
      </c>
      <c r="D35" s="79">
        <f>ROUND(C35,2)</f>
        <v>50.01</v>
      </c>
      <c r="E35" s="65">
        <v>240.94</v>
      </c>
      <c r="F35" s="66">
        <v>397.52</v>
      </c>
      <c r="G35" s="80">
        <v>23.88747999999998</v>
      </c>
      <c r="H35" s="68">
        <f>MAX(G35,-0.12*F35)</f>
        <v>23.88747999999998</v>
      </c>
      <c r="I35" s="68">
        <f>IF(ABS(F35)&lt;=10,0.5,IF(ABS(F35)&lt;=25,1,IF(ABS(F35)&lt;=100,2,10)))</f>
        <v>10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1</v>
      </c>
      <c r="N35" s="70">
        <f>IF(M35=M34,N34+M35,0)</f>
        <v>1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0.1438862357799999</v>
      </c>
      <c r="S35" s="65">
        <f>MIN($S$6/100*F35,150)</f>
        <v>47.7024</v>
      </c>
      <c r="T35" s="65">
        <f>MIN($T$6/100*F35,200)</f>
        <v>59.62799999999999</v>
      </c>
      <c r="U35" s="65">
        <f>MIN($U$6/100*F35,250)</f>
        <v>79.504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150">
        <f>IF(AND(C35&gt;=50.1,G35&lt;0),($A$2)*ABS(G35)/40000,0)</f>
        <v>0</v>
      </c>
      <c r="AA35" s="73">
        <f>R35+Y35+Z35</f>
        <v>0.1438862357799999</v>
      </c>
      <c r="AB35" s="148">
        <f>IF(AA35&gt;=0,AA35,"")</f>
        <v>0.1438862357799999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49.99</v>
      </c>
      <c r="D36" s="79">
        <f>ROUND(C36,2)</f>
        <v>49.99</v>
      </c>
      <c r="E36" s="65">
        <v>332.35</v>
      </c>
      <c r="F36" s="66">
        <v>397.52</v>
      </c>
      <c r="G36" s="80">
        <v>23.88747999999998</v>
      </c>
      <c r="H36" s="68">
        <f>MAX(G36,-0.12*F36)</f>
        <v>23.88747999999998</v>
      </c>
      <c r="I36" s="68">
        <f>IF(ABS(F36)&lt;=10,0.5,IF(ABS(F36)&lt;=25,1,IF(ABS(F36)&lt;=100,2,10)))</f>
        <v>10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1</v>
      </c>
      <c r="N36" s="70">
        <f>IF(M36=M35,N35+M36,0)</f>
        <v>2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0.1984750994499999</v>
      </c>
      <c r="S36" s="65">
        <f>MIN($S$6/100*F36,150)</f>
        <v>47.7024</v>
      </c>
      <c r="T36" s="65">
        <f>MIN($T$6/100*F36,200)</f>
        <v>59.62799999999999</v>
      </c>
      <c r="U36" s="65">
        <f>MIN($U$6/100*F36,250)</f>
        <v>79.504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150">
        <f>IF(AND(C36&gt;=50.1,G36&lt;0),($A$2)*ABS(G36)/40000,0)</f>
        <v>0</v>
      </c>
      <c r="AA36" s="73">
        <f>R36+Y36+Z36</f>
        <v>0.1984750994499999</v>
      </c>
      <c r="AB36" s="148">
        <f>IF(AA36&gt;=0,AA36,"")</f>
        <v>0.1984750994499999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49.95</v>
      </c>
      <c r="D37" s="79">
        <f>ROUND(C37,2)</f>
        <v>49.95</v>
      </c>
      <c r="E37" s="65">
        <v>457.06</v>
      </c>
      <c r="F37" s="66">
        <v>361.55</v>
      </c>
      <c r="G37" s="80">
        <v>-12.08251999999999</v>
      </c>
      <c r="H37" s="68">
        <f>MAX(G37,-0.12*F37)</f>
        <v>-12.08251999999999</v>
      </c>
      <c r="I37" s="68">
        <f>IF(ABS(F37)&lt;=10,0.5,IF(ABS(F37)&lt;=25,1,IF(ABS(F37)&lt;=100,2,10)))</f>
        <v>10</v>
      </c>
      <c r="J37" s="69">
        <f>IF(G37&lt;-I37,1,0)</f>
        <v>1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-0.1380609147799999</v>
      </c>
      <c r="S37" s="65">
        <f>MIN($S$6/100*F37,150)</f>
        <v>43.386</v>
      </c>
      <c r="T37" s="65">
        <f>MIN($T$6/100*F37,200)</f>
        <v>54.2325</v>
      </c>
      <c r="U37" s="65">
        <f>MIN($U$6/100*F37,250)</f>
        <v>72.31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150">
        <f>IF(AND(C37&gt;=50.1,G37&lt;0),($A$2)*ABS(G37)/40000,0)</f>
        <v>0</v>
      </c>
      <c r="AA37" s="73">
        <f>R37+Y37+Z37</f>
        <v>-0.1380609147799999</v>
      </c>
      <c r="AB37" s="148" t="str">
        <f>IF(AA37&gt;=0,AA37,"")</f>
        <v/>
      </c>
      <c r="AC37" s="82">
        <f>IF(AA37&lt;0,AA37,"")</f>
        <v>-0.1380609147799999</v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49.96</v>
      </c>
      <c r="D38" s="79">
        <f>ROUND(C38,2)</f>
        <v>49.96</v>
      </c>
      <c r="E38" s="65">
        <v>425.88</v>
      </c>
      <c r="F38" s="66">
        <v>353.49</v>
      </c>
      <c r="G38" s="80">
        <v>13.18032999999997</v>
      </c>
      <c r="H38" s="68">
        <f>MAX(G38,-0.12*F38)</f>
        <v>13.18032999999997</v>
      </c>
      <c r="I38" s="68">
        <f>IF(ABS(F38)&lt;=10,0.5,IF(ABS(F38)&lt;=25,1,IF(ABS(F38)&lt;=100,2,10)))</f>
        <v>10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1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0.1403309735099997</v>
      </c>
      <c r="S38" s="65">
        <f>MIN($S$6/100*F38,150)</f>
        <v>42.41879999999999</v>
      </c>
      <c r="T38" s="65">
        <f>MIN($T$6/100*F38,200)</f>
        <v>53.02349999999999</v>
      </c>
      <c r="U38" s="65">
        <f>MIN($U$6/100*F38,250)</f>
        <v>70.69799999999999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150">
        <f>IF(AND(C38&gt;=50.1,G38&lt;0),($A$2)*ABS(G38)/40000,0)</f>
        <v>0</v>
      </c>
      <c r="AA38" s="73">
        <f>R38+Y38+Z38</f>
        <v>0.1403309735099997</v>
      </c>
      <c r="AB38" s="148">
        <f>IF(AA38&gt;=0,AA38,"")</f>
        <v>0.1403309735099997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49.94</v>
      </c>
      <c r="D39" s="79">
        <f>ROUND(C39,2)</f>
        <v>49.94</v>
      </c>
      <c r="E39" s="65">
        <v>488.24</v>
      </c>
      <c r="F39" s="66">
        <v>247.89</v>
      </c>
      <c r="G39" s="80">
        <v>2.555330000000026</v>
      </c>
      <c r="H39" s="68">
        <f>MAX(G39,-0.12*F39)</f>
        <v>2.555330000000026</v>
      </c>
      <c r="I39" s="68">
        <f>IF(ABS(F39)&lt;=10,0.5,IF(ABS(F39)&lt;=25,1,IF(ABS(F39)&lt;=100,2,10)))</f>
        <v>10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0.03119035798000032</v>
      </c>
      <c r="S39" s="65">
        <f>MIN($S$6/100*F39,150)</f>
        <v>29.7468</v>
      </c>
      <c r="T39" s="65">
        <f>MIN($T$6/100*F39,200)</f>
        <v>37.1835</v>
      </c>
      <c r="U39" s="65">
        <f>MIN($U$6/100*F39,250)</f>
        <v>49.578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150">
        <f>IF(AND(C39&gt;=50.1,G39&lt;0),($A$2)*ABS(G39)/40000,0)</f>
        <v>0</v>
      </c>
      <c r="AA39" s="73">
        <f>R39+Y39+Z39</f>
        <v>0.03119035798000032</v>
      </c>
      <c r="AB39" s="148">
        <f>IF(AA39&gt;=0,AA39,"")</f>
        <v>0.03119035798000032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</v>
      </c>
      <c r="D40" s="79">
        <f>ROUND(C40,2)</f>
        <v>50</v>
      </c>
      <c r="E40" s="65">
        <v>301.18</v>
      </c>
      <c r="F40" s="66">
        <v>190.55</v>
      </c>
      <c r="G40" s="80">
        <v>5.15573999999998</v>
      </c>
      <c r="H40" s="68">
        <f>MAX(G40,-0.12*F40)</f>
        <v>5.15573999999998</v>
      </c>
      <c r="I40" s="68">
        <f>IF(ABS(F40)&lt;=10,0.5,IF(ABS(F40)&lt;=25,1,IF(ABS(F40)&lt;=100,2,10)))</f>
        <v>10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0.03882014432999985</v>
      </c>
      <c r="S40" s="65">
        <f>MIN($S$6/100*F40,150)</f>
        <v>22.866</v>
      </c>
      <c r="T40" s="65">
        <f>MIN($T$6/100*F40,200)</f>
        <v>28.5825</v>
      </c>
      <c r="U40" s="65">
        <f>MIN($U$6/100*F40,250)</f>
        <v>38.11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150">
        <f>IF(AND(C40&gt;=50.1,G40&lt;0),($A$2)*ABS(G40)/40000,0)</f>
        <v>0</v>
      </c>
      <c r="AA40" s="73">
        <f>R40+Y40+Z40</f>
        <v>0.03882014432999985</v>
      </c>
      <c r="AB40" s="148">
        <f>IF(AA40&gt;=0,AA40,"")</f>
        <v>0.03882014432999985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49.93</v>
      </c>
      <c r="D41" s="79">
        <f>ROUND(C41,2)</f>
        <v>49.93</v>
      </c>
      <c r="E41" s="65">
        <v>519.41</v>
      </c>
      <c r="F41" s="66">
        <v>153.87</v>
      </c>
      <c r="G41" s="80">
        <v>-24.56100000000004</v>
      </c>
      <c r="H41" s="68">
        <f>MAX(G41,-0.12*F41)</f>
        <v>-18.4644</v>
      </c>
      <c r="I41" s="68">
        <f>IF(ABS(F41)&lt;=10,0.5,IF(ABS(F41)&lt;=25,1,IF(ABS(F41)&lt;=100,2,10)))</f>
        <v>10</v>
      </c>
      <c r="J41" s="69">
        <f>IF(G41&lt;-I41,1,0)</f>
        <v>1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-0.2397648501</v>
      </c>
      <c r="S41" s="65">
        <f>MIN($S$6/100*F41,150)</f>
        <v>18.4644</v>
      </c>
      <c r="T41" s="65">
        <f>MIN($T$6/100*F41,200)</f>
        <v>23.0805</v>
      </c>
      <c r="U41" s="65">
        <f>MIN($U$6/100*F41,250)</f>
        <v>30.774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150">
        <f>IF(AND(C41&gt;=50.1,G41&lt;0),($A$2)*ABS(G41)/40000,0)</f>
        <v>0</v>
      </c>
      <c r="AA41" s="73">
        <f>R41+Y41+Z41</f>
        <v>-0.2397648501</v>
      </c>
      <c r="AB41" s="148" t="str">
        <f>IF(AA41&gt;=0,AA41,"")</f>
        <v/>
      </c>
      <c r="AC41" s="82">
        <f>IF(AA41&lt;0,AA41,"")</f>
        <v>-0.2397648501</v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49.87</v>
      </c>
      <c r="D42" s="79">
        <f>ROUND(C42,2)</f>
        <v>49.87</v>
      </c>
      <c r="E42" s="65">
        <v>706.47</v>
      </c>
      <c r="F42" s="66">
        <v>87.17</v>
      </c>
      <c r="G42" s="80">
        <v>-53.93691</v>
      </c>
      <c r="H42" s="68">
        <f>MAX(G42,-0.12*F42)</f>
        <v>-10.4604</v>
      </c>
      <c r="I42" s="68">
        <f>IF(ABS(F42)&lt;=10,0.5,IF(ABS(F42)&lt;=25,1,IF(ABS(F42)&lt;=100,2,10)))</f>
        <v>2</v>
      </c>
      <c r="J42" s="69">
        <f>IF(G42&lt;-I42,1,0)</f>
        <v>1</v>
      </c>
      <c r="K42" s="69">
        <f>IF(J42=J41,K41+J42,0)</f>
        <v>1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-0.1847489697</v>
      </c>
      <c r="S42" s="65">
        <f>MIN($S$6/100*F42,150)</f>
        <v>10.4604</v>
      </c>
      <c r="T42" s="65">
        <f>MIN($T$6/100*F42,200)</f>
        <v>13.0755</v>
      </c>
      <c r="U42" s="65">
        <f>MIN($U$6/100*F42,250)</f>
        <v>17.434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150">
        <f>IF(AND(C42&gt;=50.1,G42&lt;0),($A$2)*ABS(G42)/40000,0)</f>
        <v>0</v>
      </c>
      <c r="AA42" s="73">
        <f>R42+Y42+Z42</f>
        <v>-0.1847489697</v>
      </c>
      <c r="AB42" s="148" t="str">
        <f>IF(AA42&gt;=0,AA42,"")</f>
        <v/>
      </c>
      <c r="AC42" s="82">
        <f>IF(AA42&lt;0,AA42,"")</f>
        <v>-0.1847489697</v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49.88</v>
      </c>
      <c r="D43" s="79">
        <f>ROUND(C43,2)</f>
        <v>49.88</v>
      </c>
      <c r="E43" s="65">
        <v>675.29</v>
      </c>
      <c r="F43" s="66">
        <v>52.5</v>
      </c>
      <c r="G43" s="80">
        <v>-51.39035</v>
      </c>
      <c r="H43" s="68">
        <f>MAX(G43,-0.12*F43)</f>
        <v>-6.3</v>
      </c>
      <c r="I43" s="68">
        <f>IF(ABS(F43)&lt;=10,0.5,IF(ABS(F43)&lt;=25,1,IF(ABS(F43)&lt;=100,2,10)))</f>
        <v>2</v>
      </c>
      <c r="J43" s="69">
        <f>IF(G43&lt;-I43,1,0)</f>
        <v>1</v>
      </c>
      <c r="K43" s="69">
        <f>IF(J43=J42,K42+J43,0)</f>
        <v>2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-0.106358175</v>
      </c>
      <c r="S43" s="65">
        <f>MIN($S$6/100*F43,150)</f>
        <v>6.3</v>
      </c>
      <c r="T43" s="65">
        <f>MIN($T$6/100*F43,200)</f>
        <v>7.875</v>
      </c>
      <c r="U43" s="65">
        <f>MIN($U$6/100*F43,250)</f>
        <v>10.5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150">
        <f>IF(AND(C43&gt;=50.1,G43&lt;0),($A$2)*ABS(G43)/40000,0)</f>
        <v>0</v>
      </c>
      <c r="AA43" s="73">
        <f>R43+Y43+Z43</f>
        <v>-0.106358175</v>
      </c>
      <c r="AB43" s="148" t="str">
        <f>IF(AA43&gt;=0,AA43,"")</f>
        <v/>
      </c>
      <c r="AC43" s="82">
        <f>IF(AA43&lt;0,AA43,"")</f>
        <v>-0.106358175</v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49.8</v>
      </c>
      <c r="D44" s="79">
        <f>ROUND(C44,2)</f>
        <v>49.8</v>
      </c>
      <c r="E44" s="65">
        <v>800</v>
      </c>
      <c r="F44" s="66">
        <v>51.5</v>
      </c>
      <c r="G44" s="80">
        <v>-29.84679</v>
      </c>
      <c r="H44" s="68">
        <f>MAX(G44,-0.12*F44)</f>
        <v>-6.18</v>
      </c>
      <c r="I44" s="68">
        <f>IF(ABS(F44)&lt;=10,0.5,IF(ABS(F44)&lt;=25,1,IF(ABS(F44)&lt;=100,2,10)))</f>
        <v>2</v>
      </c>
      <c r="J44" s="69">
        <f>IF(G44&lt;-I44,1,0)</f>
        <v>1</v>
      </c>
      <c r="K44" s="69">
        <f>IF(J44=J43,K43+J44,0)</f>
        <v>3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-0.1236</v>
      </c>
      <c r="S44" s="65">
        <f>MIN($S$6/100*F44,150)</f>
        <v>6.18</v>
      </c>
      <c r="T44" s="65">
        <f>MIN($T$6/100*F44,200)</f>
        <v>7.725</v>
      </c>
      <c r="U44" s="65">
        <f>MIN($U$6/100*F44,250)</f>
        <v>10.3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150">
        <f>IF(AND(C44&gt;=50.1,G44&lt;0),($A$2)*ABS(G44)/40000,0)</f>
        <v>0</v>
      </c>
      <c r="AA44" s="73">
        <f>R44+Y44+Z44</f>
        <v>-0.1236</v>
      </c>
      <c r="AB44" s="148" t="str">
        <f>IF(AA44&gt;=0,AA44,"")</f>
        <v/>
      </c>
      <c r="AC44" s="82">
        <f>IF(AA44&lt;0,AA44,"")</f>
        <v>-0.1236</v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49.97</v>
      </c>
      <c r="D45" s="79">
        <f>ROUND(C45,2)</f>
        <v>49.97</v>
      </c>
      <c r="E45" s="65">
        <v>394.71</v>
      </c>
      <c r="F45" s="66">
        <v>51.5</v>
      </c>
      <c r="G45" s="80">
        <v>-29.93895000000001</v>
      </c>
      <c r="H45" s="68">
        <f>MAX(G45,-0.12*F45)</f>
        <v>-6.18</v>
      </c>
      <c r="I45" s="68">
        <f>IF(ABS(F45)&lt;=10,0.5,IF(ABS(F45)&lt;=25,1,IF(ABS(F45)&lt;=100,2,10)))</f>
        <v>2</v>
      </c>
      <c r="J45" s="69">
        <f>IF(G45&lt;-I45,1,0)</f>
        <v>1</v>
      </c>
      <c r="K45" s="69">
        <f>IF(J45=J44,K44+J45,0)</f>
        <v>4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-0.06098269499999999</v>
      </c>
      <c r="S45" s="65">
        <f>MIN($S$6/100*F45,150)</f>
        <v>6.18</v>
      </c>
      <c r="T45" s="65">
        <f>MIN($T$6/100*F45,200)</f>
        <v>7.725</v>
      </c>
      <c r="U45" s="65">
        <f>MIN($U$6/100*F45,250)</f>
        <v>10.3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150">
        <f>IF(AND(C45&gt;=50.1,G45&lt;0),($A$2)*ABS(G45)/40000,0)</f>
        <v>0</v>
      </c>
      <c r="AA45" s="73">
        <f>R45+Y45+Z45</f>
        <v>-0.06098269499999999</v>
      </c>
      <c r="AB45" s="148" t="str">
        <f>IF(AA45&gt;=0,AA45,"")</f>
        <v/>
      </c>
      <c r="AC45" s="82">
        <f>IF(AA45&lt;0,AA45,"")</f>
        <v>-0.06098269499999999</v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49.89</v>
      </c>
      <c r="D46" s="79">
        <f>ROUND(C46,2)</f>
        <v>49.89</v>
      </c>
      <c r="E46" s="65">
        <v>644.12</v>
      </c>
      <c r="F46" s="66">
        <v>51.5</v>
      </c>
      <c r="G46" s="80">
        <v>-29.94663</v>
      </c>
      <c r="H46" s="68">
        <f>MAX(G46,-0.12*F46)</f>
        <v>-6.18</v>
      </c>
      <c r="I46" s="68">
        <f>IF(ABS(F46)&lt;=10,0.5,IF(ABS(F46)&lt;=25,1,IF(ABS(F46)&lt;=100,2,10)))</f>
        <v>2</v>
      </c>
      <c r="J46" s="69">
        <f>IF(G46&lt;-I46,1,0)</f>
        <v>1</v>
      </c>
      <c r="K46" s="69">
        <f>IF(J46=J45,K45+J46,0)</f>
        <v>5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-0.09951654</v>
      </c>
      <c r="S46" s="65">
        <f>MIN($S$6/100*F46,150)</f>
        <v>6.18</v>
      </c>
      <c r="T46" s="65">
        <f>MIN($T$6/100*F46,200)</f>
        <v>7.725</v>
      </c>
      <c r="U46" s="65">
        <f>MIN($U$6/100*F46,250)</f>
        <v>10.3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150">
        <f>IF(AND(C46&gt;=50.1,G46&lt;0),($A$2)*ABS(G46)/40000,0)</f>
        <v>0</v>
      </c>
      <c r="AA46" s="73">
        <f>R46+Y46+Z46</f>
        <v>-0.09951654</v>
      </c>
      <c r="AB46" s="148" t="str">
        <f>IF(AA46&gt;=0,AA46,"")</f>
        <v/>
      </c>
      <c r="AC46" s="82">
        <f>IF(AA46&lt;0,AA46,"")</f>
        <v>-0.09951654</v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49.99</v>
      </c>
      <c r="D47" s="79">
        <f>ROUND(C47,2)</f>
        <v>49.99</v>
      </c>
      <c r="E47" s="65">
        <v>332.35</v>
      </c>
      <c r="F47" s="66">
        <v>51.5</v>
      </c>
      <c r="G47" s="80">
        <v>-27.40427</v>
      </c>
      <c r="H47" s="68">
        <f>MAX(G47,-0.12*F47)</f>
        <v>-6.18</v>
      </c>
      <c r="I47" s="68">
        <f>IF(ABS(F47)&lt;=10,0.5,IF(ABS(F47)&lt;=25,1,IF(ABS(F47)&lt;=100,2,10)))</f>
        <v>2</v>
      </c>
      <c r="J47" s="69">
        <f>IF(G47&lt;-I47,1,0)</f>
        <v>1</v>
      </c>
      <c r="K47" s="69">
        <f>IF(J47=J46,K46+J47,0)</f>
        <v>6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-0.05134807500000001</v>
      </c>
      <c r="S47" s="65">
        <f>MIN($S$6/100*F47,150)</f>
        <v>6.18</v>
      </c>
      <c r="T47" s="65">
        <f>MIN($T$6/100*F47,200)</f>
        <v>7.725</v>
      </c>
      <c r="U47" s="65">
        <f>MIN($U$6/100*F47,250)</f>
        <v>10.3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150">
        <f>IF(AND(C47&gt;=50.1,G47&lt;0),($A$2)*ABS(G47)/40000,0)</f>
        <v>0</v>
      </c>
      <c r="AA47" s="73">
        <f>R47+Y47+Z47</f>
        <v>-0.05134807500000001</v>
      </c>
      <c r="AB47" s="148" t="str">
        <f>IF(AA47&gt;=0,AA47,"")</f>
        <v/>
      </c>
      <c r="AC47" s="82">
        <f>IF(AA47&lt;0,AA47,"")</f>
        <v>-0.05134807500000001</v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</v>
      </c>
      <c r="D48" s="79">
        <f>ROUND(C48,2)</f>
        <v>50</v>
      </c>
      <c r="E48" s="65">
        <v>301.18</v>
      </c>
      <c r="F48" s="66">
        <v>51.5</v>
      </c>
      <c r="G48" s="80">
        <v>-24.37622</v>
      </c>
      <c r="H48" s="68">
        <f>MAX(G48,-0.12*F48)</f>
        <v>-6.18</v>
      </c>
      <c r="I48" s="68">
        <f>IF(ABS(F48)&lt;=10,0.5,IF(ABS(F48)&lt;=25,1,IF(ABS(F48)&lt;=100,2,10)))</f>
        <v>2</v>
      </c>
      <c r="J48" s="69">
        <f>IF(G48&lt;-I48,1,0)</f>
        <v>1</v>
      </c>
      <c r="K48" s="69">
        <f>IF(J48=J47,K47+J48,0)</f>
        <v>7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-0.04653231</v>
      </c>
      <c r="S48" s="65">
        <f>MIN($S$6/100*F48,150)</f>
        <v>6.18</v>
      </c>
      <c r="T48" s="65">
        <f>MIN($T$6/100*F48,200)</f>
        <v>7.725</v>
      </c>
      <c r="U48" s="65">
        <f>MIN($U$6/100*F48,250)</f>
        <v>10.3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150">
        <f>IF(AND(C48&gt;=50.1,G48&lt;0),($A$2)*ABS(G48)/40000,0)</f>
        <v>0</v>
      </c>
      <c r="AA48" s="73">
        <f>R48+Y48+Z48</f>
        <v>-0.04653231</v>
      </c>
      <c r="AB48" s="148" t="str">
        <f>IF(AA48&gt;=0,AA48,"")</f>
        <v/>
      </c>
      <c r="AC48" s="82">
        <f>IF(AA48&lt;0,AA48,"")</f>
        <v>-0.04653231</v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49.99</v>
      </c>
      <c r="D49" s="79">
        <f>ROUND(C49,2)</f>
        <v>49.99</v>
      </c>
      <c r="E49" s="65">
        <v>332.35</v>
      </c>
      <c r="F49" s="66">
        <v>44.74</v>
      </c>
      <c r="G49" s="80">
        <v>-12.44977</v>
      </c>
      <c r="H49" s="68">
        <f>MAX(G49,-0.12*F49)</f>
        <v>-5.3688</v>
      </c>
      <c r="I49" s="68">
        <f>IF(ABS(F49)&lt;=10,0.5,IF(ABS(F49)&lt;=25,1,IF(ABS(F49)&lt;=100,2,10)))</f>
        <v>2</v>
      </c>
      <c r="J49" s="69">
        <f>IF(G49&lt;-I49,1,0)</f>
        <v>1</v>
      </c>
      <c r="K49" s="69">
        <f>IF(J49=J48,K48+J49,0)</f>
        <v>8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-0.04460801700000001</v>
      </c>
      <c r="S49" s="65">
        <f>MIN($S$6/100*F49,150)</f>
        <v>5.3688</v>
      </c>
      <c r="T49" s="65">
        <f>MIN($T$6/100*F49,200)</f>
        <v>6.711</v>
      </c>
      <c r="U49" s="65">
        <f>MIN($U$6/100*F49,250)</f>
        <v>8.948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150">
        <f>IF(AND(C49&gt;=50.1,G49&lt;0),($A$2)*ABS(G49)/40000,0)</f>
        <v>0</v>
      </c>
      <c r="AA49" s="73">
        <f>R49+Y49+Z49</f>
        <v>-0.04460801700000001</v>
      </c>
      <c r="AB49" s="148" t="str">
        <f>IF(AA49&gt;=0,AA49,"")</f>
        <v/>
      </c>
      <c r="AC49" s="82">
        <f>IF(AA49&lt;0,AA49,"")</f>
        <v>-0.04460801700000001</v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50.06</v>
      </c>
      <c r="D50" s="79">
        <f>ROUND(C50,2)</f>
        <v>50.06</v>
      </c>
      <c r="E50" s="65">
        <v>0</v>
      </c>
      <c r="F50" s="66">
        <v>37.99</v>
      </c>
      <c r="G50" s="80">
        <v>-19.12297</v>
      </c>
      <c r="H50" s="68">
        <f>MAX(G50,-0.12*F50)</f>
        <v>-4.5588</v>
      </c>
      <c r="I50" s="68">
        <f>IF(ABS(F50)&lt;=10,0.5,IF(ABS(F50)&lt;=25,1,IF(ABS(F50)&lt;=100,2,10)))</f>
        <v>2</v>
      </c>
      <c r="J50" s="69">
        <f>IF(G50&lt;-I50,1,0)</f>
        <v>1</v>
      </c>
      <c r="K50" s="69">
        <f>IF(J50=J49,K49+J50,0)</f>
        <v>9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-0</v>
      </c>
      <c r="S50" s="65">
        <f>MIN($S$6/100*F50,150)</f>
        <v>4.5588</v>
      </c>
      <c r="T50" s="65">
        <f>MIN($T$6/100*F50,200)</f>
        <v>5.6985</v>
      </c>
      <c r="U50" s="65">
        <f>MIN($U$6/100*F50,250)</f>
        <v>7.598000000000001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150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50.04</v>
      </c>
      <c r="D51" s="79">
        <f>ROUND(C51,2)</f>
        <v>50.04</v>
      </c>
      <c r="E51" s="65">
        <v>60.24</v>
      </c>
      <c r="F51" s="66">
        <v>37.99</v>
      </c>
      <c r="G51" s="80">
        <v>-18.86185</v>
      </c>
      <c r="H51" s="68">
        <f>MAX(G51,-0.12*F51)</f>
        <v>-4.5588</v>
      </c>
      <c r="I51" s="68">
        <f>IF(ABS(F51)&lt;=10,0.5,IF(ABS(F51)&lt;=25,1,IF(ABS(F51)&lt;=100,2,10)))</f>
        <v>2</v>
      </c>
      <c r="J51" s="69">
        <f>IF(G51&lt;-I51,1,0)</f>
        <v>1</v>
      </c>
      <c r="K51" s="69">
        <f>IF(J51=J50,K50+J51,0)</f>
        <v>10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-0.006865552800000001</v>
      </c>
      <c r="S51" s="65">
        <f>MIN($S$6/100*F51,150)</f>
        <v>4.5588</v>
      </c>
      <c r="T51" s="65">
        <f>MIN($T$6/100*F51,200)</f>
        <v>5.6985</v>
      </c>
      <c r="U51" s="65">
        <f>MIN($U$6/100*F51,250)</f>
        <v>7.598000000000001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150">
        <f>IF(AND(C51&gt;=50.1,G51&lt;0),($A$2)*ABS(G51)/40000,0)</f>
        <v>0</v>
      </c>
      <c r="AA51" s="73">
        <f>R51+Y51+Z51</f>
        <v>-0.006865552800000001</v>
      </c>
      <c r="AB51" s="148" t="str">
        <f>IF(AA51&gt;=0,AA51,"")</f>
        <v/>
      </c>
      <c r="AC51" s="82">
        <f>IF(AA51&lt;0,AA51,"")</f>
        <v>-0.006865552800000001</v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49.96</v>
      </c>
      <c r="D52" s="79">
        <f>ROUND(C52,2)</f>
        <v>49.96</v>
      </c>
      <c r="E52" s="65">
        <v>425.88</v>
      </c>
      <c r="F52" s="66">
        <v>11.08</v>
      </c>
      <c r="G52" s="80">
        <v>-7.328899999999999</v>
      </c>
      <c r="H52" s="68">
        <f>MAX(G52,-0.12*F52)</f>
        <v>-1.3296</v>
      </c>
      <c r="I52" s="68">
        <f>IF(ABS(F52)&lt;=10,0.5,IF(ABS(F52)&lt;=25,1,IF(ABS(F52)&lt;=100,2,10)))</f>
        <v>1</v>
      </c>
      <c r="J52" s="69">
        <f>IF(G52&lt;-I52,1,0)</f>
        <v>1</v>
      </c>
      <c r="K52" s="69">
        <f>IF(J52=J51,K51+J52,0)</f>
        <v>11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-0.0141562512</v>
      </c>
      <c r="S52" s="65">
        <f>MIN($S$6/100*F52,150)</f>
        <v>1.3296</v>
      </c>
      <c r="T52" s="65">
        <f>MIN($T$6/100*F52,200)</f>
        <v>1.662</v>
      </c>
      <c r="U52" s="65">
        <f>MIN($U$6/100*F52,250)</f>
        <v>2.216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150">
        <f>IF(AND(C52&gt;=50.1,G52&lt;0),($A$2)*ABS(G52)/40000,0)</f>
        <v>0</v>
      </c>
      <c r="AA52" s="73">
        <f>R52+Y52+Z52</f>
        <v>-0.0141562512</v>
      </c>
      <c r="AB52" s="148" t="str">
        <f>IF(AA52&gt;=0,AA52,"")</f>
        <v/>
      </c>
      <c r="AC52" s="82">
        <f>IF(AA52&lt;0,AA52,"")</f>
        <v>-0.0141562512</v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</v>
      </c>
      <c r="D53" s="79">
        <f>ROUND(C53,2)</f>
        <v>50</v>
      </c>
      <c r="E53" s="65">
        <v>301.18</v>
      </c>
      <c r="F53" s="66">
        <v>11.08</v>
      </c>
      <c r="G53" s="80">
        <v>-7.328899999999999</v>
      </c>
      <c r="H53" s="68">
        <f>MAX(G53,-0.12*F53)</f>
        <v>-1.3296</v>
      </c>
      <c r="I53" s="68">
        <f>IF(ABS(F53)&lt;=10,0.5,IF(ABS(F53)&lt;=25,1,IF(ABS(F53)&lt;=100,2,10)))</f>
        <v>1</v>
      </c>
      <c r="J53" s="69">
        <f>IF(G53&lt;-I53,1,0)</f>
        <v>1</v>
      </c>
      <c r="K53" s="69">
        <f>IF(J53=J52,K52+J53,0)</f>
        <v>12</v>
      </c>
      <c r="L53" s="70">
        <f>IF(OR(K53=12,K53=24,K53=36,K53=48,K53=60,K53=72,K53=84,K53=96),1,0)</f>
        <v>1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1</v>
      </c>
      <c r="Q53" s="72">
        <f>P53*ABS(R53)*0.1</f>
        <v>0.00100112232</v>
      </c>
      <c r="R53" s="73">
        <f>H53*E53/40000</f>
        <v>-0.0100112232</v>
      </c>
      <c r="S53" s="65">
        <f>MIN($S$6/100*F53,150)</f>
        <v>1.3296</v>
      </c>
      <c r="T53" s="65">
        <f>MIN($T$6/100*F53,200)</f>
        <v>1.662</v>
      </c>
      <c r="U53" s="65">
        <f>MIN($U$6/100*F53,250)</f>
        <v>2.216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150">
        <f>IF(AND(C53&gt;=50.1,G53&lt;0),($A$2)*ABS(G53)/40000,0)</f>
        <v>0</v>
      </c>
      <c r="AA53" s="73">
        <f>R53+Y53+Z53</f>
        <v>-0.0100112232</v>
      </c>
      <c r="AB53" s="148" t="str">
        <f>IF(AA53&gt;=0,AA53,"")</f>
        <v/>
      </c>
      <c r="AC53" s="82">
        <f>IF(AA53&lt;0,AA53,"")</f>
        <v>-0.0100112232</v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50.03</v>
      </c>
      <c r="D54" s="79">
        <f>ROUND(C54,2)</f>
        <v>50.03</v>
      </c>
      <c r="E54" s="65">
        <v>120.47</v>
      </c>
      <c r="F54" s="66">
        <v>11.08</v>
      </c>
      <c r="G54" s="80">
        <v>-7.328899999999999</v>
      </c>
      <c r="H54" s="68">
        <f>MAX(G54,-0.12*F54)</f>
        <v>-1.3296</v>
      </c>
      <c r="I54" s="68">
        <f>IF(ABS(F54)&lt;=10,0.5,IF(ABS(F54)&lt;=25,1,IF(ABS(F54)&lt;=100,2,10)))</f>
        <v>1</v>
      </c>
      <c r="J54" s="69">
        <f>IF(G54&lt;-I54,1,0)</f>
        <v>1</v>
      </c>
      <c r="K54" s="69">
        <f>IF(J54=J53,K53+J54,0)</f>
        <v>13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-0.0040044228</v>
      </c>
      <c r="S54" s="65">
        <f>MIN($S$6/100*F54,150)</f>
        <v>1.3296</v>
      </c>
      <c r="T54" s="65">
        <f>MIN($T$6/100*F54,200)</f>
        <v>1.662</v>
      </c>
      <c r="U54" s="65">
        <f>MIN($U$6/100*F54,250)</f>
        <v>2.216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150">
        <f>IF(AND(C54&gt;=50.1,G54&lt;0),($A$2)*ABS(G54)/40000,0)</f>
        <v>0</v>
      </c>
      <c r="AA54" s="73">
        <f>R54+Y54+Z54</f>
        <v>-0.0040044228</v>
      </c>
      <c r="AB54" s="148" t="str">
        <f>IF(AA54&gt;=0,AA54,"")</f>
        <v/>
      </c>
      <c r="AC54" s="82">
        <f>IF(AA54&lt;0,AA54,"")</f>
        <v>-0.0040044228</v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50.02</v>
      </c>
      <c r="D55" s="79">
        <f>ROUND(C55,2)</f>
        <v>50.02</v>
      </c>
      <c r="E55" s="65">
        <v>180.71</v>
      </c>
      <c r="F55" s="66">
        <v>12.09</v>
      </c>
      <c r="G55" s="80">
        <v>-6.318899999999999</v>
      </c>
      <c r="H55" s="68">
        <f>MAX(G55,-0.12*F55)</f>
        <v>-1.4508</v>
      </c>
      <c r="I55" s="68">
        <f>IF(ABS(F55)&lt;=10,0.5,IF(ABS(F55)&lt;=25,1,IF(ABS(F55)&lt;=100,2,10)))</f>
        <v>1</v>
      </c>
      <c r="J55" s="69">
        <f>IF(G55&lt;-I55,1,0)</f>
        <v>1</v>
      </c>
      <c r="K55" s="69">
        <f>IF(J55=J54,K54+J55,0)</f>
        <v>14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-0.0065543517</v>
      </c>
      <c r="S55" s="65">
        <f>MIN($S$6/100*F55,150)</f>
        <v>1.4508</v>
      </c>
      <c r="T55" s="65">
        <f>MIN($T$6/100*F55,200)</f>
        <v>1.8135</v>
      </c>
      <c r="U55" s="65">
        <f>MIN($U$6/100*F55,250)</f>
        <v>2.418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150">
        <f>IF(AND(C55&gt;=50.1,G55&lt;0),($A$2)*ABS(G55)/40000,0)</f>
        <v>0</v>
      </c>
      <c r="AA55" s="73">
        <f>R55+Y55+Z55</f>
        <v>-0.0065543517</v>
      </c>
      <c r="AB55" s="148" t="str">
        <f>IF(AA55&gt;=0,AA55,"")</f>
        <v/>
      </c>
      <c r="AC55" s="82">
        <f>IF(AA55&lt;0,AA55,"")</f>
        <v>-0.0065543517</v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50</v>
      </c>
      <c r="D56" s="79">
        <f>ROUND(C56,2)</f>
        <v>50</v>
      </c>
      <c r="E56" s="65">
        <v>301.18</v>
      </c>
      <c r="F56" s="66">
        <v>11.08</v>
      </c>
      <c r="G56" s="80">
        <v>-0.3272399999999998</v>
      </c>
      <c r="H56" s="68">
        <f>MAX(G56,-0.12*F56)</f>
        <v>-0.3272399999999998</v>
      </c>
      <c r="I56" s="68">
        <f>IF(ABS(F56)&lt;=10,0.5,IF(ABS(F56)&lt;=25,1,IF(ABS(F56)&lt;=100,2,10)))</f>
        <v>1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-0.002463953579999998</v>
      </c>
      <c r="S56" s="65">
        <f>MIN($S$6/100*F56,150)</f>
        <v>1.3296</v>
      </c>
      <c r="T56" s="65">
        <f>MIN($T$6/100*F56,200)</f>
        <v>1.662</v>
      </c>
      <c r="U56" s="65">
        <f>MIN($U$6/100*F56,250)</f>
        <v>2.216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150">
        <f>IF(AND(C56&gt;=50.1,G56&lt;0),($A$2)*ABS(G56)/40000,0)</f>
        <v>0</v>
      </c>
      <c r="AA56" s="73">
        <f>R56+Y56+Z56</f>
        <v>-0.002463953579999998</v>
      </c>
      <c r="AB56" s="148" t="str">
        <f>IF(AA56&gt;=0,AA56,"")</f>
        <v/>
      </c>
      <c r="AC56" s="82">
        <f>IF(AA56&lt;0,AA56,"")</f>
        <v>-0.002463953579999998</v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</v>
      </c>
      <c r="D57" s="79">
        <f>ROUND(C57,2)</f>
        <v>49.9</v>
      </c>
      <c r="E57" s="65">
        <v>612.9400000000001</v>
      </c>
      <c r="F57" s="66">
        <v>11.08</v>
      </c>
      <c r="G57" s="80">
        <v>11.08</v>
      </c>
      <c r="H57" s="68">
        <f>MAX(G57,-0.12*F57)</f>
        <v>11.08</v>
      </c>
      <c r="I57" s="68">
        <f>IF(ABS(F57)&lt;=10,0.5,IF(ABS(F57)&lt;=25,1,IF(ABS(F57)&lt;=100,2,10)))</f>
        <v>1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1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0.16978438</v>
      </c>
      <c r="S57" s="65">
        <f>MIN($S$6/100*F57,150)</f>
        <v>1.3296</v>
      </c>
      <c r="T57" s="65">
        <f>MIN($T$6/100*F57,200)</f>
        <v>1.662</v>
      </c>
      <c r="U57" s="65">
        <f>MIN($U$6/100*F57,250)</f>
        <v>2.216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0.14024189788</v>
      </c>
      <c r="Z57" s="150">
        <f>IF(AND(C57&gt;=50.1,G57&lt;0),($A$2)*ABS(G57)/40000,0)</f>
        <v>0</v>
      </c>
      <c r="AA57" s="73">
        <f>R57+Y57+Z57</f>
        <v>0.31002627788</v>
      </c>
      <c r="AB57" s="148">
        <f>IF(AA57&gt;=0,AA57,"")</f>
        <v>0.31002627788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49.98</v>
      </c>
      <c r="D58" s="79">
        <f>ROUND(C58,2)</f>
        <v>49.98</v>
      </c>
      <c r="E58" s="65">
        <v>363.53</v>
      </c>
      <c r="F58" s="66">
        <v>11.08</v>
      </c>
      <c r="G58" s="80">
        <v>11.08</v>
      </c>
      <c r="H58" s="68">
        <f>MAX(G58,-0.12*F58)</f>
        <v>11.08</v>
      </c>
      <c r="I58" s="68">
        <f>IF(ABS(F58)&lt;=10,0.5,IF(ABS(F58)&lt;=25,1,IF(ABS(F58)&lt;=100,2,10)))</f>
        <v>1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1</v>
      </c>
      <c r="N58" s="70">
        <f>IF(M58=M57,N57+M58,0)</f>
        <v>1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0.10069781</v>
      </c>
      <c r="S58" s="65">
        <f>MIN($S$6/100*F58,150)</f>
        <v>1.3296</v>
      </c>
      <c r="T58" s="65">
        <f>MIN($T$6/100*F58,200)</f>
        <v>1.662</v>
      </c>
      <c r="U58" s="65">
        <f>MIN($U$6/100*F58,250)</f>
        <v>2.216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0.08317639106000001</v>
      </c>
      <c r="Z58" s="150">
        <f>IF(AND(C58&gt;=50.1,G58&lt;0),($A$2)*ABS(G58)/40000,0)</f>
        <v>0</v>
      </c>
      <c r="AA58" s="73">
        <f>R58+Y58+Z58</f>
        <v>0.18387420106</v>
      </c>
      <c r="AB58" s="148">
        <f>IF(AA58&gt;=0,AA58,"")</f>
        <v>0.18387420106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</v>
      </c>
      <c r="D59" s="79">
        <f>ROUND(C59,2)</f>
        <v>50</v>
      </c>
      <c r="E59" s="65">
        <v>301.18</v>
      </c>
      <c r="F59" s="66">
        <v>11.08</v>
      </c>
      <c r="G59" s="80">
        <v>11.08</v>
      </c>
      <c r="H59" s="68">
        <f>MAX(G59,-0.12*F59)</f>
        <v>11.08</v>
      </c>
      <c r="I59" s="68">
        <f>IF(ABS(F59)&lt;=10,0.5,IF(ABS(F59)&lt;=25,1,IF(ABS(F59)&lt;=100,2,10)))</f>
        <v>1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1</v>
      </c>
      <c r="N59" s="70">
        <f>IF(M59=M58,N58+M59,0)</f>
        <v>2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0.08342686000000001</v>
      </c>
      <c r="S59" s="65">
        <f>MIN($S$6/100*F59,150)</f>
        <v>1.3296</v>
      </c>
      <c r="T59" s="65">
        <f>MIN($T$6/100*F59,200)</f>
        <v>1.662</v>
      </c>
      <c r="U59" s="65">
        <f>MIN($U$6/100*F59,250)</f>
        <v>2.216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0.06891058636000001</v>
      </c>
      <c r="Z59" s="150">
        <f>IF(AND(C59&gt;=50.1,G59&lt;0),($A$2)*ABS(G59)/40000,0)</f>
        <v>0</v>
      </c>
      <c r="AA59" s="73">
        <f>R59+Y59+Z59</f>
        <v>0.15233744636</v>
      </c>
      <c r="AB59" s="148">
        <f>IF(AA59&gt;=0,AA59,"")</f>
        <v>0.15233744636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50.01</v>
      </c>
      <c r="D60" s="79">
        <f>ROUND(C60,2)</f>
        <v>50.01</v>
      </c>
      <c r="E60" s="65">
        <v>240.94</v>
      </c>
      <c r="F60" s="66">
        <v>11.08</v>
      </c>
      <c r="G60" s="80">
        <v>11.08</v>
      </c>
      <c r="H60" s="68">
        <f>MAX(G60,-0.12*F60)</f>
        <v>11.08</v>
      </c>
      <c r="I60" s="68">
        <f>IF(ABS(F60)&lt;=10,0.5,IF(ABS(F60)&lt;=25,1,IF(ABS(F60)&lt;=100,2,10)))</f>
        <v>1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1</v>
      </c>
      <c r="N60" s="70">
        <f>IF(M60=M59,N59+M60,0)</f>
        <v>3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0.06674038</v>
      </c>
      <c r="S60" s="65">
        <f>MIN($S$6/100*F60,150)</f>
        <v>1.3296</v>
      </c>
      <c r="T60" s="65">
        <f>MIN($T$6/100*F60,200)</f>
        <v>1.662</v>
      </c>
      <c r="U60" s="65">
        <f>MIN($U$6/100*F60,250)</f>
        <v>2.216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0.05512755388000001</v>
      </c>
      <c r="Z60" s="150">
        <f>IF(AND(C60&gt;=50.1,G60&lt;0),($A$2)*ABS(G60)/40000,0)</f>
        <v>0</v>
      </c>
      <c r="AA60" s="73">
        <f>R60+Y60+Z60</f>
        <v>0.12186793388</v>
      </c>
      <c r="AB60" s="148">
        <f>IF(AA60&gt;=0,AA60,"")</f>
        <v>0.12186793388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50.01</v>
      </c>
      <c r="D61" s="79">
        <f>ROUND(C61,2)</f>
        <v>50.01</v>
      </c>
      <c r="E61" s="65">
        <v>240.94</v>
      </c>
      <c r="F61" s="66">
        <v>11.08</v>
      </c>
      <c r="G61" s="80">
        <v>11.08</v>
      </c>
      <c r="H61" s="68">
        <f>MAX(G61,-0.12*F61)</f>
        <v>11.08</v>
      </c>
      <c r="I61" s="68">
        <f>IF(ABS(F61)&lt;=10,0.5,IF(ABS(F61)&lt;=25,1,IF(ABS(F61)&lt;=100,2,10)))</f>
        <v>1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1</v>
      </c>
      <c r="N61" s="70">
        <f>IF(M61=M60,N60+M61,0)</f>
        <v>4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0.06674038</v>
      </c>
      <c r="S61" s="65">
        <f>MIN($S$6/100*F61,150)</f>
        <v>1.3296</v>
      </c>
      <c r="T61" s="65">
        <f>MIN($T$6/100*F61,200)</f>
        <v>1.662</v>
      </c>
      <c r="U61" s="65">
        <f>MIN($U$6/100*F61,250)</f>
        <v>2.216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0.05512755388000001</v>
      </c>
      <c r="Z61" s="150">
        <f>IF(AND(C61&gt;=50.1,G61&lt;0),($A$2)*ABS(G61)/40000,0)</f>
        <v>0</v>
      </c>
      <c r="AA61" s="73">
        <f>R61+Y61+Z61</f>
        <v>0.12186793388</v>
      </c>
      <c r="AB61" s="148">
        <f>IF(AA61&gt;=0,AA61,"")</f>
        <v>0.12186793388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</v>
      </c>
      <c r="D62" s="79">
        <f>ROUND(C62,2)</f>
        <v>50</v>
      </c>
      <c r="E62" s="65">
        <v>301.18</v>
      </c>
      <c r="F62" s="66">
        <v>11.08</v>
      </c>
      <c r="G62" s="80">
        <v>11.08</v>
      </c>
      <c r="H62" s="68">
        <f>MAX(G62,-0.12*F62)</f>
        <v>11.08</v>
      </c>
      <c r="I62" s="68">
        <f>IF(ABS(F62)&lt;=10,0.5,IF(ABS(F62)&lt;=25,1,IF(ABS(F62)&lt;=100,2,10)))</f>
        <v>1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1</v>
      </c>
      <c r="N62" s="70">
        <f>IF(M62=M61,N61+M62,0)</f>
        <v>5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0.08342686000000001</v>
      </c>
      <c r="S62" s="65">
        <f>MIN($S$6/100*F62,150)</f>
        <v>1.3296</v>
      </c>
      <c r="T62" s="65">
        <f>MIN($T$6/100*F62,200)</f>
        <v>1.662</v>
      </c>
      <c r="U62" s="65">
        <f>MIN($U$6/100*F62,250)</f>
        <v>2.216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0.06891058636000001</v>
      </c>
      <c r="Z62" s="150">
        <f>IF(AND(C62&gt;=50.1,G62&lt;0),($A$2)*ABS(G62)/40000,0)</f>
        <v>0</v>
      </c>
      <c r="AA62" s="73">
        <f>R62+Y62+Z62</f>
        <v>0.15233744636</v>
      </c>
      <c r="AB62" s="148">
        <f>IF(AA62&gt;=0,AA62,"")</f>
        <v>0.15233744636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50.02</v>
      </c>
      <c r="D63" s="79">
        <f>ROUND(C63,2)</f>
        <v>50.02</v>
      </c>
      <c r="E63" s="65">
        <v>180.71</v>
      </c>
      <c r="F63" s="66">
        <v>11.08</v>
      </c>
      <c r="G63" s="80">
        <v>11.08</v>
      </c>
      <c r="H63" s="68">
        <f>MAX(G63,-0.12*F63)</f>
        <v>11.08</v>
      </c>
      <c r="I63" s="68">
        <f>IF(ABS(F63)&lt;=10,0.5,IF(ABS(F63)&lt;=25,1,IF(ABS(F63)&lt;=100,2,10)))</f>
        <v>1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1</v>
      </c>
      <c r="N63" s="70">
        <f>IF(M63=M62,N62+M63,0)</f>
        <v>6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0.05005667</v>
      </c>
      <c r="S63" s="65">
        <f>MIN($S$6/100*F63,150)</f>
        <v>1.3296</v>
      </c>
      <c r="T63" s="65">
        <f>MIN($T$6/100*F63,200)</f>
        <v>1.662</v>
      </c>
      <c r="U63" s="65">
        <f>MIN($U$6/100*F63,250)</f>
        <v>2.216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0.04134680942000001</v>
      </c>
      <c r="Z63" s="150">
        <f>IF(AND(C63&gt;=50.1,G63&lt;0),($A$2)*ABS(G63)/40000,0)</f>
        <v>0</v>
      </c>
      <c r="AA63" s="73">
        <f>R63+Y63+Z63</f>
        <v>0.09140347942000002</v>
      </c>
      <c r="AB63" s="148">
        <f>IF(AA63&gt;=0,AA63,"")</f>
        <v>0.09140347942000002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50.03</v>
      </c>
      <c r="D64" s="79">
        <f>ROUND(C64,2)</f>
        <v>50.03</v>
      </c>
      <c r="E64" s="65">
        <v>120.47</v>
      </c>
      <c r="F64" s="66">
        <v>11.08</v>
      </c>
      <c r="G64" s="80">
        <v>11.08</v>
      </c>
      <c r="H64" s="68">
        <f>MAX(G64,-0.12*F64)</f>
        <v>11.08</v>
      </c>
      <c r="I64" s="68">
        <f>IF(ABS(F64)&lt;=10,0.5,IF(ABS(F64)&lt;=25,1,IF(ABS(F64)&lt;=100,2,10)))</f>
        <v>1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1</v>
      </c>
      <c r="N64" s="70">
        <f>IF(M64=M63,N63+M64,0)</f>
        <v>7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0.03337019</v>
      </c>
      <c r="S64" s="65">
        <f>MIN($S$6/100*F64,150)</f>
        <v>1.3296</v>
      </c>
      <c r="T64" s="65">
        <f>MIN($T$6/100*F64,200)</f>
        <v>1.662</v>
      </c>
      <c r="U64" s="65">
        <f>MIN($U$6/100*F64,250)</f>
        <v>2.216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0.02756377694</v>
      </c>
      <c r="Z64" s="150">
        <f>IF(AND(C64&gt;=50.1,G64&lt;0),($A$2)*ABS(G64)/40000,0)</f>
        <v>0</v>
      </c>
      <c r="AA64" s="73">
        <f>R64+Y64+Z64</f>
        <v>0.06093396694</v>
      </c>
      <c r="AB64" s="148">
        <f>IF(AA64&gt;=0,AA64,"")</f>
        <v>0.06093396694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49.97</v>
      </c>
      <c r="D65" s="79">
        <f>ROUND(C65,2)</f>
        <v>49.97</v>
      </c>
      <c r="E65" s="65">
        <v>394.71</v>
      </c>
      <c r="F65" s="66">
        <v>11.08</v>
      </c>
      <c r="G65" s="80">
        <v>11.08</v>
      </c>
      <c r="H65" s="68">
        <f>MAX(G65,-0.12*F65)</f>
        <v>11.08</v>
      </c>
      <c r="I65" s="68">
        <f>IF(ABS(F65)&lt;=10,0.5,IF(ABS(F65)&lt;=25,1,IF(ABS(F65)&lt;=100,2,10)))</f>
        <v>1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1</v>
      </c>
      <c r="N65" s="70">
        <f>IF(M65=M64,N64+M65,0)</f>
        <v>8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0.10933467</v>
      </c>
      <c r="S65" s="65">
        <f>MIN($S$6/100*F65,150)</f>
        <v>1.3296</v>
      </c>
      <c r="T65" s="65">
        <f>MIN($T$6/100*F65,200)</f>
        <v>1.662</v>
      </c>
      <c r="U65" s="65">
        <f>MIN($U$6/100*F65,250)</f>
        <v>2.216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0.09031043742</v>
      </c>
      <c r="Z65" s="150">
        <f>IF(AND(C65&gt;=50.1,G65&lt;0),($A$2)*ABS(G65)/40000,0)</f>
        <v>0</v>
      </c>
      <c r="AA65" s="73">
        <f>R65+Y65+Z65</f>
        <v>0.19964510742</v>
      </c>
      <c r="AB65" s="148">
        <f>IF(AA65&gt;=0,AA65,"")</f>
        <v>0.19964510742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50.02</v>
      </c>
      <c r="D66" s="79">
        <f>ROUND(C66,2)</f>
        <v>50.02</v>
      </c>
      <c r="E66" s="65">
        <v>180.71</v>
      </c>
      <c r="F66" s="66">
        <v>11.08</v>
      </c>
      <c r="G66" s="80">
        <v>11.08</v>
      </c>
      <c r="H66" s="68">
        <f>MAX(G66,-0.12*F66)</f>
        <v>11.08</v>
      </c>
      <c r="I66" s="68">
        <f>IF(ABS(F66)&lt;=10,0.5,IF(ABS(F66)&lt;=25,1,IF(ABS(F66)&lt;=100,2,10)))</f>
        <v>1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1</v>
      </c>
      <c r="N66" s="70">
        <f>IF(M66=M65,N65+M66,0)</f>
        <v>9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0.05005667</v>
      </c>
      <c r="S66" s="65">
        <f>MIN($S$6/100*F66,150)</f>
        <v>1.3296</v>
      </c>
      <c r="T66" s="65">
        <f>MIN($T$6/100*F66,200)</f>
        <v>1.662</v>
      </c>
      <c r="U66" s="65">
        <f>MIN($U$6/100*F66,250)</f>
        <v>2.216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0.04134680942000001</v>
      </c>
      <c r="Z66" s="150">
        <f>IF(AND(C66&gt;=50.1,G66&lt;0),($A$2)*ABS(G66)/40000,0)</f>
        <v>0</v>
      </c>
      <c r="AA66" s="73">
        <f>R66+Y66+Z66</f>
        <v>0.09140347942000002</v>
      </c>
      <c r="AB66" s="148">
        <f>IF(AA66&gt;=0,AA66,"")</f>
        <v>0.09140347942000002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49.97</v>
      </c>
      <c r="D67" s="79">
        <f>ROUND(C67,2)</f>
        <v>49.97</v>
      </c>
      <c r="E67" s="65">
        <v>394.71</v>
      </c>
      <c r="F67" s="66">
        <v>12.09</v>
      </c>
      <c r="G67" s="80">
        <v>12.09</v>
      </c>
      <c r="H67" s="68">
        <f>MAX(G67,-0.12*F67)</f>
        <v>12.09</v>
      </c>
      <c r="I67" s="68">
        <f>IF(ABS(F67)&lt;=10,0.5,IF(ABS(F67)&lt;=25,1,IF(ABS(F67)&lt;=100,2,10)))</f>
        <v>1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1</v>
      </c>
      <c r="N67" s="70">
        <f>IF(M67=M66,N66+M67,0)</f>
        <v>10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0.1193010975</v>
      </c>
      <c r="S67" s="65">
        <f>MIN($S$6/100*F67,150)</f>
        <v>1.4508</v>
      </c>
      <c r="T67" s="65">
        <f>MIN($T$6/100*F67,200)</f>
        <v>1.8135</v>
      </c>
      <c r="U67" s="65">
        <f>MIN($U$6/100*F67,250)</f>
        <v>2.418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0.09854270653500001</v>
      </c>
      <c r="Z67" s="150">
        <f>IF(AND(C67&gt;=50.1,G67&lt;0),($A$2)*ABS(G67)/40000,0)</f>
        <v>0</v>
      </c>
      <c r="AA67" s="73">
        <f>R67+Y67+Z67</f>
        <v>0.217843804035</v>
      </c>
      <c r="AB67" s="148">
        <f>IF(AA67&gt;=0,AA67,"")</f>
        <v>0.217843804035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50.02</v>
      </c>
      <c r="D68" s="79">
        <f>ROUND(C68,2)</f>
        <v>50.02</v>
      </c>
      <c r="E68" s="65">
        <v>180.71</v>
      </c>
      <c r="F68" s="66">
        <v>11.08</v>
      </c>
      <c r="G68" s="80">
        <v>11.08</v>
      </c>
      <c r="H68" s="68">
        <f>MAX(G68,-0.12*F68)</f>
        <v>11.08</v>
      </c>
      <c r="I68" s="68">
        <f>IF(ABS(F68)&lt;=10,0.5,IF(ABS(F68)&lt;=25,1,IF(ABS(F68)&lt;=100,2,10)))</f>
        <v>1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1</v>
      </c>
      <c r="N68" s="70">
        <f>IF(M68=M67,N67+M68,0)</f>
        <v>11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0.05005667</v>
      </c>
      <c r="S68" s="65">
        <f>MIN($S$6/100*F68,150)</f>
        <v>1.3296</v>
      </c>
      <c r="T68" s="65">
        <f>MIN($T$6/100*F68,200)</f>
        <v>1.662</v>
      </c>
      <c r="U68" s="65">
        <f>MIN($U$6/100*F68,250)</f>
        <v>2.216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0.04134680942000001</v>
      </c>
      <c r="Z68" s="150">
        <f>IF(AND(C68&gt;=50.1,G68&lt;0),($A$2)*ABS(G68)/40000,0)</f>
        <v>0</v>
      </c>
      <c r="AA68" s="73">
        <f>R68+Y68+Z68</f>
        <v>0.09140347942000002</v>
      </c>
      <c r="AB68" s="148">
        <f>IF(AA68&gt;=0,AA68,"")</f>
        <v>0.09140347942000002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49.94</v>
      </c>
      <c r="D69" s="79">
        <f>ROUND(C69,2)</f>
        <v>49.94</v>
      </c>
      <c r="E69" s="65">
        <v>488.24</v>
      </c>
      <c r="F69" s="66">
        <v>11.08</v>
      </c>
      <c r="G69" s="80">
        <v>11.08</v>
      </c>
      <c r="H69" s="68">
        <f>MAX(G69,-0.12*F69)</f>
        <v>11.08</v>
      </c>
      <c r="I69" s="68">
        <f>IF(ABS(F69)&lt;=10,0.5,IF(ABS(F69)&lt;=25,1,IF(ABS(F69)&lt;=100,2,10)))</f>
        <v>1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1</v>
      </c>
      <c r="N69" s="70">
        <f>IF(M69=M68,N68+M69,0)</f>
        <v>12</v>
      </c>
      <c r="O69" s="70">
        <f>IF(OR(N69=12,N69=24,N69=36,N69=48,N69=60,N69=72,N69=84,N69=96),1,0)</f>
        <v>1</v>
      </c>
      <c r="P69" s="71">
        <f>L69+O69</f>
        <v>1</v>
      </c>
      <c r="Q69" s="72">
        <f>P69*ABS(R69)*0.1</f>
        <v>0.013524248</v>
      </c>
      <c r="R69" s="73">
        <f>H69*E69/40000</f>
        <v>0.13524248</v>
      </c>
      <c r="S69" s="65">
        <f>MIN($S$6/100*F69,150)</f>
        <v>1.3296</v>
      </c>
      <c r="T69" s="65">
        <f>MIN($T$6/100*F69,200)</f>
        <v>1.662</v>
      </c>
      <c r="U69" s="65">
        <f>MIN($U$6/100*F69,250)</f>
        <v>2.216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0.11171028848</v>
      </c>
      <c r="Z69" s="150">
        <f>IF(AND(C69&gt;=50.1,G69&lt;0),($A$2)*ABS(G69)/40000,0)</f>
        <v>0</v>
      </c>
      <c r="AA69" s="73">
        <f>R69+Y69+Z69</f>
        <v>0.24695276848</v>
      </c>
      <c r="AB69" s="148">
        <f>IF(AA69&gt;=0,AA69,"")</f>
        <v>0.24695276848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50.01</v>
      </c>
      <c r="D70" s="79">
        <f>ROUND(C70,2)</f>
        <v>50.01</v>
      </c>
      <c r="E70" s="65">
        <v>240.94</v>
      </c>
      <c r="F70" s="66">
        <v>31.04</v>
      </c>
      <c r="G70" s="80">
        <v>10.5018</v>
      </c>
      <c r="H70" s="68">
        <f>MAX(G70,-0.12*F70)</f>
        <v>10.5018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1</v>
      </c>
      <c r="N70" s="70">
        <f>IF(M70=M69,N69+M70,0)</f>
        <v>13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0.0632575923</v>
      </c>
      <c r="S70" s="65">
        <f>MIN($S$6/100*F70,150)</f>
        <v>3.7248</v>
      </c>
      <c r="T70" s="65">
        <f>MIN($T$6/100*F70,200)</f>
        <v>4.656</v>
      </c>
      <c r="U70" s="65">
        <f>MIN($U$6/100*F70,250)</f>
        <v>6.208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0.03072490974</v>
      </c>
      <c r="Z70" s="150">
        <f>IF(AND(C70&gt;=50.1,G70&lt;0),($A$2)*ABS(G70)/40000,0)</f>
        <v>0</v>
      </c>
      <c r="AA70" s="73">
        <f>R70+Y70+Z70</f>
        <v>0.09398250204</v>
      </c>
      <c r="AB70" s="148">
        <f>IF(AA70&gt;=0,AA70,"")</f>
        <v>0.09398250204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49.99</v>
      </c>
      <c r="D71" s="79">
        <f>ROUND(C71,2)</f>
        <v>49.99</v>
      </c>
      <c r="E71" s="65">
        <v>332.35</v>
      </c>
      <c r="F71" s="66">
        <v>31.04</v>
      </c>
      <c r="G71" s="80">
        <v>10.5018</v>
      </c>
      <c r="H71" s="68">
        <f>MAX(G71,-0.12*F71)</f>
        <v>10.5018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1</v>
      </c>
      <c r="N71" s="70">
        <f>IF(M71=M70,N70+M71,0)</f>
        <v>14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0.08725683075</v>
      </c>
      <c r="S71" s="65">
        <f>MIN($S$6/100*F71,150)</f>
        <v>3.7248</v>
      </c>
      <c r="T71" s="65">
        <f>MIN($T$6/100*F71,200)</f>
        <v>4.656</v>
      </c>
      <c r="U71" s="65">
        <f>MIN($U$6/100*F71,250)</f>
        <v>6.208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0.04238160435</v>
      </c>
      <c r="Z71" s="150">
        <f>IF(AND(C71&gt;=50.1,G71&lt;0),($A$2)*ABS(G71)/40000,0)</f>
        <v>0</v>
      </c>
      <c r="AA71" s="73">
        <f>R71+Y71+Z71</f>
        <v>0.1296384351</v>
      </c>
      <c r="AB71" s="148">
        <f>IF(AA71&gt;=0,AA71,"")</f>
        <v>0.1296384351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50.02</v>
      </c>
      <c r="D72" s="79">
        <f>ROUND(C72,2)</f>
        <v>50.02</v>
      </c>
      <c r="E72" s="65">
        <v>180.71</v>
      </c>
      <c r="F72" s="66">
        <v>31.04</v>
      </c>
      <c r="G72" s="80">
        <v>10.5018</v>
      </c>
      <c r="H72" s="68">
        <f>MAX(G72,-0.12*F72)</f>
        <v>10.5018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1</v>
      </c>
      <c r="N72" s="70">
        <f>IF(M72=M71,N71+M72,0)</f>
        <v>15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0.04744450695</v>
      </c>
      <c r="S72" s="65">
        <f>MIN($S$6/100*F72,150)</f>
        <v>3.7248</v>
      </c>
      <c r="T72" s="65">
        <f>MIN($T$6/100*F72,200)</f>
        <v>4.656</v>
      </c>
      <c r="U72" s="65">
        <f>MIN($U$6/100*F72,250)</f>
        <v>6.208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0.02304431991</v>
      </c>
      <c r="Z72" s="150">
        <f>IF(AND(C72&gt;=50.1,G72&lt;0),($A$2)*ABS(G72)/40000,0)</f>
        <v>0</v>
      </c>
      <c r="AA72" s="73">
        <f>R72+Y72+Z72</f>
        <v>0.07048882686000001</v>
      </c>
      <c r="AB72" s="148">
        <f>IF(AA72&gt;=0,AA72,"")</f>
        <v>0.07048882686000001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49.94</v>
      </c>
      <c r="D73" s="79">
        <f>ROUND(C73,2)</f>
        <v>49.94</v>
      </c>
      <c r="E73" s="65">
        <v>488.24</v>
      </c>
      <c r="F73" s="66">
        <v>31.04</v>
      </c>
      <c r="G73" s="80">
        <v>10.5018</v>
      </c>
      <c r="H73" s="68">
        <f>MAX(G73,-0.12*F73)</f>
        <v>10.5018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1</v>
      </c>
      <c r="N73" s="70">
        <f>IF(M73=M72,N72+M73,0)</f>
        <v>16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0.1281849708</v>
      </c>
      <c r="S73" s="65">
        <f>MIN($S$6/100*F73,150)</f>
        <v>3.7248</v>
      </c>
      <c r="T73" s="65">
        <f>MIN($T$6/100*F73,200)</f>
        <v>4.656</v>
      </c>
      <c r="U73" s="65">
        <f>MIN($U$6/100*F73,250)</f>
        <v>6.208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0.06226085303999999</v>
      </c>
      <c r="Z73" s="150">
        <f>IF(AND(C73&gt;=50.1,G73&lt;0),($A$2)*ABS(G73)/40000,0)</f>
        <v>0</v>
      </c>
      <c r="AA73" s="73">
        <f>R73+Y73+Z73</f>
        <v>0.19044582384</v>
      </c>
      <c r="AB73" s="148">
        <f>IF(AA73&gt;=0,AA73,"")</f>
        <v>0.19044582384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50.01</v>
      </c>
      <c r="D74" s="79">
        <f>ROUND(C74,2)</f>
        <v>50.01</v>
      </c>
      <c r="E74" s="65">
        <v>240.94</v>
      </c>
      <c r="F74" s="66">
        <v>31.04</v>
      </c>
      <c r="G74" s="80">
        <v>10.5018</v>
      </c>
      <c r="H74" s="68">
        <f>MAX(G74,-0.12*F74)</f>
        <v>10.5018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1</v>
      </c>
      <c r="N74" s="70">
        <f>IF(M74=M73,N73+M74,0)</f>
        <v>17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0.0632575923</v>
      </c>
      <c r="S74" s="65">
        <f>MIN($S$6/100*F74,150)</f>
        <v>3.7248</v>
      </c>
      <c r="T74" s="65">
        <f>MIN($T$6/100*F74,200)</f>
        <v>4.656</v>
      </c>
      <c r="U74" s="65">
        <f>MIN($U$6/100*F74,250)</f>
        <v>6.208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0.03072490974</v>
      </c>
      <c r="Z74" s="150">
        <f>IF(AND(C74&gt;=50.1,G74&lt;0),($A$2)*ABS(G74)/40000,0)</f>
        <v>0</v>
      </c>
      <c r="AA74" s="73">
        <f>R74+Y74+Z74</f>
        <v>0.09398250204</v>
      </c>
      <c r="AB74" s="148">
        <f>IF(AA74&gt;=0,AA74,"")</f>
        <v>0.09398250204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49.97</v>
      </c>
      <c r="D75" s="79">
        <f>ROUND(C75,2)</f>
        <v>49.97</v>
      </c>
      <c r="E75" s="65">
        <v>394.71</v>
      </c>
      <c r="F75" s="66">
        <v>61.67</v>
      </c>
      <c r="G75" s="80">
        <v>41.1318</v>
      </c>
      <c r="H75" s="68">
        <f>MAX(G75,-0.12*F75)</f>
        <v>41.1318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1</v>
      </c>
      <c r="N75" s="70">
        <f>IF(M75=M74,N74+M75,0)</f>
        <v>18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0.40587831945</v>
      </c>
      <c r="S75" s="65">
        <f>MIN($S$6/100*F75,150)</f>
        <v>7.4004</v>
      </c>
      <c r="T75" s="65">
        <f>MIN($T$6/100*F75,200)</f>
        <v>9.250500000000001</v>
      </c>
      <c r="U75" s="65">
        <f>MIN($U$6/100*F75,250)</f>
        <v>12.334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0.2999916386549999</v>
      </c>
      <c r="Z75" s="150">
        <f>IF(AND(C75&gt;=50.1,G75&lt;0),($A$2)*ABS(G75)/40000,0)</f>
        <v>0</v>
      </c>
      <c r="AA75" s="73">
        <f>R75+Y75+Z75</f>
        <v>0.7058699581049999</v>
      </c>
      <c r="AB75" s="148">
        <f>IF(AA75&gt;=0,AA75,"")</f>
        <v>0.7058699581049999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50.02</v>
      </c>
      <c r="D76" s="79">
        <f>ROUND(C76,2)</f>
        <v>50.02</v>
      </c>
      <c r="E76" s="65">
        <v>180.71</v>
      </c>
      <c r="F76" s="66">
        <v>99.05</v>
      </c>
      <c r="G76" s="80">
        <v>37.54814</v>
      </c>
      <c r="H76" s="68">
        <f>MAX(G76,-0.12*F76)</f>
        <v>37.54814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1</v>
      </c>
      <c r="N76" s="70">
        <f>IF(M76=M75,N75+M76,0)</f>
        <v>19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0.169633109485</v>
      </c>
      <c r="S76" s="65">
        <f>MIN($S$6/100*F76,150)</f>
        <v>11.886</v>
      </c>
      <c r="T76" s="65">
        <f>MIN($T$6/100*F76,200)</f>
        <v>14.8575</v>
      </c>
      <c r="U76" s="65">
        <f>MIN($U$6/100*F76,250)</f>
        <v>19.81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0.09177104355999999</v>
      </c>
      <c r="Z76" s="150">
        <f>IF(AND(C76&gt;=50.1,G76&lt;0),($A$2)*ABS(G76)/40000,0)</f>
        <v>0</v>
      </c>
      <c r="AA76" s="73">
        <f>R76+Y76+Z76</f>
        <v>0.261404153045</v>
      </c>
      <c r="AB76" s="148">
        <f>IF(AA76&gt;=0,AA76,"")</f>
        <v>0.261404153045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49.96</v>
      </c>
      <c r="D77" s="79">
        <f>ROUND(C77,2)</f>
        <v>49.96</v>
      </c>
      <c r="E77" s="65">
        <v>425.88</v>
      </c>
      <c r="F77" s="66">
        <v>169.79</v>
      </c>
      <c r="G77" s="80">
        <v>53.78795</v>
      </c>
      <c r="H77" s="68">
        <f>MAX(G77,-0.12*F77)</f>
        <v>53.78795</v>
      </c>
      <c r="I77" s="68">
        <f>IF(ABS(F77)&lt;=10,0.5,IF(ABS(F77)&lt;=25,1,IF(ABS(F77)&lt;=100,2,10)))</f>
        <v>10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1</v>
      </c>
      <c r="N77" s="70">
        <f>IF(M77=M76,N76+M77,0)</f>
        <v>20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0.57268030365</v>
      </c>
      <c r="S77" s="65">
        <f>MIN($S$6/100*F77,150)</f>
        <v>20.3748</v>
      </c>
      <c r="T77" s="65">
        <f>MIN($T$6/100*F77,200)</f>
        <v>25.4685</v>
      </c>
      <c r="U77" s="65">
        <f>MIN($U$6/100*F77,250)</f>
        <v>33.958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0.25813108503</v>
      </c>
      <c r="Z77" s="150">
        <f>IF(AND(C77&gt;=50.1,G77&lt;0),($A$2)*ABS(G77)/40000,0)</f>
        <v>0</v>
      </c>
      <c r="AA77" s="73">
        <f>R77+Y77+Z77</f>
        <v>0.8308113886799999</v>
      </c>
      <c r="AB77" s="148">
        <f>IF(AA77&gt;=0,AA77,"")</f>
        <v>0.8308113886799999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49.99</v>
      </c>
      <c r="D78" s="79">
        <f>ROUND(C78,2)</f>
        <v>49.99</v>
      </c>
      <c r="E78" s="65">
        <v>332.35</v>
      </c>
      <c r="F78" s="66">
        <v>218.06</v>
      </c>
      <c r="G78" s="80">
        <v>38.93638000000001</v>
      </c>
      <c r="H78" s="68">
        <f>MAX(G78,-0.12*F78)</f>
        <v>38.93638000000001</v>
      </c>
      <c r="I78" s="68">
        <f>IF(ABS(F78)&lt;=10,0.5,IF(ABS(F78)&lt;=25,1,IF(ABS(F78)&lt;=100,2,10)))</f>
        <v>10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1</v>
      </c>
      <c r="N78" s="70">
        <f>IF(M78=M77,N77+M78,0)</f>
        <v>21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0.3235126473250001</v>
      </c>
      <c r="S78" s="65">
        <f>MIN($S$6/100*F78,150)</f>
        <v>26.1672</v>
      </c>
      <c r="T78" s="65">
        <f>MIN($T$6/100*F78,200)</f>
        <v>32.709</v>
      </c>
      <c r="U78" s="65">
        <f>MIN($U$6/100*F78,250)</f>
        <v>43.612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0.03156753358000006</v>
      </c>
      <c r="Z78" s="150">
        <f>IF(AND(C78&gt;=50.1,G78&lt;0),($A$2)*ABS(G78)/40000,0)</f>
        <v>0</v>
      </c>
      <c r="AA78" s="73">
        <f>R78+Y78+Z78</f>
        <v>0.3550801809050002</v>
      </c>
      <c r="AB78" s="148">
        <f>IF(AA78&gt;=0,AA78,"")</f>
        <v>0.3550801809050002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50</v>
      </c>
      <c r="D79" s="79">
        <f>ROUND(C79,2)</f>
        <v>50</v>
      </c>
      <c r="E79" s="65">
        <v>301.18</v>
      </c>
      <c r="F79" s="66">
        <v>264.21</v>
      </c>
      <c r="G79" s="80">
        <v>3.625429999999994</v>
      </c>
      <c r="H79" s="68">
        <f>MAX(G79,-0.12*F79)</f>
        <v>3.625429999999994</v>
      </c>
      <c r="I79" s="68">
        <f>IF(ABS(F79)&lt;=10,0.5,IF(ABS(F79)&lt;=25,1,IF(ABS(F79)&lt;=100,2,10)))</f>
        <v>10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0.02729767518499996</v>
      </c>
      <c r="S79" s="65">
        <f>MIN($S$6/100*F79,150)</f>
        <v>31.7052</v>
      </c>
      <c r="T79" s="65">
        <f>MIN($T$6/100*F79,200)</f>
        <v>39.6315</v>
      </c>
      <c r="U79" s="65">
        <f>MIN($U$6/100*F79,250)</f>
        <v>52.842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150">
        <f>IF(AND(C79&gt;=50.1,G79&lt;0),($A$2)*ABS(G79)/40000,0)</f>
        <v>0</v>
      </c>
      <c r="AA79" s="73">
        <f>R79+Y79+Z79</f>
        <v>0.02729767518499996</v>
      </c>
      <c r="AB79" s="148">
        <f>IF(AA79&gt;=0,AA79,"")</f>
        <v>0.02729767518499996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50.1</v>
      </c>
      <c r="D80" s="79">
        <f>ROUND(C80,2)</f>
        <v>50.1</v>
      </c>
      <c r="E80" s="65">
        <v>0</v>
      </c>
      <c r="F80" s="66">
        <v>355.4</v>
      </c>
      <c r="G80" s="80">
        <v>-11.99056000000002</v>
      </c>
      <c r="H80" s="68">
        <f>MAX(G80,-0.12*F80)</f>
        <v>-11.99056000000002</v>
      </c>
      <c r="I80" s="68">
        <f>IF(ABS(F80)&lt;=10,0.5,IF(ABS(F80)&lt;=25,1,IF(ABS(F80)&lt;=100,2,10)))</f>
        <v>10</v>
      </c>
      <c r="J80" s="69">
        <f>IF(G80&lt;-I80,1,0)</f>
        <v>1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-0</v>
      </c>
      <c r="S80" s="65">
        <f>MIN($S$6/100*F80,150)</f>
        <v>42.648</v>
      </c>
      <c r="T80" s="65">
        <f>MIN($T$6/100*F80,200)</f>
        <v>53.31</v>
      </c>
      <c r="U80" s="65">
        <f>MIN($U$6/100*F80,250)</f>
        <v>71.08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150">
        <f>IF(AND(C80&gt;=50.1,G80&lt;0),($A$2)*ABS(G80)/40000,0)</f>
        <v>0.09028172246400012</v>
      </c>
      <c r="AA80" s="73">
        <f>R80+Y80+Z80</f>
        <v>0.09028172246400012</v>
      </c>
      <c r="AB80" s="148">
        <f>IF(AA80&gt;=0,AA80,"")</f>
        <v>0.09028172246400012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49.99</v>
      </c>
      <c r="D81" s="79">
        <f>ROUND(C81,2)</f>
        <v>49.99</v>
      </c>
      <c r="E81" s="65">
        <v>332.35</v>
      </c>
      <c r="F81" s="66">
        <v>397.52</v>
      </c>
      <c r="G81" s="80">
        <v>23.88747999999998</v>
      </c>
      <c r="H81" s="68">
        <f>MAX(G81,-0.12*F81)</f>
        <v>23.88747999999998</v>
      </c>
      <c r="I81" s="68">
        <f>IF(ABS(F81)&lt;=10,0.5,IF(ABS(F81)&lt;=25,1,IF(ABS(F81)&lt;=100,2,10)))</f>
        <v>10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1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0.1984750994499999</v>
      </c>
      <c r="S81" s="65">
        <f>MIN($S$6/100*F81,150)</f>
        <v>47.7024</v>
      </c>
      <c r="T81" s="65">
        <f>MIN($T$6/100*F81,200)</f>
        <v>59.62799999999999</v>
      </c>
      <c r="U81" s="65">
        <f>MIN($U$6/100*F81,250)</f>
        <v>79.504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150">
        <f>IF(AND(C81&gt;=50.1,G81&lt;0),($A$2)*ABS(G81)/40000,0)</f>
        <v>0</v>
      </c>
      <c r="AA81" s="73">
        <f>R81+Y81+Z81</f>
        <v>0.1984750994499999</v>
      </c>
      <c r="AB81" s="148">
        <f>IF(AA81&gt;=0,AA81,"")</f>
        <v>0.1984750994499999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</v>
      </c>
      <c r="D82" s="79">
        <f>ROUND(C82,2)</f>
        <v>49.9</v>
      </c>
      <c r="E82" s="65">
        <v>612.9400000000001</v>
      </c>
      <c r="F82" s="66">
        <v>397.52</v>
      </c>
      <c r="G82" s="80">
        <v>23.88747999999998</v>
      </c>
      <c r="H82" s="68">
        <f>MAX(G82,-0.12*F82)</f>
        <v>23.88747999999998</v>
      </c>
      <c r="I82" s="68">
        <f>IF(ABS(F82)&lt;=10,0.5,IF(ABS(F82)&lt;=25,1,IF(ABS(F82)&lt;=100,2,10)))</f>
        <v>10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1</v>
      </c>
      <c r="N82" s="70">
        <f>IF(M82=M81,N81+M82,0)</f>
        <v>1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0.3660397997799997</v>
      </c>
      <c r="S82" s="65">
        <f>MIN($S$6/100*F82,150)</f>
        <v>47.7024</v>
      </c>
      <c r="T82" s="65">
        <f>MIN($T$6/100*F82,200)</f>
        <v>59.62799999999999</v>
      </c>
      <c r="U82" s="65">
        <f>MIN($U$6/100*F82,250)</f>
        <v>79.504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150">
        <f>IF(AND(C82&gt;=50.1,G82&lt;0),($A$2)*ABS(G82)/40000,0)</f>
        <v>0</v>
      </c>
      <c r="AA82" s="73">
        <f>R82+Y82+Z82</f>
        <v>0.3660397997799997</v>
      </c>
      <c r="AB82" s="148">
        <f>IF(AA82&gt;=0,AA82,"")</f>
        <v>0.3660397997799997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49.92</v>
      </c>
      <c r="D83" s="79">
        <f>ROUND(C83,2)</f>
        <v>49.92</v>
      </c>
      <c r="E83" s="65">
        <v>550.59</v>
      </c>
      <c r="F83" s="66">
        <v>388.15</v>
      </c>
      <c r="G83" s="80">
        <v>24.07691</v>
      </c>
      <c r="H83" s="68">
        <f>MAX(G83,-0.12*F83)</f>
        <v>24.07691</v>
      </c>
      <c r="I83" s="68">
        <f>IF(ABS(F83)&lt;=10,0.5,IF(ABS(F83)&lt;=25,1,IF(ABS(F83)&lt;=100,2,10)))</f>
        <v>10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1</v>
      </c>
      <c r="N83" s="70">
        <f>IF(M83=M82,N82+M83,0)</f>
        <v>2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0.3314126469225</v>
      </c>
      <c r="S83" s="65">
        <f>MIN($S$6/100*F83,150)</f>
        <v>46.578</v>
      </c>
      <c r="T83" s="65">
        <f>MIN($T$6/100*F83,200)</f>
        <v>58.2225</v>
      </c>
      <c r="U83" s="65">
        <f>MIN($U$6/100*F83,250)</f>
        <v>77.63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150">
        <f>IF(AND(C83&gt;=50.1,G83&lt;0),($A$2)*ABS(G83)/40000,0)</f>
        <v>0</v>
      </c>
      <c r="AA83" s="73">
        <f>R83+Y83+Z83</f>
        <v>0.3314126469225</v>
      </c>
      <c r="AB83" s="148">
        <f>IF(AA83&gt;=0,AA83,"")</f>
        <v>0.3314126469225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50.01</v>
      </c>
      <c r="D84" s="79">
        <f>ROUND(C84,2)</f>
        <v>50.01</v>
      </c>
      <c r="E84" s="65">
        <v>240.94</v>
      </c>
      <c r="F84" s="66">
        <v>350.16</v>
      </c>
      <c r="G84" s="80">
        <v>-11.90057999999999</v>
      </c>
      <c r="H84" s="68">
        <f>MAX(G84,-0.12*F84)</f>
        <v>-11.90057999999999</v>
      </c>
      <c r="I84" s="68">
        <f>IF(ABS(F84)&lt;=10,0.5,IF(ABS(F84)&lt;=25,1,IF(ABS(F84)&lt;=100,2,10)))</f>
        <v>10</v>
      </c>
      <c r="J84" s="69">
        <f>IF(G84&lt;-I84,1,0)</f>
        <v>1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-0.07168314362999995</v>
      </c>
      <c r="S84" s="65">
        <f>MIN($S$6/100*F84,150)</f>
        <v>42.0192</v>
      </c>
      <c r="T84" s="65">
        <f>MIN($T$6/100*F84,200)</f>
        <v>52.524</v>
      </c>
      <c r="U84" s="65">
        <f>MIN($U$6/100*F84,250)</f>
        <v>70.03200000000001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150">
        <f>IF(AND(C84&gt;=50.1,G84&lt;0),($A$2)*ABS(G84)/40000,0)</f>
        <v>0</v>
      </c>
      <c r="AA84" s="73">
        <f>R84+Y84+Z84</f>
        <v>-0.07168314362999995</v>
      </c>
      <c r="AB84" s="148" t="str">
        <f>IF(AA84&gt;=0,AA84,"")</f>
        <v/>
      </c>
      <c r="AC84" s="82">
        <f>IF(AA84&lt;0,AA84,"")</f>
        <v>-0.07168314362999995</v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50.01</v>
      </c>
      <c r="D85" s="79">
        <f>ROUND(C85,2)</f>
        <v>50.01</v>
      </c>
      <c r="E85" s="65">
        <v>240.94</v>
      </c>
      <c r="F85" s="66">
        <v>260.68</v>
      </c>
      <c r="G85" s="80">
        <v>-68.35626999999999</v>
      </c>
      <c r="H85" s="68">
        <f>MAX(G85,-0.12*F85)</f>
        <v>-31.2816</v>
      </c>
      <c r="I85" s="68">
        <f>IF(ABS(F85)&lt;=10,0.5,IF(ABS(F85)&lt;=25,1,IF(ABS(F85)&lt;=100,2,10)))</f>
        <v>10</v>
      </c>
      <c r="J85" s="69">
        <f>IF(G85&lt;-I85,1,0)</f>
        <v>1</v>
      </c>
      <c r="K85" s="69">
        <f>IF(J85=J84,K84+J85,0)</f>
        <v>1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-0.1884247176</v>
      </c>
      <c r="S85" s="65">
        <f>MIN($S$6/100*F85,150)</f>
        <v>31.2816</v>
      </c>
      <c r="T85" s="65">
        <f>MIN($T$6/100*F85,200)</f>
        <v>39.102</v>
      </c>
      <c r="U85" s="65">
        <f>MIN($U$6/100*F85,250)</f>
        <v>52.136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150">
        <f>IF(AND(C85&gt;=50.1,G85&lt;0),($A$2)*ABS(G85)/40000,0)</f>
        <v>0</v>
      </c>
      <c r="AA85" s="73">
        <f>R85+Y85+Z85</f>
        <v>-0.1884247176</v>
      </c>
      <c r="AB85" s="148" t="str">
        <f>IF(AA85&gt;=0,AA85,"")</f>
        <v/>
      </c>
      <c r="AC85" s="82">
        <f>IF(AA85&lt;0,AA85,"")</f>
        <v>-0.1884247176</v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49.96</v>
      </c>
      <c r="D86" s="79">
        <f>ROUND(C86,2)</f>
        <v>49.96</v>
      </c>
      <c r="E86" s="65">
        <v>425.88</v>
      </c>
      <c r="F86" s="66">
        <v>140.37</v>
      </c>
      <c r="G86" s="80">
        <v>-91.31899999999999</v>
      </c>
      <c r="H86" s="68">
        <f>MAX(G86,-0.12*F86)</f>
        <v>-16.8444</v>
      </c>
      <c r="I86" s="68">
        <f>IF(ABS(F86)&lt;=10,0.5,IF(ABS(F86)&lt;=25,1,IF(ABS(F86)&lt;=100,2,10)))</f>
        <v>10</v>
      </c>
      <c r="J86" s="69">
        <f>IF(G86&lt;-I86,1,0)</f>
        <v>1</v>
      </c>
      <c r="K86" s="69">
        <f>IF(J86=J85,K85+J86,0)</f>
        <v>2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-0.1793423268</v>
      </c>
      <c r="S86" s="65">
        <f>MIN($S$6/100*F86,150)</f>
        <v>16.8444</v>
      </c>
      <c r="T86" s="65">
        <f>MIN($T$6/100*F86,200)</f>
        <v>21.0555</v>
      </c>
      <c r="U86" s="65">
        <f>MIN($U$6/100*F86,250)</f>
        <v>28.074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150">
        <f>IF(AND(C86&gt;=50.1,G86&lt;0),($A$2)*ABS(G86)/40000,0)</f>
        <v>0</v>
      </c>
      <c r="AA86" s="73">
        <f>R86+Y86+Z86</f>
        <v>-0.1793423268</v>
      </c>
      <c r="AB86" s="148" t="str">
        <f>IF(AA86&gt;=0,AA86,"")</f>
        <v/>
      </c>
      <c r="AC86" s="82">
        <f>IF(AA86&lt;0,AA86,"")</f>
        <v>-0.1793423268</v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50.03</v>
      </c>
      <c r="D87" s="79">
        <f>ROUND(C87,2)</f>
        <v>50.03</v>
      </c>
      <c r="E87" s="65">
        <v>120.47</v>
      </c>
      <c r="F87" s="66">
        <v>88.27</v>
      </c>
      <c r="G87" s="80">
        <v>-90.70942000000001</v>
      </c>
      <c r="H87" s="68">
        <f>MAX(G87,-0.12*F87)</f>
        <v>-10.5924</v>
      </c>
      <c r="I87" s="68">
        <f>IF(ABS(F87)&lt;=10,0.5,IF(ABS(F87)&lt;=25,1,IF(ABS(F87)&lt;=100,2,10)))</f>
        <v>2</v>
      </c>
      <c r="J87" s="69">
        <f>IF(G87&lt;-I87,1,0)</f>
        <v>1</v>
      </c>
      <c r="K87" s="69">
        <f>IF(J87=J86,K86+J87,0)</f>
        <v>3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-0.03190166069999999</v>
      </c>
      <c r="S87" s="65">
        <f>MIN($S$6/100*F87,150)</f>
        <v>10.5924</v>
      </c>
      <c r="T87" s="65">
        <f>MIN($T$6/100*F87,200)</f>
        <v>13.2405</v>
      </c>
      <c r="U87" s="65">
        <f>MIN($U$6/100*F87,250)</f>
        <v>17.654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150">
        <f>IF(AND(C87&gt;=50.1,G87&lt;0),($A$2)*ABS(G87)/40000,0)</f>
        <v>0</v>
      </c>
      <c r="AA87" s="73">
        <f>R87+Y87+Z87</f>
        <v>-0.03190166069999999</v>
      </c>
      <c r="AB87" s="148" t="str">
        <f>IF(AA87&gt;=0,AA87,"")</f>
        <v/>
      </c>
      <c r="AC87" s="82">
        <f>IF(AA87&lt;0,AA87,"")</f>
        <v>-0.03190166069999999</v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50.06</v>
      </c>
      <c r="D88" s="79">
        <f>ROUND(C88,2)</f>
        <v>50.06</v>
      </c>
      <c r="E88" s="65">
        <v>0</v>
      </c>
      <c r="F88" s="66">
        <v>88.27</v>
      </c>
      <c r="G88" s="80">
        <v>-41.33502</v>
      </c>
      <c r="H88" s="68">
        <f>MAX(G88,-0.12*F88)</f>
        <v>-10.5924</v>
      </c>
      <c r="I88" s="68">
        <f>IF(ABS(F88)&lt;=10,0.5,IF(ABS(F88)&lt;=25,1,IF(ABS(F88)&lt;=100,2,10)))</f>
        <v>2</v>
      </c>
      <c r="J88" s="69">
        <f>IF(G88&lt;-I88,1,0)</f>
        <v>1</v>
      </c>
      <c r="K88" s="69">
        <f>IF(J88=J87,K87+J88,0)</f>
        <v>4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-0</v>
      </c>
      <c r="S88" s="65">
        <f>MIN($S$6/100*F88,150)</f>
        <v>10.5924</v>
      </c>
      <c r="T88" s="65">
        <f>MIN($T$6/100*F88,200)</f>
        <v>13.2405</v>
      </c>
      <c r="U88" s="65">
        <f>MIN($U$6/100*F88,250)</f>
        <v>17.654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150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50.01</v>
      </c>
      <c r="D89" s="79">
        <f>ROUND(C89,2)</f>
        <v>50.01</v>
      </c>
      <c r="E89" s="65">
        <v>240.94</v>
      </c>
      <c r="F89" s="66">
        <v>55.83</v>
      </c>
      <c r="G89" s="80">
        <v>-34.64526000000001</v>
      </c>
      <c r="H89" s="68">
        <f>MAX(G89,-0.12*F89)</f>
        <v>-6.699599999999999</v>
      </c>
      <c r="I89" s="68">
        <f>IF(ABS(F89)&lt;=10,0.5,IF(ABS(F89)&lt;=25,1,IF(ABS(F89)&lt;=100,2,10)))</f>
        <v>2</v>
      </c>
      <c r="J89" s="69">
        <f>IF(G89&lt;-I89,1,0)</f>
        <v>1</v>
      </c>
      <c r="K89" s="69">
        <f>IF(J89=J88,K88+J89,0)</f>
        <v>5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-0.0403550406</v>
      </c>
      <c r="S89" s="65">
        <f>MIN($S$6/100*F89,150)</f>
        <v>6.699599999999999</v>
      </c>
      <c r="T89" s="65">
        <f>MIN($T$6/100*F89,200)</f>
        <v>8.374499999999999</v>
      </c>
      <c r="U89" s="65">
        <f>MIN($U$6/100*F89,250)</f>
        <v>11.166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150">
        <f>IF(AND(C89&gt;=50.1,G89&lt;0),($A$2)*ABS(G89)/40000,0)</f>
        <v>0</v>
      </c>
      <c r="AA89" s="73">
        <f>R89+Y89+Z89</f>
        <v>-0.0403550406</v>
      </c>
      <c r="AB89" s="148" t="str">
        <f>IF(AA89&gt;=0,AA89,"")</f>
        <v/>
      </c>
      <c r="AC89" s="82">
        <f>IF(AA89&lt;0,AA89,"")</f>
        <v>-0.0403550406</v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49.93</v>
      </c>
      <c r="D90" s="79">
        <f>ROUND(C90,2)</f>
        <v>49.93</v>
      </c>
      <c r="E90" s="65">
        <v>519.41</v>
      </c>
      <c r="F90" s="66">
        <v>35.87</v>
      </c>
      <c r="G90" s="80">
        <v>3.195589999999996</v>
      </c>
      <c r="H90" s="68">
        <f>MAX(G90,-0.12*F90)</f>
        <v>3.195589999999996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1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0.04149553504749994</v>
      </c>
      <c r="S90" s="65">
        <f>MIN($S$6/100*F90,150)</f>
        <v>4.304399999999999</v>
      </c>
      <c r="T90" s="65">
        <f>MIN($T$6/100*F90,200)</f>
        <v>5.3805</v>
      </c>
      <c r="U90" s="65">
        <f>MIN($U$6/100*F90,250)</f>
        <v>7.173999999999999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150">
        <f>IF(AND(C90&gt;=50.1,G90&lt;0),($A$2)*ABS(G90)/40000,0)</f>
        <v>0</v>
      </c>
      <c r="AA90" s="73">
        <f>R90+Y90+Z90</f>
        <v>0.04149553504749994</v>
      </c>
      <c r="AB90" s="148">
        <f>IF(AA90&gt;=0,AA90,"")</f>
        <v>0.04149553504749994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49.98</v>
      </c>
      <c r="D91" s="79">
        <f>ROUND(C91,2)</f>
        <v>49.98</v>
      </c>
      <c r="E91" s="65">
        <v>363.53</v>
      </c>
      <c r="F91" s="66">
        <v>36.88</v>
      </c>
      <c r="G91" s="80">
        <v>4.205590000000001</v>
      </c>
      <c r="H91" s="68">
        <f>MAX(G91,-0.12*F91)</f>
        <v>4.205590000000001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1</v>
      </c>
      <c r="N91" s="70">
        <f>IF(M91=M90,N90+M91,0)</f>
        <v>1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0.0382214533175</v>
      </c>
      <c r="S91" s="65">
        <f>MIN($S$6/100*F91,150)</f>
        <v>4.4256</v>
      </c>
      <c r="T91" s="65">
        <f>MIN($T$6/100*F91,200)</f>
        <v>5.532</v>
      </c>
      <c r="U91" s="65">
        <f>MIN($U$6/100*F91,250)</f>
        <v>7.376000000000001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150">
        <f>IF(AND(C91&gt;=50.1,G91&lt;0),($A$2)*ABS(G91)/40000,0)</f>
        <v>0</v>
      </c>
      <c r="AA91" s="73">
        <f>R91+Y91+Z91</f>
        <v>0.0382214533175</v>
      </c>
      <c r="AB91" s="148">
        <f>IF(AA91&gt;=0,AA91,"")</f>
        <v>0.0382214533175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50.02</v>
      </c>
      <c r="D92" s="79">
        <f>ROUND(C92,2)</f>
        <v>50.02</v>
      </c>
      <c r="E92" s="65">
        <v>180.71</v>
      </c>
      <c r="F92" s="66">
        <v>35.87</v>
      </c>
      <c r="G92" s="80">
        <v>3.195589999999996</v>
      </c>
      <c r="H92" s="68">
        <f>MAX(G92,-0.12*F92)</f>
        <v>3.195589999999996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1</v>
      </c>
      <c r="N92" s="70">
        <f>IF(M92=M91,N91+M92,0)</f>
        <v>2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0.01443687672249998</v>
      </c>
      <c r="S92" s="65">
        <f>MIN($S$6/100*F92,150)</f>
        <v>4.304399999999999</v>
      </c>
      <c r="T92" s="65">
        <f>MIN($T$6/100*F92,200)</f>
        <v>5.3805</v>
      </c>
      <c r="U92" s="65">
        <f>MIN($U$6/100*F92,250)</f>
        <v>7.173999999999999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150">
        <f>IF(AND(C92&gt;=50.1,G92&lt;0),($A$2)*ABS(G92)/40000,0)</f>
        <v>0</v>
      </c>
      <c r="AA92" s="73">
        <f>R92+Y92+Z92</f>
        <v>0.01443687672249998</v>
      </c>
      <c r="AB92" s="148">
        <f>IF(AA92&gt;=0,AA92,"")</f>
        <v>0.01443687672249998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</v>
      </c>
      <c r="D93" s="79">
        <f>ROUND(C93,2)</f>
        <v>50</v>
      </c>
      <c r="E93" s="65">
        <v>301.18</v>
      </c>
      <c r="F93" s="66">
        <v>17.83</v>
      </c>
      <c r="G93" s="80">
        <v>3.826679999999998</v>
      </c>
      <c r="H93" s="68">
        <f>MAX(G93,-0.12*F93)</f>
        <v>3.826679999999998</v>
      </c>
      <c r="I93" s="68">
        <f>IF(ABS(F93)&lt;=10,0.5,IF(ABS(F93)&lt;=25,1,IF(ABS(F93)&lt;=100,2,10)))</f>
        <v>1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1</v>
      </c>
      <c r="N93" s="70">
        <f>IF(M93=M92,N92+M93,0)</f>
        <v>3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0.02881298705999998</v>
      </c>
      <c r="S93" s="65">
        <f>MIN($S$6/100*F93,150)</f>
        <v>2.1396</v>
      </c>
      <c r="T93" s="65">
        <f>MIN($T$6/100*F93,200)</f>
        <v>2.6745</v>
      </c>
      <c r="U93" s="65">
        <f>MIN($U$6/100*F93,250)</f>
        <v>3.566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0.005453315669999985</v>
      </c>
      <c r="Z93" s="150">
        <f>IF(AND(C93&gt;=50.1,G93&lt;0),($A$2)*ABS(G93)/40000,0)</f>
        <v>0</v>
      </c>
      <c r="AA93" s="73">
        <f>R93+Y93+Z93</f>
        <v>0.03426630272999997</v>
      </c>
      <c r="AB93" s="148">
        <f>IF(AA93&gt;=0,AA93,"")</f>
        <v>0.03426630272999997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49.93</v>
      </c>
      <c r="D94" s="79">
        <f>ROUND(C94,2)</f>
        <v>49.93</v>
      </c>
      <c r="E94" s="65">
        <v>519.41</v>
      </c>
      <c r="F94" s="66">
        <v>17.83</v>
      </c>
      <c r="G94" s="80">
        <v>10.82834</v>
      </c>
      <c r="H94" s="68">
        <f>MAX(G94,-0.12*F94)</f>
        <v>10.82834</v>
      </c>
      <c r="I94" s="68">
        <f>IF(ABS(F94)&lt;=10,0.5,IF(ABS(F94)&lt;=25,1,IF(ABS(F94)&lt;=100,2,10)))</f>
        <v>1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1</v>
      </c>
      <c r="N94" s="70">
        <f>IF(M94=M93,N93+M94,0)</f>
        <v>4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0.1406087019849999</v>
      </c>
      <c r="S94" s="65">
        <f>MIN($S$6/100*F94,150)</f>
        <v>2.1396</v>
      </c>
      <c r="T94" s="65">
        <f>MIN($T$6/100*F94,200)</f>
        <v>2.6745</v>
      </c>
      <c r="U94" s="65">
        <f>MIN($U$6/100*F94,250)</f>
        <v>3.566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0.10032300268</v>
      </c>
      <c r="Z94" s="150">
        <f>IF(AND(C94&gt;=50.1,G94&lt;0),($A$2)*ABS(G94)/40000,0)</f>
        <v>0</v>
      </c>
      <c r="AA94" s="73">
        <f>R94+Y94+Z94</f>
        <v>0.2409317046649999</v>
      </c>
      <c r="AB94" s="148">
        <f>IF(AA94&gt;=0,AA94,"")</f>
        <v>0.2409317046649999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50.04</v>
      </c>
      <c r="D95" s="79">
        <f>ROUND(C95,2)</f>
        <v>50.04</v>
      </c>
      <c r="E95" s="65">
        <v>60.24</v>
      </c>
      <c r="F95" s="66">
        <v>17.83</v>
      </c>
      <c r="G95" s="80">
        <v>10.82834</v>
      </c>
      <c r="H95" s="68">
        <f>MAX(G95,-0.12*F95)</f>
        <v>10.82834</v>
      </c>
      <c r="I95" s="68">
        <f>IF(ABS(F95)&lt;=10,0.5,IF(ABS(F95)&lt;=25,1,IF(ABS(F95)&lt;=100,2,10)))</f>
        <v>1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1</v>
      </c>
      <c r="N95" s="70">
        <f>IF(M95=M94,N94+M95,0)</f>
        <v>5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0.01630748004</v>
      </c>
      <c r="S95" s="65">
        <f>MIN($S$6/100*F95,150)</f>
        <v>2.1396</v>
      </c>
      <c r="T95" s="65">
        <f>MIN($T$6/100*F95,200)</f>
        <v>2.6745</v>
      </c>
      <c r="U95" s="65">
        <f>MIN($U$6/100*F95,250)</f>
        <v>3.566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0.01163523552</v>
      </c>
      <c r="Z95" s="150">
        <f>IF(AND(C95&gt;=50.1,G95&lt;0),($A$2)*ABS(G95)/40000,0)</f>
        <v>0</v>
      </c>
      <c r="AA95" s="73">
        <f>R95+Y95+Z95</f>
        <v>0.02794271555999999</v>
      </c>
      <c r="AB95" s="148">
        <f>IF(AA95&gt;=0,AA95,"")</f>
        <v>0.02794271555999999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50.01</v>
      </c>
      <c r="D96" s="79">
        <f>ROUND(C96,2)</f>
        <v>50.01</v>
      </c>
      <c r="E96" s="65">
        <v>240.94</v>
      </c>
      <c r="F96" s="66">
        <v>17.83</v>
      </c>
      <c r="G96" s="80">
        <v>11.99528</v>
      </c>
      <c r="H96" s="68">
        <f>MAX(G96,-0.12*F96)</f>
        <v>11.99528</v>
      </c>
      <c r="I96" s="68">
        <f>IF(ABS(F96)&lt;=10,0.5,IF(ABS(F96)&lt;=25,1,IF(ABS(F96)&lt;=100,2,10)))</f>
        <v>1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1</v>
      </c>
      <c r="N96" s="70">
        <f>IF(M96=M95,N95+M96,0)</f>
        <v>6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0.07225356907999998</v>
      </c>
      <c r="S96" s="65">
        <f>MIN($S$6/100*F96,150)</f>
        <v>2.1396</v>
      </c>
      <c r="T96" s="65">
        <f>MIN($T$6/100*F96,200)</f>
        <v>2.6745</v>
      </c>
      <c r="U96" s="65">
        <f>MIN($U$6/100*F96,250)</f>
        <v>3.566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0.05356614221</v>
      </c>
      <c r="Z96" s="150">
        <f>IF(AND(C96&gt;=50.1,G96&lt;0),($A$2)*ABS(G96)/40000,0)</f>
        <v>0</v>
      </c>
      <c r="AA96" s="73">
        <f>R96+Y96+Z96</f>
        <v>0.12581971129</v>
      </c>
      <c r="AB96" s="148">
        <f>IF(AA96&gt;=0,AA96,"")</f>
        <v>0.12581971129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50.03</v>
      </c>
      <c r="D97" s="79">
        <f>ROUND(C97,2)</f>
        <v>50.03</v>
      </c>
      <c r="E97" s="65">
        <v>120.47</v>
      </c>
      <c r="F97" s="66">
        <v>17.83</v>
      </c>
      <c r="G97" s="80">
        <v>11.99528</v>
      </c>
      <c r="H97" s="68">
        <f>MAX(G97,-0.12*F97)</f>
        <v>11.99528</v>
      </c>
      <c r="I97" s="68">
        <f>IF(ABS(F97)&lt;=10,0.5,IF(ABS(F97)&lt;=25,1,IF(ABS(F97)&lt;=100,2,10)))</f>
        <v>1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1</v>
      </c>
      <c r="N97" s="70">
        <f>IF(M97=M96,N96+M97,0)</f>
        <v>7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0.03612678453999999</v>
      </c>
      <c r="S97" s="65">
        <f>MIN($S$6/100*F97,150)</f>
        <v>2.1396</v>
      </c>
      <c r="T97" s="65">
        <f>MIN($T$6/100*F97,200)</f>
        <v>2.6745</v>
      </c>
      <c r="U97" s="65">
        <f>MIN($U$6/100*F97,250)</f>
        <v>3.566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0.026783071105</v>
      </c>
      <c r="Z97" s="150">
        <f>IF(AND(C97&gt;=50.1,G97&lt;0),($A$2)*ABS(G97)/40000,0)</f>
        <v>0</v>
      </c>
      <c r="AA97" s="73">
        <f>R97+Y97+Z97</f>
        <v>0.06290985564499998</v>
      </c>
      <c r="AB97" s="148">
        <f>IF(AA97&gt;=0,AA97,"")</f>
        <v>0.06290985564499998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</v>
      </c>
      <c r="D98" s="79">
        <f>ROUND(C98,2)</f>
        <v>50</v>
      </c>
      <c r="E98" s="65">
        <v>301.18</v>
      </c>
      <c r="F98" s="66">
        <v>17.83</v>
      </c>
      <c r="G98" s="80">
        <v>0.5880499999999991</v>
      </c>
      <c r="H98" s="68">
        <f>MAX(G98,-0.12*F98)</f>
        <v>0.5880499999999991</v>
      </c>
      <c r="I98" s="68">
        <f>IF(ABS(F98)&lt;=10,0.5,IF(ABS(F98)&lt;=25,1,IF(ABS(F98)&lt;=100,2,10)))</f>
        <v>1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0.004427722474999993</v>
      </c>
      <c r="S98" s="65">
        <f>MIN($S$6/100*F98,150)</f>
        <v>2.1396</v>
      </c>
      <c r="T98" s="65">
        <f>MIN($T$6/100*F98,200)</f>
        <v>2.6745</v>
      </c>
      <c r="U98" s="65">
        <f>MIN($U$6/100*F98,250)</f>
        <v>3.566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150">
        <f>IF(AND(C98&gt;=50.1,G98&lt;0),($A$2)*ABS(G98)/40000,0)</f>
        <v>0</v>
      </c>
      <c r="AA98" s="73">
        <f>R98+Y98+Z98</f>
        <v>0.004427722474999993</v>
      </c>
      <c r="AB98" s="148">
        <f>IF(AA98&gt;=0,AA98,"")</f>
        <v>0.004427722474999993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49.98</v>
      </c>
      <c r="D99" s="79">
        <f>ROUND(C99,2)</f>
        <v>49.98</v>
      </c>
      <c r="E99" s="65">
        <v>363.53</v>
      </c>
      <c r="F99" s="66">
        <v>17.83</v>
      </c>
      <c r="G99" s="80">
        <v>0.5880499999999991</v>
      </c>
      <c r="H99" s="68">
        <f>MAX(G99,-0.12*F99)</f>
        <v>0.5880499999999991</v>
      </c>
      <c r="I99" s="68">
        <f>IF(ABS(F99)&lt;=10,0.5,IF(ABS(F99)&lt;=25,1,IF(ABS(F99)&lt;=100,2,10)))</f>
        <v>1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0.005344345412499991</v>
      </c>
      <c r="S99" s="65">
        <f>MIN($S$6/100*F99,150)</f>
        <v>2.1396</v>
      </c>
      <c r="T99" s="65">
        <f>MIN($T$6/100*F99,200)</f>
        <v>2.6745</v>
      </c>
      <c r="U99" s="65">
        <f>MIN($U$6/100*F99,250)</f>
        <v>3.566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150">
        <f>IF(AND(C99&gt;=50.1,G99&lt;0),($A$2)*ABS(G99)/40000,0)</f>
        <v>0</v>
      </c>
      <c r="AA99" s="73">
        <f>R99+Y99+Z99</f>
        <v>0.005344345412499991</v>
      </c>
      <c r="AB99" s="148">
        <f>IF(AA99&gt;=0,AA99,"")</f>
        <v>0.005344345412499991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49.94</v>
      </c>
      <c r="D100" s="79">
        <f>ROUND(C100,2)</f>
        <v>49.94</v>
      </c>
      <c r="E100" s="65">
        <v>488.24</v>
      </c>
      <c r="F100" s="66">
        <v>17.84</v>
      </c>
      <c r="G100" s="80">
        <v>0.5980500000000006</v>
      </c>
      <c r="H100" s="68">
        <f>MAX(G100,-0.12*F100)</f>
        <v>0.5980500000000006</v>
      </c>
      <c r="I100" s="68">
        <f>IF(ABS(F100)&lt;=10,0.5,IF(ABS(F100)&lt;=25,1,IF(ABS(F100)&lt;=100,2,10)))</f>
        <v>1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0.007299798300000007</v>
      </c>
      <c r="S100" s="65">
        <f>MIN($S$6/100*F100,150)</f>
        <v>2.1408</v>
      </c>
      <c r="T100" s="65">
        <f>MIN($T$6/100*F100,200)</f>
        <v>2.676</v>
      </c>
      <c r="U100" s="65">
        <f>MIN($U$6/100*F100,250)</f>
        <v>3.568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150">
        <f>IF(AND(C100&gt;=50.1,G100&lt;0),($A$2)*ABS(G100)/40000,0)</f>
        <v>0</v>
      </c>
      <c r="AA100" s="73">
        <f>R100+Y100+Z100</f>
        <v>0.007299798300000007</v>
      </c>
      <c r="AB100" s="148">
        <f>IF(AA100&gt;=0,AA100,"")</f>
        <v>0.007299798300000007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49.95</v>
      </c>
      <c r="D101" s="79">
        <f>ROUND(C101,2)</f>
        <v>49.95</v>
      </c>
      <c r="E101" s="65">
        <v>457.06</v>
      </c>
      <c r="F101" s="66">
        <v>17.84</v>
      </c>
      <c r="G101" s="80">
        <v>0.5980500000000006</v>
      </c>
      <c r="H101" s="68">
        <f>MAX(G101,-0.12*F101)</f>
        <v>0.5980500000000006</v>
      </c>
      <c r="I101" s="68">
        <f>IF(ABS(F101)&lt;=10,0.5,IF(ABS(F101)&lt;=25,1,IF(ABS(F101)&lt;=100,2,10)))</f>
        <v>1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0.006833618325000007</v>
      </c>
      <c r="S101" s="65">
        <f>MIN($S$6/100*F101,150)</f>
        <v>2.1408</v>
      </c>
      <c r="T101" s="65">
        <f>MIN($T$6/100*F101,200)</f>
        <v>2.676</v>
      </c>
      <c r="U101" s="65">
        <f>MIN($U$6/100*F101,250)</f>
        <v>3.568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150">
        <f>IF(AND(C101&gt;=50.1,G101&lt;0),($A$2)*ABS(G101)/40000,0)</f>
        <v>0</v>
      </c>
      <c r="AA101" s="73">
        <f>R101+Y101+Z101</f>
        <v>0.006833618325000007</v>
      </c>
      <c r="AB101" s="148">
        <f>IF(AA101&gt;=0,AA101,"")</f>
        <v>0.006833618325000007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50.02</v>
      </c>
      <c r="D102" s="79">
        <f>ROUND(C102,2)</f>
        <v>50.02</v>
      </c>
      <c r="E102" s="65">
        <v>180.71</v>
      </c>
      <c r="F102" s="66">
        <v>17.84</v>
      </c>
      <c r="G102" s="80">
        <v>0.5980500000000006</v>
      </c>
      <c r="H102" s="68">
        <f>MAX(G102,-0.12*F102)</f>
        <v>0.5980500000000006</v>
      </c>
      <c r="I102" s="68">
        <f>IF(ABS(F102)&lt;=10,0.5,IF(ABS(F102)&lt;=25,1,IF(ABS(F102)&lt;=100,2,10)))</f>
        <v>1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0.002701840387500003</v>
      </c>
      <c r="S102" s="65">
        <f>MIN($S$6/100*F102,150)</f>
        <v>2.1408</v>
      </c>
      <c r="T102" s="65">
        <f>MIN($T$6/100*F102,200)</f>
        <v>2.676</v>
      </c>
      <c r="U102" s="65">
        <f>MIN($U$6/100*F102,250)</f>
        <v>3.568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150">
        <f>IF(AND(C102&gt;=50.1,G102&lt;0),($A$2)*ABS(G102)/40000,0)</f>
        <v>0</v>
      </c>
      <c r="AA102" s="73">
        <f>R102+Y102+Z102</f>
        <v>0.002701840387500003</v>
      </c>
      <c r="AB102" s="148">
        <f>IF(AA102&gt;=0,AA102,"")</f>
        <v>0.002701840387500003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50.04</v>
      </c>
      <c r="D103" s="104">
        <f>ROUND(C103,2)</f>
        <v>50.04</v>
      </c>
      <c r="E103" s="105">
        <v>60.24</v>
      </c>
      <c r="F103" s="66">
        <v>18.84</v>
      </c>
      <c r="G103" s="106">
        <v>1.598050000000001</v>
      </c>
      <c r="H103" s="107">
        <f>MAX(G103,-0.12*F103)</f>
        <v>1.598050000000001</v>
      </c>
      <c r="I103" s="107">
        <f>IF(ABS(F103)&lt;=10,0.5,IF(ABS(F103)&lt;=25,1,IF(ABS(F103)&lt;=100,2,10)))</f>
        <v>1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1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0.002406663300000001</v>
      </c>
      <c r="S103" s="112">
        <f>MIN($S$6/100*F103,150)</f>
        <v>2.2608</v>
      </c>
      <c r="T103" s="112">
        <f>MIN($T$6/100*F103,200)</f>
        <v>2.826</v>
      </c>
      <c r="U103" s="112">
        <f>MIN($U$6/100*F103,250)</f>
        <v>3.768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150">
        <f>IF(AND(C103&gt;=50.1,G103&lt;0),($A$2)*ABS(G103)/40000,0)</f>
        <v>0</v>
      </c>
      <c r="AA103" s="113">
        <f>R103+Y103+Z103</f>
        <v>0.002406663300000001</v>
      </c>
      <c r="AB103" s="149">
        <f>IF(AA103&gt;=0,AA103,"")</f>
        <v>0.002406663300000001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49.98875000000001</v>
      </c>
      <c r="D104" s="118">
        <f>ROUND(C104,2)</f>
        <v>49.99</v>
      </c>
      <c r="E104" s="119">
        <f>AVERAGE(E6:E103)</f>
        <v>309.7020833333332</v>
      </c>
      <c r="F104" s="119">
        <f>AVERAGE(F6:F103)</f>
        <v>82.10187499999999</v>
      </c>
      <c r="G104" s="120">
        <f>SUM(G8:G103)/4</f>
        <v>-52.18878000000005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2</v>
      </c>
      <c r="Q104" s="121">
        <f>SUM($Q$8:$Q$103)</f>
        <v>0.01452537032</v>
      </c>
      <c r="R104" s="119">
        <f>SUM(R8:R103)</f>
        <v>3.153983516049998</v>
      </c>
      <c r="S104" s="122"/>
      <c r="T104" s="122"/>
      <c r="U104" s="122"/>
      <c r="V104" s="122"/>
      <c r="W104" s="122"/>
      <c r="X104" s="122"/>
      <c r="Y104" s="123">
        <f>SUM(Y8:Y103)</f>
        <v>2.055197901040001</v>
      </c>
      <c r="Z104" s="123">
        <f>SUM(Z8:Z103)</f>
        <v>0.09028172246400012</v>
      </c>
      <c r="AA104" s="124">
        <f>SUM(AA8:AA103)</f>
        <v>5.299463139554</v>
      </c>
      <c r="AB104" s="125">
        <f>SUM(AB8:AB103)</f>
        <v>7.202429192663998</v>
      </c>
      <c r="AC104" s="126">
        <f>SUM(AC8:AC103)</f>
        <v>-1.90296605311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0.01452537032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5.313988509874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60.23520000000001</v>
      </c>
      <c r="AH152" s="92">
        <f>MIN(AG152,$C$2)</f>
        <v>60.23520000000001</v>
      </c>
    </row>
    <row r="153" spans="1:37" customHeight="1" ht="15.75">
      <c r="AE153" s="17"/>
      <c r="AF153" s="143">
        <f>ROUND((AF152-0.01),2)</f>
        <v>50.03</v>
      </c>
      <c r="AG153" s="144">
        <f>2*$A$2/5</f>
        <v>120.4704</v>
      </c>
      <c r="AH153" s="92">
        <f>MIN(AG153,$C$2)</f>
        <v>120.4704</v>
      </c>
    </row>
    <row r="154" spans="1:37" customHeight="1" ht="15.75">
      <c r="AE154" s="17"/>
      <c r="AF154" s="143">
        <f>ROUND((AF153-0.01),2)</f>
        <v>50.02</v>
      </c>
      <c r="AG154" s="144">
        <f>3*$A$2/5</f>
        <v>180.7056</v>
      </c>
      <c r="AH154" s="92">
        <f>MIN(AG154,$C$2)</f>
        <v>180.7056</v>
      </c>
    </row>
    <row r="155" spans="1:37" customHeight="1" ht="15.75">
      <c r="AE155" s="17"/>
      <c r="AF155" s="143">
        <f>ROUND((AF154-0.01),2)</f>
        <v>50.01</v>
      </c>
      <c r="AG155" s="144">
        <f>4*$A$2/5</f>
        <v>240.9408</v>
      </c>
      <c r="AH155" s="92">
        <f>MIN(AG155,$C$2)</f>
        <v>240.9408</v>
      </c>
    </row>
    <row r="156" spans="1:37" customHeight="1" ht="15.75">
      <c r="AE156" s="17"/>
      <c r="AF156" s="143">
        <f>ROUND((AF155-0.01),2)</f>
        <v>50</v>
      </c>
      <c r="AG156" s="144">
        <f>5*$A$2/5</f>
        <v>301.176</v>
      </c>
      <c r="AH156" s="92">
        <f>MIN(AG156,$C$2)</f>
        <v>301.176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332.3525</v>
      </c>
      <c r="AH157" s="92">
        <f>MIN(AG157,$C$2)</f>
        <v>332.3525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363.5290000000001</v>
      </c>
      <c r="AH158" s="92">
        <f>MIN(AG158,$C$2)</f>
        <v>363.5290000000001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394.7055</v>
      </c>
      <c r="AH159" s="92">
        <f>MIN(AG159,$C$2)</f>
        <v>394.7055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425.8820000000001</v>
      </c>
      <c r="AH160" s="92">
        <f>MIN(AG160,$C$2)</f>
        <v>425.8820000000001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457.0585</v>
      </c>
      <c r="AH161" s="92">
        <f>MIN(AG161,$C$2)</f>
        <v>457.0585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488.235</v>
      </c>
      <c r="AH162" s="92">
        <f>MIN(AG162,$C$2)</f>
        <v>488.235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519.4115</v>
      </c>
      <c r="AH163" s="92">
        <f>MIN(AG163,$C$2)</f>
        <v>519.4115</v>
      </c>
    </row>
    <row r="164" spans="1:37" customHeight="1" ht="15">
      <c r="AE164" s="17"/>
      <c r="AF164" s="143">
        <f>ROUND((AF163-0.01),2)</f>
        <v>49.92</v>
      </c>
      <c r="AG164" s="144">
        <f>400+8*$A$2/16</f>
        <v>550.588</v>
      </c>
      <c r="AH164" s="145">
        <f>MIN(AG164,$C$2)</f>
        <v>550.588</v>
      </c>
    </row>
    <row r="165" spans="1:37" customHeight="1" ht="15">
      <c r="AE165" s="17"/>
      <c r="AF165" s="143">
        <f>ROUND((AF164-0.01),2)</f>
        <v>49.91</v>
      </c>
      <c r="AG165" s="144">
        <f>450+7*$A$2/16</f>
        <v>581.7645</v>
      </c>
      <c r="AH165" s="145">
        <f>MIN(AG165,$C$2)</f>
        <v>581.7645</v>
      </c>
    </row>
    <row r="166" spans="1:37" customHeight="1" ht="15">
      <c r="AE166" s="17"/>
      <c r="AF166" s="143">
        <f>ROUND((AF165-0.01),2)</f>
        <v>49.9</v>
      </c>
      <c r="AG166" s="144">
        <f>500+6*$A$2/16</f>
        <v>612.941</v>
      </c>
      <c r="AH166" s="145">
        <f>MIN(AG166,$C$2)</f>
        <v>612.941</v>
      </c>
    </row>
    <row r="167" spans="1:37" customHeight="1" ht="15">
      <c r="AE167" s="17"/>
      <c r="AF167" s="143">
        <f>ROUND((AF166-0.01),2)</f>
        <v>49.89</v>
      </c>
      <c r="AG167" s="144">
        <f>550+5*$A$2/16</f>
        <v>644.1175000000001</v>
      </c>
      <c r="AH167" s="145">
        <f>MIN(AG167,$C$2)</f>
        <v>644.1175000000001</v>
      </c>
    </row>
    <row r="168" spans="1:37" customHeight="1" ht="15">
      <c r="AE168" s="17"/>
      <c r="AF168" s="143">
        <f>ROUND((AF167-0.01),2)</f>
        <v>49.88</v>
      </c>
      <c r="AG168" s="144">
        <f>600+4*$A$2/16</f>
        <v>675.294</v>
      </c>
      <c r="AH168" s="145">
        <f>MIN(AG168,$C$2)</f>
        <v>675.294</v>
      </c>
    </row>
    <row r="169" spans="1:37" customHeight="1" ht="15">
      <c r="AE169" s="17"/>
      <c r="AF169" s="143">
        <f>ROUND((AF168-0.01),2)</f>
        <v>49.87</v>
      </c>
      <c r="AG169" s="144">
        <f>650+3*$A$2/16</f>
        <v>706.4705</v>
      </c>
      <c r="AH169" s="145">
        <f>MIN(AG169,$C$2)</f>
        <v>706.4705</v>
      </c>
    </row>
    <row r="170" spans="1:37" customHeight="1" ht="15">
      <c r="AE170" s="17"/>
      <c r="AF170" s="143">
        <f>ROUND((AF169-0.01),2)</f>
        <v>49.86</v>
      </c>
      <c r="AG170" s="144">
        <f>700+2*$A$2/16</f>
        <v>737.647</v>
      </c>
      <c r="AH170" s="145">
        <f>MIN(AG170,$C$2)</f>
        <v>737.647</v>
      </c>
    </row>
    <row r="171" spans="1:37" customHeight="1" ht="15">
      <c r="AE171" s="17"/>
      <c r="AF171" s="143">
        <f>ROUND((AF170-0.01),2)</f>
        <v>49.85</v>
      </c>
      <c r="AG171" s="144">
        <f>750+1*$A$2/16</f>
        <v>768.8235</v>
      </c>
      <c r="AH171" s="145">
        <f>MIN(AG171,$C$2)</f>
        <v>768.8235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3.375501491224996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303.128</v>
      </c>
      <c r="B2" s="19"/>
      <c r="C2" s="20">
        <v>800</v>
      </c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59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50.03</v>
      </c>
      <c r="D8" s="64">
        <f>ROUND(C8,2)</f>
        <v>50.03</v>
      </c>
      <c r="E8" s="65">
        <v>121.25</v>
      </c>
      <c r="F8" s="66">
        <v>0</v>
      </c>
      <c r="G8" s="67">
        <v>-11.40724</v>
      </c>
      <c r="H8" s="68">
        <f>MAX(G8,-0.12*F8)</f>
        <v>-0</v>
      </c>
      <c r="I8" s="68">
        <f>IF(ABS(F8)&lt;=10,0.5,IF(ABS(F8)&lt;=25,1,IF(ABS(F8)&lt;=100,2,10)))</f>
        <v>0.5</v>
      </c>
      <c r="J8" s="69">
        <f>IF(G8&lt;-I8,1,0)</f>
        <v>1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-0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151">
        <f>IF(AND(D8&lt;49.85,G8&gt;0),$C$2*ABS(G8)/40000,(SUMPRODUCT(--(G8&gt;$S8:$U8),(G8-$S8:$U8),($V8:$X8)))*E8/40000)</f>
        <v>0</v>
      </c>
      <c r="Z8" s="151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49.95</v>
      </c>
      <c r="D9" s="79">
        <f>ROUND(C9,2)</f>
        <v>49.95</v>
      </c>
      <c r="E9" s="65">
        <v>458.4</v>
      </c>
      <c r="F9" s="66">
        <v>0</v>
      </c>
      <c r="G9" s="80">
        <v>-11.40724</v>
      </c>
      <c r="H9" s="68">
        <f>MAX(G9,-0.12*F9)</f>
        <v>-0</v>
      </c>
      <c r="I9" s="68">
        <f>IF(ABS(F9)&lt;=10,0.5,IF(ABS(F9)&lt;=25,1,IF(ABS(F9)&lt;=100,2,10)))</f>
        <v>0.5</v>
      </c>
      <c r="J9" s="69">
        <f>IF(G9&lt;-I9,1,0)</f>
        <v>1</v>
      </c>
      <c r="K9" s="69">
        <f>IF(J9=J8,J9+K8,0)</f>
        <v>1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-0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152">
        <f>IF(AND(D9&lt;49.85,G9&gt;0),$C$2*ABS(G9)/40000,(SUMPRODUCT(--(G9&gt;$S9:$U9),(G9-$S9:$U9),($V9:$X9)))*E9/40000)</f>
        <v>0</v>
      </c>
      <c r="Z9" s="151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49.99</v>
      </c>
      <c r="D10" s="79">
        <f>ROUND(C10,2)</f>
        <v>49.99</v>
      </c>
      <c r="E10" s="65">
        <v>334.18</v>
      </c>
      <c r="F10" s="66">
        <v>0</v>
      </c>
      <c r="G10" s="80">
        <v>-11.40724</v>
      </c>
      <c r="H10" s="68">
        <f>MAX(G10,-0.12*F10)</f>
        <v>-0</v>
      </c>
      <c r="I10" s="68">
        <f>IF(ABS(F10)&lt;=10,0.5,IF(ABS(F10)&lt;=25,1,IF(ABS(F10)&lt;=100,2,10)))</f>
        <v>0.5</v>
      </c>
      <c r="J10" s="69">
        <f>IF(G10&lt;-I10,1,0)</f>
        <v>1</v>
      </c>
      <c r="K10" s="69">
        <f>IF(J10=J9,K9+J10,0)</f>
        <v>2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-0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152">
        <f>IF(AND(D10&lt;49.85,G10&gt;0),$C$2*ABS(G10)/40000,(SUMPRODUCT(--(G10&gt;$S10:$U10),(G10-$S10:$U10),($V10:$X10)))*E10/40000)</f>
        <v>0</v>
      </c>
      <c r="Z10" s="151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49.94</v>
      </c>
      <c r="D11" s="79">
        <f>ROUND(C11,2)</f>
        <v>49.94</v>
      </c>
      <c r="E11" s="65">
        <v>489.46</v>
      </c>
      <c r="F11" s="66">
        <v>0</v>
      </c>
      <c r="G11" s="80">
        <v>-11.40724</v>
      </c>
      <c r="H11" s="68">
        <f>MAX(G11,-0.12*F11)</f>
        <v>-0</v>
      </c>
      <c r="I11" s="68">
        <f>IF(ABS(F11)&lt;=10,0.5,IF(ABS(F11)&lt;=25,1,IF(ABS(F11)&lt;=100,2,10)))</f>
        <v>0.5</v>
      </c>
      <c r="J11" s="69">
        <f>IF(G11&lt;-I11,1,0)</f>
        <v>1</v>
      </c>
      <c r="K11" s="69">
        <f>IF(J11=J10,K10+J11,0)</f>
        <v>3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-0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152">
        <f>IF(AND(D11&lt;49.85,G11&gt;0),$C$2*ABS(G11)/40000,(SUMPRODUCT(--(G11&gt;$S11:$U11),(G11-$S11:$U11),($V11:$X11)))*E11/40000)</f>
        <v>0</v>
      </c>
      <c r="Z11" s="151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49.96</v>
      </c>
      <c r="D12" s="79">
        <f>ROUND(C12,2)</f>
        <v>49.96</v>
      </c>
      <c r="E12" s="65">
        <v>427.35</v>
      </c>
      <c r="F12" s="66">
        <v>0</v>
      </c>
      <c r="G12" s="80">
        <v>-11.40724</v>
      </c>
      <c r="H12" s="68">
        <f>MAX(G12,-0.12*F12)</f>
        <v>-0</v>
      </c>
      <c r="I12" s="68">
        <f>IF(ABS(F12)&lt;=10,0.5,IF(ABS(F12)&lt;=25,1,IF(ABS(F12)&lt;=100,2,10)))</f>
        <v>0.5</v>
      </c>
      <c r="J12" s="69">
        <f>IF(G12&lt;-I12,1,0)</f>
        <v>1</v>
      </c>
      <c r="K12" s="69">
        <f>IF(J12=J11,K11+J12,0)</f>
        <v>4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-0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152">
        <f>IF(AND(D12&lt;49.85,G12&gt;0),$C$2*ABS(G12)/40000,(SUMPRODUCT(--(G12&gt;$S12:$U12),(G12-$S12:$U12),($V12:$X12)))*E12/40000)</f>
        <v>0</v>
      </c>
      <c r="Z12" s="151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49.91</v>
      </c>
      <c r="D13" s="79">
        <f>ROUND(C13,2)</f>
        <v>49.91</v>
      </c>
      <c r="E13" s="65">
        <v>582.62</v>
      </c>
      <c r="F13" s="66">
        <v>0</v>
      </c>
      <c r="G13" s="80">
        <v>-11.40724</v>
      </c>
      <c r="H13" s="68">
        <f>MAX(G13,-0.12*F13)</f>
        <v>-0</v>
      </c>
      <c r="I13" s="68">
        <f>IF(ABS(F13)&lt;=10,0.5,IF(ABS(F13)&lt;=25,1,IF(ABS(F13)&lt;=100,2,10)))</f>
        <v>0.5</v>
      </c>
      <c r="J13" s="69">
        <f>IF(G13&lt;-I13,1,0)</f>
        <v>1</v>
      </c>
      <c r="K13" s="69">
        <f>IF(J13=J12,K12+J13,0)</f>
        <v>5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-0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152">
        <f>IF(AND(D13&lt;49.85,G13&gt;0),$C$2*ABS(G13)/40000,(SUMPRODUCT(--(G13&gt;$S13:$U13),(G13-$S13:$U13),($V13:$X13)))*E13/40000)</f>
        <v>0</v>
      </c>
      <c r="Z13" s="151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49.94</v>
      </c>
      <c r="D14" s="79">
        <f>ROUND(C14,2)</f>
        <v>49.94</v>
      </c>
      <c r="E14" s="65">
        <v>489.46</v>
      </c>
      <c r="F14" s="66">
        <v>0</v>
      </c>
      <c r="G14" s="80">
        <v>-11.40724</v>
      </c>
      <c r="H14" s="68">
        <f>MAX(G14,-0.12*F14)</f>
        <v>-0</v>
      </c>
      <c r="I14" s="68">
        <f>IF(ABS(F14)&lt;=10,0.5,IF(ABS(F14)&lt;=25,1,IF(ABS(F14)&lt;=100,2,10)))</f>
        <v>0.5</v>
      </c>
      <c r="J14" s="69">
        <f>IF(G14&lt;-I14,1,0)</f>
        <v>1</v>
      </c>
      <c r="K14" s="69">
        <f>IF(J14=J13,K13+J14,0)</f>
        <v>6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-0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152">
        <f>IF(AND(D14&lt;49.85,G14&gt;0),$C$2*ABS(G14)/40000,(SUMPRODUCT(--(G14&gt;$S14:$U14),(G14-$S14:$U14),($V14:$X14)))*E14/40000)</f>
        <v>0</v>
      </c>
      <c r="Z14" s="151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49.97</v>
      </c>
      <c r="D15" s="79">
        <f>ROUND(C15,2)</f>
        <v>49.97</v>
      </c>
      <c r="E15" s="65">
        <v>396.29</v>
      </c>
      <c r="F15" s="66">
        <v>0</v>
      </c>
      <c r="G15" s="80">
        <v>-11.40724</v>
      </c>
      <c r="H15" s="68">
        <f>MAX(G15,-0.12*F15)</f>
        <v>-0</v>
      </c>
      <c r="I15" s="68">
        <f>IF(ABS(F15)&lt;=10,0.5,IF(ABS(F15)&lt;=25,1,IF(ABS(F15)&lt;=100,2,10)))</f>
        <v>0.5</v>
      </c>
      <c r="J15" s="69">
        <f>IF(G15&lt;-I15,1,0)</f>
        <v>1</v>
      </c>
      <c r="K15" s="69">
        <f>IF(J15=J14,K14+J15,0)</f>
        <v>7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-0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152">
        <f>IF(AND(D15&lt;49.85,G15&gt;0),$C$2*ABS(G15)/40000,(SUMPRODUCT(--(G15&gt;$S15:$U15),(G15-$S15:$U15),($V15:$X15)))*E15/40000)</f>
        <v>0</v>
      </c>
      <c r="Z15" s="151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50.01</v>
      </c>
      <c r="D16" s="79">
        <f>ROUND(C16,2)</f>
        <v>50.01</v>
      </c>
      <c r="E16" s="65">
        <v>242.5</v>
      </c>
      <c r="F16" s="66">
        <v>0</v>
      </c>
      <c r="G16" s="80">
        <v>-11.40724</v>
      </c>
      <c r="H16" s="68">
        <f>MAX(G16,-0.12*F16)</f>
        <v>-0</v>
      </c>
      <c r="I16" s="68">
        <f>IF(ABS(F16)&lt;=10,0.5,IF(ABS(F16)&lt;=25,1,IF(ABS(F16)&lt;=100,2,10)))</f>
        <v>0.5</v>
      </c>
      <c r="J16" s="69">
        <f>IF(G16&lt;-I16,1,0)</f>
        <v>1</v>
      </c>
      <c r="K16" s="69">
        <f>IF(J16=J15,K15+J16,0)</f>
        <v>8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-0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152">
        <f>IF(AND(D16&lt;49.85,G16&gt;0),$C$2*ABS(G16)/40000,(SUMPRODUCT(--(G16&gt;$S16:$U16),(G16-$S16:$U16),($V16:$X16)))*E16/40000)</f>
        <v>0</v>
      </c>
      <c r="Z16" s="151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</v>
      </c>
      <c r="D17" s="79">
        <f>ROUND(C17,2)</f>
        <v>50</v>
      </c>
      <c r="E17" s="65">
        <v>303.13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152">
        <f>IF(AND(D17&lt;49.85,G17&gt;0),$C$2*ABS(G17)/40000,(SUMPRODUCT(--(G17&gt;$S17:$U17),(G17-$S17:$U17),($V17:$X17)))*E17/40000)</f>
        <v>0</v>
      </c>
      <c r="Z17" s="151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50</v>
      </c>
      <c r="D18" s="79">
        <f>ROUND(C18,2)</f>
        <v>50</v>
      </c>
      <c r="E18" s="65">
        <v>303.13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152">
        <f>IF(AND(D18&lt;49.85,G18&gt;0),$C$2*ABS(G18)/40000,(SUMPRODUCT(--(G18&gt;$S18:$U18),(G18-$S18:$U18),($V18:$X18)))*E18/40000)</f>
        <v>0</v>
      </c>
      <c r="Z18" s="151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50.02</v>
      </c>
      <c r="D19" s="79">
        <f>ROUND(C19,2)</f>
        <v>50.02</v>
      </c>
      <c r="E19" s="65">
        <v>181.88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152">
        <f>IF(AND(D19&lt;49.85,G19&gt;0),$C$2*ABS(G19)/40000,(SUMPRODUCT(--(G19&gt;$S19:$U19),(G19-$S19:$U19),($V19:$X19)))*E19/40000)</f>
        <v>0</v>
      </c>
      <c r="Z19" s="151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50</v>
      </c>
      <c r="D20" s="79">
        <f>ROUND(C20,2)</f>
        <v>50</v>
      </c>
      <c r="E20" s="65">
        <v>303.13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152">
        <f>IF(AND(D20&lt;49.85,G20&gt;0),$C$2*ABS(G20)/40000,(SUMPRODUCT(--(G20&gt;$S20:$U20),(G20-$S20:$U20),($V20:$X20)))*E20/40000)</f>
        <v>0</v>
      </c>
      <c r="Z20" s="151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50</v>
      </c>
      <c r="D21" s="79">
        <f>ROUND(C21,2)</f>
        <v>50</v>
      </c>
      <c r="E21" s="65">
        <v>303.13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152">
        <f>IF(AND(D21&lt;49.85,G21&gt;0),$C$2*ABS(G21)/40000,(SUMPRODUCT(--(G21&gt;$S21:$U21),(G21-$S21:$U21),($V21:$X21)))*E21/40000)</f>
        <v>0</v>
      </c>
      <c r="Z21" s="151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49.97</v>
      </c>
      <c r="D22" s="79">
        <f>ROUND(C22,2)</f>
        <v>49.97</v>
      </c>
      <c r="E22" s="65">
        <v>396.29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152">
        <f>IF(AND(D22&lt;49.85,G22&gt;0),$C$2*ABS(G22)/40000,(SUMPRODUCT(--(G22&gt;$S22:$U22),(G22-$S22:$U22),($V22:$X22)))*E22/40000)</f>
        <v>0</v>
      </c>
      <c r="Z22" s="151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49.91</v>
      </c>
      <c r="D23" s="79">
        <f>ROUND(C23,2)</f>
        <v>49.91</v>
      </c>
      <c r="E23" s="65">
        <v>582.62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152">
        <f>IF(AND(D23&lt;49.85,G23&gt;0),$C$2*ABS(G23)/40000,(SUMPRODUCT(--(G23&gt;$S23:$U23),(G23-$S23:$U23),($V23:$X23)))*E23/40000)</f>
        <v>0</v>
      </c>
      <c r="Z23" s="151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49.91</v>
      </c>
      <c r="D24" s="79">
        <f>ROUND(C24,2)</f>
        <v>49.91</v>
      </c>
      <c r="E24" s="65">
        <v>582.62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152">
        <f>IF(AND(D24&lt;49.85,G24&gt;0),$C$2*ABS(G24)/40000,(SUMPRODUCT(--(G24&gt;$S24:$U24),(G24-$S24:$U24),($V24:$X24)))*E24/40000)</f>
        <v>0</v>
      </c>
      <c r="Z24" s="151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</v>
      </c>
      <c r="D25" s="79">
        <f>ROUND(C25,2)</f>
        <v>49.9</v>
      </c>
      <c r="E25" s="65">
        <v>613.67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152">
        <f>IF(AND(D25&lt;49.85,G25&gt;0),$C$2*ABS(G25)/40000,(SUMPRODUCT(--(G25&gt;$S25:$U25),(G25-$S25:$U25),($V25:$X25)))*E25/40000)</f>
        <v>0</v>
      </c>
      <c r="Z25" s="151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49.97</v>
      </c>
      <c r="D26" s="79">
        <f>ROUND(C26,2)</f>
        <v>49.97</v>
      </c>
      <c r="E26" s="65">
        <v>396.29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152">
        <f>IF(AND(D26&lt;49.85,G26&gt;0),$C$2*ABS(G26)/40000,(SUMPRODUCT(--(G26&gt;$S26:$U26),(G26-$S26:$U26),($V26:$X26)))*E26/40000)</f>
        <v>0</v>
      </c>
      <c r="Z26" s="151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50.04</v>
      </c>
      <c r="D27" s="79">
        <f>ROUND(C27,2)</f>
        <v>50.04</v>
      </c>
      <c r="E27" s="65">
        <v>60.63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152">
        <f>IF(AND(D27&lt;49.85,G27&gt;0),$C$2*ABS(G27)/40000,(SUMPRODUCT(--(G27&gt;$S27:$U27),(G27-$S27:$U27),($V27:$X27)))*E27/40000)</f>
        <v>0</v>
      </c>
      <c r="Z27" s="151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49.97</v>
      </c>
      <c r="D28" s="79">
        <f>ROUND(C28,2)</f>
        <v>49.97</v>
      </c>
      <c r="E28" s="65">
        <v>396.29</v>
      </c>
      <c r="F28" s="66">
        <v>0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</v>
      </c>
      <c r="T28" s="65">
        <f>MIN($T$6/100*F28,200)</f>
        <v>0</v>
      </c>
      <c r="U28" s="65">
        <f>MIN($U$6/100*F28,250)</f>
        <v>0</v>
      </c>
      <c r="V28" s="65">
        <v>0.2</v>
      </c>
      <c r="W28" s="65">
        <v>0.2</v>
      </c>
      <c r="X28" s="65">
        <v>0.6</v>
      </c>
      <c r="Y28" s="152">
        <f>IF(AND(D28&lt;49.85,G28&gt;0),$C$2*ABS(G28)/40000,(SUMPRODUCT(--(G28&gt;$S28:$U28),(G28-$S28:$U28),($V28:$X28)))*E28/40000)</f>
        <v>0</v>
      </c>
      <c r="Z28" s="151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50</v>
      </c>
      <c r="D29" s="79">
        <f>ROUND(C29,2)</f>
        <v>50</v>
      </c>
      <c r="E29" s="65">
        <v>303.13</v>
      </c>
      <c r="F29" s="66">
        <v>51.09</v>
      </c>
      <c r="G29" s="80">
        <v>-1.171159999999993</v>
      </c>
      <c r="H29" s="68">
        <f>MAX(G29,-0.12*F29)</f>
        <v>-1.171159999999993</v>
      </c>
      <c r="I29" s="68">
        <f>IF(ABS(F29)&lt;=10,0.5,IF(ABS(F29)&lt;=25,1,IF(ABS(F29)&lt;=100,2,10)))</f>
        <v>2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-0.008875343269999949</v>
      </c>
      <c r="S29" s="65">
        <f>MIN($S$6/100*F29,150)</f>
        <v>6.1308</v>
      </c>
      <c r="T29" s="65">
        <f>MIN($T$6/100*F29,200)</f>
        <v>7.6635</v>
      </c>
      <c r="U29" s="65">
        <f>MIN($U$6/100*F29,250)</f>
        <v>10.218</v>
      </c>
      <c r="V29" s="65">
        <v>0.2</v>
      </c>
      <c r="W29" s="65">
        <v>0.2</v>
      </c>
      <c r="X29" s="65">
        <v>0.6</v>
      </c>
      <c r="Y29" s="152">
        <f>IF(AND(D29&lt;49.85,G29&gt;0),$C$2*ABS(G29)/40000,(SUMPRODUCT(--(G29&gt;$S29:$U29),(G29-$S29:$U29),($V29:$X29)))*E29/40000)</f>
        <v>0</v>
      </c>
      <c r="Z29" s="151">
        <f>IF(AND(C29&gt;=50.1,G29&lt;0),($A$2)*ABS(G29)/40000,0)</f>
        <v>0</v>
      </c>
      <c r="AA29" s="73">
        <f>R29+Y29+Z29</f>
        <v>-0.008875343269999949</v>
      </c>
      <c r="AB29" s="148" t="str">
        <f>IF(AA29&gt;=0,AA29,"")</f>
        <v/>
      </c>
      <c r="AC29" s="82">
        <f>IF(AA29&lt;0,AA29,"")</f>
        <v>-0.008875343269999949</v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49.97</v>
      </c>
      <c r="D30" s="79">
        <f>ROUND(C30,2)</f>
        <v>49.97</v>
      </c>
      <c r="E30" s="65">
        <v>396.29</v>
      </c>
      <c r="F30" s="66">
        <v>82.02</v>
      </c>
      <c r="G30" s="80">
        <v>-1.838639999999998</v>
      </c>
      <c r="H30" s="68">
        <f>MAX(G30,-0.12*F30)</f>
        <v>-1.838639999999998</v>
      </c>
      <c r="I30" s="68">
        <f>IF(ABS(F30)&lt;=10,0.5,IF(ABS(F30)&lt;=25,1,IF(ABS(F30)&lt;=100,2,10)))</f>
        <v>2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-0.01821586613999998</v>
      </c>
      <c r="S30" s="65">
        <f>MIN($S$6/100*F30,150)</f>
        <v>9.8424</v>
      </c>
      <c r="T30" s="65">
        <f>MIN($T$6/100*F30,200)</f>
        <v>12.303</v>
      </c>
      <c r="U30" s="65">
        <f>MIN($U$6/100*F30,250)</f>
        <v>16.404</v>
      </c>
      <c r="V30" s="65">
        <v>0.2</v>
      </c>
      <c r="W30" s="65">
        <v>0.2</v>
      </c>
      <c r="X30" s="65">
        <v>0.6</v>
      </c>
      <c r="Y30" s="152">
        <f>IF(AND(D30&lt;49.85,G30&gt;0),$C$2*ABS(G30)/40000,(SUMPRODUCT(--(G30&gt;$S30:$U30),(G30-$S30:$U30),($V30:$X30)))*E30/40000)</f>
        <v>0</v>
      </c>
      <c r="Z30" s="151">
        <f>IF(AND(C30&gt;=50.1,G30&lt;0),($A$2)*ABS(G30)/40000,0)</f>
        <v>0</v>
      </c>
      <c r="AA30" s="73">
        <f>R30+Y30+Z30</f>
        <v>-0.01821586613999998</v>
      </c>
      <c r="AB30" s="148" t="str">
        <f>IF(AA30&gt;=0,AA30,"")</f>
        <v/>
      </c>
      <c r="AC30" s="82">
        <f>IF(AA30&lt;0,AA30,"")</f>
        <v>-0.01821586613999998</v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50.01</v>
      </c>
      <c r="D31" s="79">
        <f>ROUND(C31,2)</f>
        <v>50.01</v>
      </c>
      <c r="E31" s="65">
        <v>242.5</v>
      </c>
      <c r="F31" s="66">
        <v>175.43</v>
      </c>
      <c r="G31" s="80">
        <v>38.88174000000001</v>
      </c>
      <c r="H31" s="68">
        <f>MAX(G31,-0.12*F31)</f>
        <v>38.88174000000001</v>
      </c>
      <c r="I31" s="68">
        <f>IF(ABS(F31)&lt;=10,0.5,IF(ABS(F31)&lt;=25,1,IF(ABS(F31)&lt;=100,2,10)))</f>
        <v>10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1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0.23572054875</v>
      </c>
      <c r="S31" s="65">
        <f>MIN($S$6/100*F31,150)</f>
        <v>21.0516</v>
      </c>
      <c r="T31" s="65">
        <f>MIN($T$6/100*F31,200)</f>
        <v>26.3145</v>
      </c>
      <c r="U31" s="65">
        <f>MIN($U$6/100*F31,250)</f>
        <v>35.08600000000001</v>
      </c>
      <c r="V31" s="65">
        <v>0.2</v>
      </c>
      <c r="W31" s="65">
        <v>0.2</v>
      </c>
      <c r="X31" s="65">
        <v>0.6</v>
      </c>
      <c r="Y31" s="152">
        <f>IF(AND(D31&lt;49.85,G31&gt;0),$C$2*ABS(G31)/40000,(SUMPRODUCT(--(G31&gt;$S31:$U31),(G31-$S31:$U31),($V31:$X31)))*E31/40000)</f>
        <v>0.05066382750000002</v>
      </c>
      <c r="Z31" s="151">
        <f>IF(AND(C31&gt;=50.1,G31&lt;0),($A$2)*ABS(G31)/40000,0)</f>
        <v>0</v>
      </c>
      <c r="AA31" s="73">
        <f>R31+Y31+Z31</f>
        <v>0.2863843762500001</v>
      </c>
      <c r="AB31" s="148">
        <f>IF(AA31&gt;=0,AA31,"")</f>
        <v>0.2863843762500001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50.05</v>
      </c>
      <c r="D32" s="79">
        <f>ROUND(C32,2)</f>
        <v>50.05</v>
      </c>
      <c r="E32" s="65">
        <v>0</v>
      </c>
      <c r="F32" s="66">
        <v>269.85</v>
      </c>
      <c r="G32" s="80">
        <v>40.62368000000004</v>
      </c>
      <c r="H32" s="68">
        <f>MAX(G32,-0.12*F32)</f>
        <v>40.62368000000004</v>
      </c>
      <c r="I32" s="68">
        <f>IF(ABS(F32)&lt;=10,0.5,IF(ABS(F32)&lt;=25,1,IF(ABS(F32)&lt;=100,2,10)))</f>
        <v>10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1</v>
      </c>
      <c r="N32" s="70">
        <f>IF(M32=M31,N31+M32,0)</f>
        <v>1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32.38200000000001</v>
      </c>
      <c r="T32" s="65">
        <f>MIN($T$6/100*F32,200)</f>
        <v>40.4775</v>
      </c>
      <c r="U32" s="65">
        <f>MIN($U$6/100*F32,250)</f>
        <v>53.97000000000001</v>
      </c>
      <c r="V32" s="65">
        <v>0.2</v>
      </c>
      <c r="W32" s="65">
        <v>0.2</v>
      </c>
      <c r="X32" s="65">
        <v>0.6</v>
      </c>
      <c r="Y32" s="152">
        <f>IF(AND(D32&lt;49.85,G32&gt;0),$C$2*ABS(G32)/40000,(SUMPRODUCT(--(G32&gt;$S32:$U32),(G32-$S32:$U32),($V32:$X32)))*E32/40000)</f>
        <v>0</v>
      </c>
      <c r="Z32" s="151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50.01</v>
      </c>
      <c r="D33" s="79">
        <f>ROUND(C33,2)</f>
        <v>50.01</v>
      </c>
      <c r="E33" s="65">
        <v>242.5</v>
      </c>
      <c r="F33" s="66">
        <v>365.28</v>
      </c>
      <c r="G33" s="80">
        <v>-2.314990000000023</v>
      </c>
      <c r="H33" s="68">
        <f>MAX(G33,-0.12*F33)</f>
        <v>-2.314990000000023</v>
      </c>
      <c r="I33" s="68">
        <f>IF(ABS(F33)&lt;=10,0.5,IF(ABS(F33)&lt;=25,1,IF(ABS(F33)&lt;=100,2,10)))</f>
        <v>10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-0.01403462687500014</v>
      </c>
      <c r="S33" s="65">
        <f>MIN($S$6/100*F33,150)</f>
        <v>43.8336</v>
      </c>
      <c r="T33" s="65">
        <f>MIN($T$6/100*F33,200)</f>
        <v>54.79199999999999</v>
      </c>
      <c r="U33" s="65">
        <f>MIN($U$6/100*F33,250)</f>
        <v>73.056</v>
      </c>
      <c r="V33" s="65">
        <v>0.2</v>
      </c>
      <c r="W33" s="65">
        <v>0.2</v>
      </c>
      <c r="X33" s="65">
        <v>0.6</v>
      </c>
      <c r="Y33" s="152">
        <f>IF(AND(D33&lt;49.85,G33&gt;0),$C$2*ABS(G33)/40000,(SUMPRODUCT(--(G33&gt;$S33:$U33),(G33-$S33:$U33),($V33:$X33)))*E33/40000)</f>
        <v>0</v>
      </c>
      <c r="Z33" s="151">
        <f>IF(AND(C33&gt;=50.1,G33&lt;0),($A$2)*ABS(G33)/40000,0)</f>
        <v>0</v>
      </c>
      <c r="AA33" s="73">
        <f>R33+Y33+Z33</f>
        <v>-0.01403462687500014</v>
      </c>
      <c r="AB33" s="148" t="str">
        <f>IF(AA33&gt;=0,AA33,"")</f>
        <v/>
      </c>
      <c r="AC33" s="82">
        <f>IF(AA33&lt;0,AA33,"")</f>
        <v>-0.01403462687500014</v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49.92</v>
      </c>
      <c r="D34" s="79">
        <f>ROUND(C34,2)</f>
        <v>49.92</v>
      </c>
      <c r="E34" s="65">
        <v>551.5599999999999</v>
      </c>
      <c r="F34" s="66">
        <v>365.28</v>
      </c>
      <c r="G34" s="80">
        <v>-8.352520000000027</v>
      </c>
      <c r="H34" s="68">
        <f>MAX(G34,-0.12*F34)</f>
        <v>-8.352520000000027</v>
      </c>
      <c r="I34" s="68">
        <f>IF(ABS(F34)&lt;=10,0.5,IF(ABS(F34)&lt;=25,1,IF(ABS(F34)&lt;=100,2,10)))</f>
        <v>10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-0.1151728982800004</v>
      </c>
      <c r="S34" s="65">
        <f>MIN($S$6/100*F34,150)</f>
        <v>43.8336</v>
      </c>
      <c r="T34" s="65">
        <f>MIN($T$6/100*F34,200)</f>
        <v>54.79199999999999</v>
      </c>
      <c r="U34" s="65">
        <f>MIN($U$6/100*F34,250)</f>
        <v>73.056</v>
      </c>
      <c r="V34" s="65">
        <v>0.2</v>
      </c>
      <c r="W34" s="65">
        <v>0.2</v>
      </c>
      <c r="X34" s="65">
        <v>0.6</v>
      </c>
      <c r="Y34" s="152">
        <f>IF(AND(D34&lt;49.85,G34&gt;0),$C$2*ABS(G34)/40000,(SUMPRODUCT(--(G34&gt;$S34:$U34),(G34-$S34:$U34),($V34:$X34)))*E34/40000)</f>
        <v>0</v>
      </c>
      <c r="Z34" s="151">
        <f>IF(AND(C34&gt;=50.1,G34&lt;0),($A$2)*ABS(G34)/40000,0)</f>
        <v>0</v>
      </c>
      <c r="AA34" s="73">
        <f>R34+Y34+Z34</f>
        <v>-0.1151728982800004</v>
      </c>
      <c r="AB34" s="148" t="str">
        <f>IF(AA34&gt;=0,AA34,"")</f>
        <v/>
      </c>
      <c r="AC34" s="82">
        <f>IF(AA34&lt;0,AA34,"")</f>
        <v>-0.1151728982800004</v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49.94</v>
      </c>
      <c r="D35" s="79">
        <f>ROUND(C35,2)</f>
        <v>49.94</v>
      </c>
      <c r="E35" s="65">
        <v>489.46</v>
      </c>
      <c r="F35" s="66">
        <v>365.28</v>
      </c>
      <c r="G35" s="80">
        <v>-8.352520000000027</v>
      </c>
      <c r="H35" s="68">
        <f>MAX(G35,-0.12*F35)</f>
        <v>-8.352520000000027</v>
      </c>
      <c r="I35" s="68">
        <f>IF(ABS(F35)&lt;=10,0.5,IF(ABS(F35)&lt;=25,1,IF(ABS(F35)&lt;=100,2,10)))</f>
        <v>10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-0.1022056109800003</v>
      </c>
      <c r="S35" s="65">
        <f>MIN($S$6/100*F35,150)</f>
        <v>43.8336</v>
      </c>
      <c r="T35" s="65">
        <f>MIN($T$6/100*F35,200)</f>
        <v>54.79199999999999</v>
      </c>
      <c r="U35" s="65">
        <f>MIN($U$6/100*F35,250)</f>
        <v>73.056</v>
      </c>
      <c r="V35" s="65">
        <v>0.2</v>
      </c>
      <c r="W35" s="65">
        <v>0.2</v>
      </c>
      <c r="X35" s="65">
        <v>0.6</v>
      </c>
      <c r="Y35" s="152">
        <f>IF(AND(D35&lt;49.85,G35&gt;0),$C$2*ABS(G35)/40000,(SUMPRODUCT(--(G35&gt;$S35:$U35),(G35-$S35:$U35),($V35:$X35)))*E35/40000)</f>
        <v>0</v>
      </c>
      <c r="Z35" s="151">
        <f>IF(AND(C35&gt;=50.1,G35&lt;0),($A$2)*ABS(G35)/40000,0)</f>
        <v>0</v>
      </c>
      <c r="AA35" s="73">
        <f>R35+Y35+Z35</f>
        <v>-0.1022056109800003</v>
      </c>
      <c r="AB35" s="148" t="str">
        <f>IF(AA35&gt;=0,AA35,"")</f>
        <v/>
      </c>
      <c r="AC35" s="82">
        <f>IF(AA35&lt;0,AA35,"")</f>
        <v>-0.1022056109800003</v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49.98</v>
      </c>
      <c r="D36" s="79">
        <f>ROUND(C36,2)</f>
        <v>49.98</v>
      </c>
      <c r="E36" s="65">
        <v>365.24</v>
      </c>
      <c r="F36" s="66">
        <v>365.28</v>
      </c>
      <c r="G36" s="80">
        <v>-8.352520000000027</v>
      </c>
      <c r="H36" s="68">
        <f>MAX(G36,-0.12*F36)</f>
        <v>-8.352520000000027</v>
      </c>
      <c r="I36" s="68">
        <f>IF(ABS(F36)&lt;=10,0.5,IF(ABS(F36)&lt;=25,1,IF(ABS(F36)&lt;=100,2,10)))</f>
        <v>10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-0.07626686012000025</v>
      </c>
      <c r="S36" s="65">
        <f>MIN($S$6/100*F36,150)</f>
        <v>43.8336</v>
      </c>
      <c r="T36" s="65">
        <f>MIN($T$6/100*F36,200)</f>
        <v>54.79199999999999</v>
      </c>
      <c r="U36" s="65">
        <f>MIN($U$6/100*F36,250)</f>
        <v>73.056</v>
      </c>
      <c r="V36" s="65">
        <v>0.2</v>
      </c>
      <c r="W36" s="65">
        <v>0.2</v>
      </c>
      <c r="X36" s="65">
        <v>0.6</v>
      </c>
      <c r="Y36" s="152">
        <f>IF(AND(D36&lt;49.85,G36&gt;0),$C$2*ABS(G36)/40000,(SUMPRODUCT(--(G36&gt;$S36:$U36),(G36-$S36:$U36),($V36:$X36)))*E36/40000)</f>
        <v>0</v>
      </c>
      <c r="Z36" s="151">
        <f>IF(AND(C36&gt;=50.1,G36&lt;0),($A$2)*ABS(G36)/40000,0)</f>
        <v>0</v>
      </c>
      <c r="AA36" s="73">
        <f>R36+Y36+Z36</f>
        <v>-0.07626686012000025</v>
      </c>
      <c r="AB36" s="148" t="str">
        <f>IF(AA36&gt;=0,AA36,"")</f>
        <v/>
      </c>
      <c r="AC36" s="82">
        <f>IF(AA36&lt;0,AA36,"")</f>
        <v>-0.07626686012000025</v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49.87</v>
      </c>
      <c r="D37" s="79">
        <f>ROUND(C37,2)</f>
        <v>49.87</v>
      </c>
      <c r="E37" s="65">
        <v>706.84</v>
      </c>
      <c r="F37" s="66">
        <v>365.28</v>
      </c>
      <c r="G37" s="80">
        <v>-8.352520000000027</v>
      </c>
      <c r="H37" s="68">
        <f>MAX(G37,-0.12*F37)</f>
        <v>-8.352520000000027</v>
      </c>
      <c r="I37" s="68">
        <f>IF(ABS(F37)&lt;=10,0.5,IF(ABS(F37)&lt;=25,1,IF(ABS(F37)&lt;=100,2,10)))</f>
        <v>10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-0.1475973809200005</v>
      </c>
      <c r="S37" s="65">
        <f>MIN($S$6/100*F37,150)</f>
        <v>43.8336</v>
      </c>
      <c r="T37" s="65">
        <f>MIN($T$6/100*F37,200)</f>
        <v>54.79199999999999</v>
      </c>
      <c r="U37" s="65">
        <f>MIN($U$6/100*F37,250)</f>
        <v>73.056</v>
      </c>
      <c r="V37" s="65">
        <v>0.2</v>
      </c>
      <c r="W37" s="65">
        <v>0.2</v>
      </c>
      <c r="X37" s="65">
        <v>0.6</v>
      </c>
      <c r="Y37" s="152">
        <f>IF(AND(D37&lt;49.85,G37&gt;0),$C$2*ABS(G37)/40000,(SUMPRODUCT(--(G37&gt;$S37:$U37),(G37-$S37:$U37),($V37:$X37)))*E37/40000)</f>
        <v>0</v>
      </c>
      <c r="Z37" s="151">
        <f>IF(AND(C37&gt;=50.1,G37&lt;0),($A$2)*ABS(G37)/40000,0)</f>
        <v>0</v>
      </c>
      <c r="AA37" s="73">
        <f>R37+Y37+Z37</f>
        <v>-0.1475973809200005</v>
      </c>
      <c r="AB37" s="148" t="str">
        <f>IF(AA37&gt;=0,AA37,"")</f>
        <v/>
      </c>
      <c r="AC37" s="82">
        <f>IF(AA37&lt;0,AA37,"")</f>
        <v>-0.1475973809200005</v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49.89</v>
      </c>
      <c r="D38" s="79">
        <f>ROUND(C38,2)</f>
        <v>49.89</v>
      </c>
      <c r="E38" s="65">
        <v>644.73</v>
      </c>
      <c r="F38" s="66">
        <v>332.94</v>
      </c>
      <c r="G38" s="80">
        <v>-7.10854999999998</v>
      </c>
      <c r="H38" s="68">
        <f>MAX(G38,-0.12*F38)</f>
        <v>-7.10854999999998</v>
      </c>
      <c r="I38" s="68">
        <f>IF(ABS(F38)&lt;=10,0.5,IF(ABS(F38)&lt;=25,1,IF(ABS(F38)&lt;=100,2,10)))</f>
        <v>10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-0.1145773860374997</v>
      </c>
      <c r="S38" s="65">
        <f>MIN($S$6/100*F38,150)</f>
        <v>39.9528</v>
      </c>
      <c r="T38" s="65">
        <f>MIN($T$6/100*F38,200)</f>
        <v>49.941</v>
      </c>
      <c r="U38" s="65">
        <f>MIN($U$6/100*F38,250)</f>
        <v>66.58800000000001</v>
      </c>
      <c r="V38" s="65">
        <v>0.2</v>
      </c>
      <c r="W38" s="65">
        <v>0.2</v>
      </c>
      <c r="X38" s="65">
        <v>0.6</v>
      </c>
      <c r="Y38" s="152">
        <f>IF(AND(D38&lt;49.85,G38&gt;0),$C$2*ABS(G38)/40000,(SUMPRODUCT(--(G38&gt;$S38:$U38),(G38-$S38:$U38),($V38:$X38)))*E38/40000)</f>
        <v>0</v>
      </c>
      <c r="Z38" s="151">
        <f>IF(AND(C38&gt;=50.1,G38&lt;0),($A$2)*ABS(G38)/40000,0)</f>
        <v>0</v>
      </c>
      <c r="AA38" s="73">
        <f>R38+Y38+Z38</f>
        <v>-0.1145773860374997</v>
      </c>
      <c r="AB38" s="148" t="str">
        <f>IF(AA38&gt;=0,AA38,"")</f>
        <v/>
      </c>
      <c r="AC38" s="82">
        <f>IF(AA38&lt;0,AA38,"")</f>
        <v>-0.1145773860374997</v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50.03</v>
      </c>
      <c r="D39" s="79">
        <f>ROUND(C39,2)</f>
        <v>50.03</v>
      </c>
      <c r="E39" s="65">
        <v>121.25</v>
      </c>
      <c r="F39" s="66">
        <v>239.83</v>
      </c>
      <c r="G39" s="80">
        <v>-20.68906999999999</v>
      </c>
      <c r="H39" s="68">
        <f>MAX(G39,-0.12*F39)</f>
        <v>-20.68906999999999</v>
      </c>
      <c r="I39" s="68">
        <f>IF(ABS(F39)&lt;=10,0.5,IF(ABS(F39)&lt;=25,1,IF(ABS(F39)&lt;=100,2,10)))</f>
        <v>10</v>
      </c>
      <c r="J39" s="69">
        <f>IF(G39&lt;-I39,1,0)</f>
        <v>1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-0.06271374343749996</v>
      </c>
      <c r="S39" s="65">
        <f>MIN($S$6/100*F39,150)</f>
        <v>28.7796</v>
      </c>
      <c r="T39" s="65">
        <f>MIN($T$6/100*F39,200)</f>
        <v>35.9745</v>
      </c>
      <c r="U39" s="65">
        <f>MIN($U$6/100*F39,250)</f>
        <v>47.96600000000001</v>
      </c>
      <c r="V39" s="65">
        <v>0.2</v>
      </c>
      <c r="W39" s="65">
        <v>0.2</v>
      </c>
      <c r="X39" s="65">
        <v>0.6</v>
      </c>
      <c r="Y39" s="152">
        <f>IF(AND(D39&lt;49.85,G39&gt;0),$C$2*ABS(G39)/40000,(SUMPRODUCT(--(G39&gt;$S39:$U39),(G39-$S39:$U39),($V39:$X39)))*E39/40000)</f>
        <v>0</v>
      </c>
      <c r="Z39" s="151">
        <f>IF(AND(C39&gt;=50.1,G39&lt;0),($A$2)*ABS(G39)/40000,0)</f>
        <v>0</v>
      </c>
      <c r="AA39" s="73">
        <f>R39+Y39+Z39</f>
        <v>-0.06271374343749996</v>
      </c>
      <c r="AB39" s="148" t="str">
        <f>IF(AA39&gt;=0,AA39,"")</f>
        <v/>
      </c>
      <c r="AC39" s="82">
        <f>IF(AA39&lt;0,AA39,"")</f>
        <v>-0.06271374343749996</v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50.04</v>
      </c>
      <c r="D40" s="79">
        <f>ROUND(C40,2)</f>
        <v>50.04</v>
      </c>
      <c r="E40" s="65">
        <v>60.63</v>
      </c>
      <c r="F40" s="66">
        <v>181.28</v>
      </c>
      <c r="G40" s="80">
        <v>-37.26698999999999</v>
      </c>
      <c r="H40" s="68">
        <f>MAX(G40,-0.12*F40)</f>
        <v>-21.7536</v>
      </c>
      <c r="I40" s="68">
        <f>IF(ABS(F40)&lt;=10,0.5,IF(ABS(F40)&lt;=25,1,IF(ABS(F40)&lt;=100,2,10)))</f>
        <v>10</v>
      </c>
      <c r="J40" s="69">
        <f>IF(G40&lt;-I40,1,0)</f>
        <v>1</v>
      </c>
      <c r="K40" s="69">
        <f>IF(J40=J39,K39+J40,0)</f>
        <v>1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-0.0329730192</v>
      </c>
      <c r="S40" s="65">
        <f>MIN($S$6/100*F40,150)</f>
        <v>21.7536</v>
      </c>
      <c r="T40" s="65">
        <f>MIN($T$6/100*F40,200)</f>
        <v>27.192</v>
      </c>
      <c r="U40" s="65">
        <f>MIN($U$6/100*F40,250)</f>
        <v>36.256</v>
      </c>
      <c r="V40" s="65">
        <v>0.2</v>
      </c>
      <c r="W40" s="65">
        <v>0.2</v>
      </c>
      <c r="X40" s="65">
        <v>0.6</v>
      </c>
      <c r="Y40" s="152">
        <f>IF(AND(D40&lt;49.85,G40&gt;0),$C$2*ABS(G40)/40000,(SUMPRODUCT(--(G40&gt;$S40:$U40),(G40-$S40:$U40),($V40:$X40)))*E40/40000)</f>
        <v>0</v>
      </c>
      <c r="Z40" s="151">
        <f>IF(AND(C40&gt;=50.1,G40&lt;0),($A$2)*ABS(G40)/40000,0)</f>
        <v>0</v>
      </c>
      <c r="AA40" s="73">
        <f>R40+Y40+Z40</f>
        <v>-0.0329730192</v>
      </c>
      <c r="AB40" s="148" t="str">
        <f>IF(AA40&gt;=0,AA40,"")</f>
        <v/>
      </c>
      <c r="AC40" s="82">
        <f>IF(AA40&lt;0,AA40,"")</f>
        <v>-0.0329730192</v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50</v>
      </c>
      <c r="D41" s="79">
        <f>ROUND(C41,2)</f>
        <v>50</v>
      </c>
      <c r="E41" s="65">
        <v>303.13</v>
      </c>
      <c r="F41" s="66">
        <v>174.53</v>
      </c>
      <c r="G41" s="80">
        <v>-7.741189999999989</v>
      </c>
      <c r="H41" s="68">
        <f>MAX(G41,-0.12*F41)</f>
        <v>-7.741189999999989</v>
      </c>
      <c r="I41" s="68">
        <f>IF(ABS(F41)&lt;=10,0.5,IF(ABS(F41)&lt;=25,1,IF(ABS(F41)&lt;=100,2,10)))</f>
        <v>10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-0.05866467311749991</v>
      </c>
      <c r="S41" s="65">
        <f>MIN($S$6/100*F41,150)</f>
        <v>20.9436</v>
      </c>
      <c r="T41" s="65">
        <f>MIN($T$6/100*F41,200)</f>
        <v>26.1795</v>
      </c>
      <c r="U41" s="65">
        <f>MIN($U$6/100*F41,250)</f>
        <v>34.906</v>
      </c>
      <c r="V41" s="65">
        <v>0.2</v>
      </c>
      <c r="W41" s="65">
        <v>0.2</v>
      </c>
      <c r="X41" s="65">
        <v>0.6</v>
      </c>
      <c r="Y41" s="152">
        <f>IF(AND(D41&lt;49.85,G41&gt;0),$C$2*ABS(G41)/40000,(SUMPRODUCT(--(G41&gt;$S41:$U41),(G41-$S41:$U41),($V41:$X41)))*E41/40000)</f>
        <v>0</v>
      </c>
      <c r="Z41" s="151">
        <f>IF(AND(C41&gt;=50.1,G41&lt;0),($A$2)*ABS(G41)/40000,0)</f>
        <v>0</v>
      </c>
      <c r="AA41" s="73">
        <f>R41+Y41+Z41</f>
        <v>-0.05866467311749991</v>
      </c>
      <c r="AB41" s="148" t="str">
        <f>IF(AA41&gt;=0,AA41,"")</f>
        <v/>
      </c>
      <c r="AC41" s="82">
        <f>IF(AA41&lt;0,AA41,"")</f>
        <v>-0.05866467311749991</v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49.97</v>
      </c>
      <c r="D42" s="79">
        <f>ROUND(C42,2)</f>
        <v>49.97</v>
      </c>
      <c r="E42" s="65">
        <v>396.29</v>
      </c>
      <c r="F42" s="66">
        <v>138.05</v>
      </c>
      <c r="G42" s="80">
        <v>-6.15160000000003</v>
      </c>
      <c r="H42" s="68">
        <f>MAX(G42,-0.12*F42)</f>
        <v>-6.15160000000003</v>
      </c>
      <c r="I42" s="68">
        <f>IF(ABS(F42)&lt;=10,0.5,IF(ABS(F42)&lt;=25,1,IF(ABS(F42)&lt;=100,2,10)))</f>
        <v>10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-0.0609454391000003</v>
      </c>
      <c r="S42" s="65">
        <f>MIN($S$6/100*F42,150)</f>
        <v>16.566</v>
      </c>
      <c r="T42" s="65">
        <f>MIN($T$6/100*F42,200)</f>
        <v>20.7075</v>
      </c>
      <c r="U42" s="65">
        <f>MIN($U$6/100*F42,250)</f>
        <v>27.61</v>
      </c>
      <c r="V42" s="65">
        <v>0.2</v>
      </c>
      <c r="W42" s="65">
        <v>0.2</v>
      </c>
      <c r="X42" s="65">
        <v>0.6</v>
      </c>
      <c r="Y42" s="152">
        <f>IF(AND(D42&lt;49.85,G42&gt;0),$C$2*ABS(G42)/40000,(SUMPRODUCT(--(G42&gt;$S42:$U42),(G42-$S42:$U42),($V42:$X42)))*E42/40000)</f>
        <v>0</v>
      </c>
      <c r="Z42" s="151">
        <f>IF(AND(C42&gt;=50.1,G42&lt;0),($A$2)*ABS(G42)/40000,0)</f>
        <v>0</v>
      </c>
      <c r="AA42" s="73">
        <f>R42+Y42+Z42</f>
        <v>-0.0609454391000003</v>
      </c>
      <c r="AB42" s="148" t="str">
        <f>IF(AA42&gt;=0,AA42,"")</f>
        <v/>
      </c>
      <c r="AC42" s="82">
        <f>IF(AA42&lt;0,AA42,"")</f>
        <v>-0.0609454391000003</v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50.02</v>
      </c>
      <c r="D43" s="79">
        <f>ROUND(C43,2)</f>
        <v>50.02</v>
      </c>
      <c r="E43" s="65">
        <v>181.88</v>
      </c>
      <c r="F43" s="66">
        <v>102.58</v>
      </c>
      <c r="G43" s="80">
        <v>-27.81830000000001</v>
      </c>
      <c r="H43" s="68">
        <f>MAX(G43,-0.12*F43)</f>
        <v>-12.3096</v>
      </c>
      <c r="I43" s="68">
        <f>IF(ABS(F43)&lt;=10,0.5,IF(ABS(F43)&lt;=25,1,IF(ABS(F43)&lt;=100,2,10)))</f>
        <v>10</v>
      </c>
      <c r="J43" s="69">
        <f>IF(G43&lt;-I43,1,0)</f>
        <v>1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-0.0559717512</v>
      </c>
      <c r="S43" s="65">
        <f>MIN($S$6/100*F43,150)</f>
        <v>12.3096</v>
      </c>
      <c r="T43" s="65">
        <f>MIN($T$6/100*F43,200)</f>
        <v>15.387</v>
      </c>
      <c r="U43" s="65">
        <f>MIN($U$6/100*F43,250)</f>
        <v>20.516</v>
      </c>
      <c r="V43" s="65">
        <v>0.2</v>
      </c>
      <c r="W43" s="65">
        <v>0.2</v>
      </c>
      <c r="X43" s="65">
        <v>0.6</v>
      </c>
      <c r="Y43" s="152">
        <f>IF(AND(D43&lt;49.85,G43&gt;0),$C$2*ABS(G43)/40000,(SUMPRODUCT(--(G43&gt;$S43:$U43),(G43-$S43:$U43),($V43:$X43)))*E43/40000)</f>
        <v>0</v>
      </c>
      <c r="Z43" s="151">
        <f>IF(AND(C43&gt;=50.1,G43&lt;0),($A$2)*ABS(G43)/40000,0)</f>
        <v>0</v>
      </c>
      <c r="AA43" s="73">
        <f>R43+Y43+Z43</f>
        <v>-0.0559717512</v>
      </c>
      <c r="AB43" s="148" t="str">
        <f>IF(AA43&gt;=0,AA43,"")</f>
        <v/>
      </c>
      <c r="AC43" s="82">
        <f>IF(AA43&lt;0,AA43,"")</f>
        <v>-0.0559717512</v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49.97</v>
      </c>
      <c r="D44" s="79">
        <f>ROUND(C44,2)</f>
        <v>49.97</v>
      </c>
      <c r="E44" s="65">
        <v>396.29</v>
      </c>
      <c r="F44" s="66">
        <v>79.71000000000001</v>
      </c>
      <c r="G44" s="80">
        <v>-21.33508999999999</v>
      </c>
      <c r="H44" s="68">
        <f>MAX(G44,-0.12*F44)</f>
        <v>-9.565200000000001</v>
      </c>
      <c r="I44" s="68">
        <f>IF(ABS(F44)&lt;=10,0.5,IF(ABS(F44)&lt;=25,1,IF(ABS(F44)&lt;=100,2,10)))</f>
        <v>2</v>
      </c>
      <c r="J44" s="69">
        <f>IF(G44&lt;-I44,1,0)</f>
        <v>1</v>
      </c>
      <c r="K44" s="69">
        <f>IF(J44=J43,K43+J44,0)</f>
        <v>1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-0.09476482770000001</v>
      </c>
      <c r="S44" s="65">
        <f>MIN($S$6/100*F44,150)</f>
        <v>9.565200000000001</v>
      </c>
      <c r="T44" s="65">
        <f>MIN($T$6/100*F44,200)</f>
        <v>11.9565</v>
      </c>
      <c r="U44" s="65">
        <f>MIN($U$6/100*F44,250)</f>
        <v>15.942</v>
      </c>
      <c r="V44" s="65">
        <v>0.2</v>
      </c>
      <c r="W44" s="65">
        <v>0.2</v>
      </c>
      <c r="X44" s="65">
        <v>0.6</v>
      </c>
      <c r="Y44" s="152">
        <f>IF(AND(D44&lt;49.85,G44&gt;0),$C$2*ABS(G44)/40000,(SUMPRODUCT(--(G44&gt;$S44:$U44),(G44-$S44:$U44),($V44:$X44)))*E44/40000)</f>
        <v>0</v>
      </c>
      <c r="Z44" s="151">
        <f>IF(AND(C44&gt;=50.1,G44&lt;0),($A$2)*ABS(G44)/40000,0)</f>
        <v>0</v>
      </c>
      <c r="AA44" s="73">
        <f>R44+Y44+Z44</f>
        <v>-0.09476482770000001</v>
      </c>
      <c r="AB44" s="148" t="str">
        <f>IF(AA44&gt;=0,AA44,"")</f>
        <v/>
      </c>
      <c r="AC44" s="82">
        <f>IF(AA44&lt;0,AA44,"")</f>
        <v>-0.09476482770000001</v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49.93</v>
      </c>
      <c r="D45" s="79">
        <f>ROUND(C45,2)</f>
        <v>49.93</v>
      </c>
      <c r="E45" s="65">
        <v>520.51</v>
      </c>
      <c r="F45" s="66">
        <v>79.71000000000001</v>
      </c>
      <c r="G45" s="80">
        <v>10.31875000000001</v>
      </c>
      <c r="H45" s="68">
        <f>MAX(G45,-0.12*F45)</f>
        <v>10.31875000000001</v>
      </c>
      <c r="I45" s="68">
        <f>IF(ABS(F45)&lt;=10,0.5,IF(ABS(F45)&lt;=25,1,IF(ABS(F45)&lt;=100,2,10)))</f>
        <v>2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1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0.1342753140625001</v>
      </c>
      <c r="S45" s="65">
        <f>MIN($S$6/100*F45,150)</f>
        <v>9.565200000000001</v>
      </c>
      <c r="T45" s="65">
        <f>MIN($T$6/100*F45,200)</f>
        <v>11.9565</v>
      </c>
      <c r="U45" s="65">
        <f>MIN($U$6/100*F45,250)</f>
        <v>15.942</v>
      </c>
      <c r="V45" s="65">
        <v>0.2</v>
      </c>
      <c r="W45" s="65">
        <v>0.2</v>
      </c>
      <c r="X45" s="65">
        <v>0.6</v>
      </c>
      <c r="Y45" s="152">
        <f>IF(AND(D45&lt;49.85,G45&gt;0),$C$2*ABS(G45)/40000,(SUMPRODUCT(--(G45&gt;$S45:$U45),(G45-$S45:$U45),($V45:$X45)))*E45/40000)</f>
        <v>0.001961151552500021</v>
      </c>
      <c r="Z45" s="151">
        <f>IF(AND(C45&gt;=50.1,G45&lt;0),($A$2)*ABS(G45)/40000,0)</f>
        <v>0</v>
      </c>
      <c r="AA45" s="73">
        <f>R45+Y45+Z45</f>
        <v>0.1362364656150001</v>
      </c>
      <c r="AB45" s="148">
        <f>IF(AA45&gt;=0,AA45,"")</f>
        <v>0.1362364656150001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50.01</v>
      </c>
      <c r="D46" s="79">
        <f>ROUND(C46,2)</f>
        <v>50.01</v>
      </c>
      <c r="E46" s="65">
        <v>242.5</v>
      </c>
      <c r="F46" s="66">
        <v>79.71000000000001</v>
      </c>
      <c r="G46" s="80">
        <v>35.55673000000001</v>
      </c>
      <c r="H46" s="68">
        <f>MAX(G46,-0.12*F46)</f>
        <v>35.55673000000001</v>
      </c>
      <c r="I46" s="68">
        <f>IF(ABS(F46)&lt;=10,0.5,IF(ABS(F46)&lt;=25,1,IF(ABS(F46)&lt;=100,2,10)))</f>
        <v>2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1</v>
      </c>
      <c r="N46" s="70">
        <f>IF(M46=M45,N45+M46,0)</f>
        <v>1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0.2155626756250001</v>
      </c>
      <c r="S46" s="65">
        <f>MIN($S$6/100*F46,150)</f>
        <v>9.565200000000001</v>
      </c>
      <c r="T46" s="65">
        <f>MIN($T$6/100*F46,200)</f>
        <v>11.9565</v>
      </c>
      <c r="U46" s="65">
        <f>MIN($U$6/100*F46,250)</f>
        <v>15.942</v>
      </c>
      <c r="V46" s="65">
        <v>0.2</v>
      </c>
      <c r="W46" s="65">
        <v>0.2</v>
      </c>
      <c r="X46" s="65">
        <v>0.6</v>
      </c>
      <c r="Y46" s="152">
        <f>IF(AND(D46&lt;49.85,G46&gt;0),$C$2*ABS(G46)/40000,(SUMPRODUCT(--(G46&gt;$S46:$U46),(G46-$S46:$U46),($V46:$X46)))*E46/40000)</f>
        <v>0.131478589375</v>
      </c>
      <c r="Z46" s="151">
        <f>IF(AND(C46&gt;=50.1,G46&lt;0),($A$2)*ABS(G46)/40000,0)</f>
        <v>0</v>
      </c>
      <c r="AA46" s="73">
        <f>R46+Y46+Z46</f>
        <v>0.3470412650000001</v>
      </c>
      <c r="AB46" s="148">
        <f>IF(AA46&gt;=0,AA46,"")</f>
        <v>0.3470412650000001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50.04</v>
      </c>
      <c r="D47" s="79">
        <f>ROUND(C47,2)</f>
        <v>50.04</v>
      </c>
      <c r="E47" s="65">
        <v>60.63</v>
      </c>
      <c r="F47" s="66">
        <v>77.19</v>
      </c>
      <c r="G47" s="80">
        <v>33.02905</v>
      </c>
      <c r="H47" s="68">
        <f>MAX(G47,-0.12*F47)</f>
        <v>33.02905</v>
      </c>
      <c r="I47" s="68">
        <f>IF(ABS(F47)&lt;=10,0.5,IF(ABS(F47)&lt;=25,1,IF(ABS(F47)&lt;=100,2,10)))</f>
        <v>2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1</v>
      </c>
      <c r="N47" s="70">
        <f>IF(M47=M46,N46+M47,0)</f>
        <v>2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0.0500637825375</v>
      </c>
      <c r="S47" s="65">
        <f>MIN($S$6/100*F47,150)</f>
        <v>9.262799999999999</v>
      </c>
      <c r="T47" s="65">
        <f>MIN($T$6/100*F47,200)</f>
        <v>11.5785</v>
      </c>
      <c r="U47" s="65">
        <f>MIN($U$6/100*F47,250)</f>
        <v>15.438</v>
      </c>
      <c r="V47" s="65">
        <v>0.2</v>
      </c>
      <c r="W47" s="65">
        <v>0.2</v>
      </c>
      <c r="X47" s="65">
        <v>0.6</v>
      </c>
      <c r="Y47" s="152">
        <f>IF(AND(D47&lt;49.85,G47&gt;0),$C$2*ABS(G47)/40000,(SUMPRODUCT(--(G47&gt;$S47:$U47),(G47-$S47:$U47),($V47:$X47)))*E47/40000)</f>
        <v>0.0297056533425</v>
      </c>
      <c r="Z47" s="151">
        <f>IF(AND(C47&gt;=50.1,G47&lt;0),($A$2)*ABS(G47)/40000,0)</f>
        <v>0</v>
      </c>
      <c r="AA47" s="73">
        <f>R47+Y47+Z47</f>
        <v>0.07976943587999999</v>
      </c>
      <c r="AB47" s="148">
        <f>IF(AA47&gt;=0,AA47,"")</f>
        <v>0.07976943587999999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50.04</v>
      </c>
      <c r="D48" s="79">
        <f>ROUND(C48,2)</f>
        <v>50.04</v>
      </c>
      <c r="E48" s="65">
        <v>60.63</v>
      </c>
      <c r="F48" s="66">
        <v>74.27</v>
      </c>
      <c r="G48" s="80">
        <v>30.23961</v>
      </c>
      <c r="H48" s="68">
        <f>MAX(G48,-0.12*F48)</f>
        <v>30.23961</v>
      </c>
      <c r="I48" s="68">
        <f>IF(ABS(F48)&lt;=10,0.5,IF(ABS(F48)&lt;=25,1,IF(ABS(F48)&lt;=100,2,10)))</f>
        <v>2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1</v>
      </c>
      <c r="N48" s="70">
        <f>IF(M48=M47,N47+M48,0)</f>
        <v>3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0.0458356888575</v>
      </c>
      <c r="S48" s="65">
        <f>MIN($S$6/100*F48,150)</f>
        <v>8.9124</v>
      </c>
      <c r="T48" s="65">
        <f>MIN($T$6/100*F48,200)</f>
        <v>11.1405</v>
      </c>
      <c r="U48" s="65">
        <f>MIN($U$6/100*F48,250)</f>
        <v>14.854</v>
      </c>
      <c r="V48" s="65">
        <v>0.2</v>
      </c>
      <c r="W48" s="65">
        <v>0.2</v>
      </c>
      <c r="X48" s="65">
        <v>0.6</v>
      </c>
      <c r="Y48" s="152">
        <f>IF(AND(D48&lt;49.85,G48&gt;0),$C$2*ABS(G48)/40000,(SUMPRODUCT(--(G48&gt;$S48:$U48),(G48-$S48:$U48),($V48:$X48)))*E48/40000)</f>
        <v>0.0262476819225</v>
      </c>
      <c r="Z48" s="151">
        <f>IF(AND(C48&gt;=50.1,G48&lt;0),($A$2)*ABS(G48)/40000,0)</f>
        <v>0</v>
      </c>
      <c r="AA48" s="73">
        <f>R48+Y48+Z48</f>
        <v>0.07208337078</v>
      </c>
      <c r="AB48" s="148">
        <f>IF(AA48&gt;=0,AA48,"")</f>
        <v>0.07208337078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50.02</v>
      </c>
      <c r="D49" s="79">
        <f>ROUND(C49,2)</f>
        <v>50.02</v>
      </c>
      <c r="E49" s="65">
        <v>181.88</v>
      </c>
      <c r="F49" s="66">
        <v>56.03</v>
      </c>
      <c r="G49" s="80">
        <v>30.5555</v>
      </c>
      <c r="H49" s="68">
        <f>MAX(G49,-0.12*F49)</f>
        <v>30.5555</v>
      </c>
      <c r="I49" s="68">
        <f>IF(ABS(F49)&lt;=10,0.5,IF(ABS(F49)&lt;=25,1,IF(ABS(F49)&lt;=100,2,10)))</f>
        <v>2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1</v>
      </c>
      <c r="N49" s="70">
        <f>IF(M49=M48,N48+M49,0)</f>
        <v>4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0.1389358585</v>
      </c>
      <c r="S49" s="65">
        <f>MIN($S$6/100*F49,150)</f>
        <v>6.7236</v>
      </c>
      <c r="T49" s="65">
        <f>MIN($T$6/100*F49,200)</f>
        <v>8.404500000000001</v>
      </c>
      <c r="U49" s="65">
        <f>MIN($U$6/100*F49,250)</f>
        <v>11.206</v>
      </c>
      <c r="V49" s="65">
        <v>0.2</v>
      </c>
      <c r="W49" s="65">
        <v>0.2</v>
      </c>
      <c r="X49" s="65">
        <v>0.6</v>
      </c>
      <c r="Y49" s="152">
        <f>IF(AND(D49&lt;49.85,G49&gt;0),$C$2*ABS(G49)/40000,(SUMPRODUCT(--(G49&gt;$S49:$U49),(G49-$S49:$U49),($V49:$X49)))*E49/40000)</f>
        <v>0.09460615516</v>
      </c>
      <c r="Z49" s="151">
        <f>IF(AND(C49&gt;=50.1,G49&lt;0),($A$2)*ABS(G49)/40000,0)</f>
        <v>0</v>
      </c>
      <c r="AA49" s="73">
        <f>R49+Y49+Z49</f>
        <v>0.23354201366</v>
      </c>
      <c r="AB49" s="148">
        <f>IF(AA49&gt;=0,AA49,"")</f>
        <v>0.23354201366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50.04</v>
      </c>
      <c r="D50" s="79">
        <f>ROUND(C50,2)</f>
        <v>50.04</v>
      </c>
      <c r="E50" s="65">
        <v>60.63</v>
      </c>
      <c r="F50" s="66">
        <v>56.03</v>
      </c>
      <c r="G50" s="80">
        <v>30.54014</v>
      </c>
      <c r="H50" s="68">
        <f>MAX(G50,-0.12*F50)</f>
        <v>30.54014</v>
      </c>
      <c r="I50" s="68">
        <f>IF(ABS(F50)&lt;=10,0.5,IF(ABS(F50)&lt;=25,1,IF(ABS(F50)&lt;=100,2,10)))</f>
        <v>2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1</v>
      </c>
      <c r="N50" s="70">
        <f>IF(M50=M49,N49+M50,0)</f>
        <v>5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0.04629121720500001</v>
      </c>
      <c r="S50" s="65">
        <f>MIN($S$6/100*F50,150)</f>
        <v>6.7236</v>
      </c>
      <c r="T50" s="65">
        <f>MIN($T$6/100*F50,200)</f>
        <v>8.404500000000001</v>
      </c>
      <c r="U50" s="65">
        <f>MIN($U$6/100*F50,250)</f>
        <v>11.206</v>
      </c>
      <c r="V50" s="65">
        <v>0.2</v>
      </c>
      <c r="W50" s="65">
        <v>0.2</v>
      </c>
      <c r="X50" s="65">
        <v>0.6</v>
      </c>
      <c r="Y50" s="152">
        <f>IF(AND(D50&lt;49.85,G50&gt;0),$C$2*ABS(G50)/40000,(SUMPRODUCT(--(G50&gt;$S50:$U50),(G50-$S50:$U50),($V50:$X50)))*E50/40000)</f>
        <v>0.03151383699</v>
      </c>
      <c r="Z50" s="151">
        <f>IF(AND(C50&gt;=50.1,G50&lt;0),($A$2)*ABS(G50)/40000,0)</f>
        <v>0</v>
      </c>
      <c r="AA50" s="73">
        <f>R50+Y50+Z50</f>
        <v>0.077805054195</v>
      </c>
      <c r="AB50" s="148">
        <f>IF(AA50&gt;=0,AA50,"")</f>
        <v>0.077805054195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50.02</v>
      </c>
      <c r="D51" s="79">
        <f>ROUND(C51,2)</f>
        <v>50.02</v>
      </c>
      <c r="E51" s="65">
        <v>181.88</v>
      </c>
      <c r="F51" s="66">
        <v>56.03</v>
      </c>
      <c r="G51" s="80">
        <v>30.27902</v>
      </c>
      <c r="H51" s="68">
        <f>MAX(G51,-0.12*F51)</f>
        <v>30.27902</v>
      </c>
      <c r="I51" s="68">
        <f>IF(ABS(F51)&lt;=10,0.5,IF(ABS(F51)&lt;=25,1,IF(ABS(F51)&lt;=100,2,10)))</f>
        <v>2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1</v>
      </c>
      <c r="N51" s="70">
        <f>IF(M51=M50,N50+M51,0)</f>
        <v>6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0.13767870394</v>
      </c>
      <c r="S51" s="65">
        <f>MIN($S$6/100*F51,150)</f>
        <v>6.7236</v>
      </c>
      <c r="T51" s="65">
        <f>MIN($T$6/100*F51,200)</f>
        <v>8.404500000000001</v>
      </c>
      <c r="U51" s="65">
        <f>MIN($U$6/100*F51,250)</f>
        <v>11.206</v>
      </c>
      <c r="V51" s="65">
        <v>0.2</v>
      </c>
      <c r="W51" s="65">
        <v>0.2</v>
      </c>
      <c r="X51" s="65">
        <v>0.6</v>
      </c>
      <c r="Y51" s="152">
        <f>IF(AND(D51&lt;49.85,G51&gt;0),$C$2*ABS(G51)/40000,(SUMPRODUCT(--(G51&gt;$S51:$U51),(G51-$S51:$U51),($V51:$X51)))*E51/40000)</f>
        <v>0.0933490006</v>
      </c>
      <c r="Z51" s="151">
        <f>IF(AND(C51&gt;=50.1,G51&lt;0),($A$2)*ABS(G51)/40000,0)</f>
        <v>0</v>
      </c>
      <c r="AA51" s="73">
        <f>R51+Y51+Z51</f>
        <v>0.23102770454</v>
      </c>
      <c r="AB51" s="148">
        <f>IF(AA51&gt;=0,AA51,"")</f>
        <v>0.23102770454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50.03</v>
      </c>
      <c r="D52" s="79">
        <f>ROUND(C52,2)</f>
        <v>50.03</v>
      </c>
      <c r="E52" s="65">
        <v>121.25</v>
      </c>
      <c r="F52" s="66">
        <v>18.04</v>
      </c>
      <c r="G52" s="80">
        <v>-0.4149799999999999</v>
      </c>
      <c r="H52" s="68">
        <f>MAX(G52,-0.12*F52)</f>
        <v>-0.4149799999999999</v>
      </c>
      <c r="I52" s="68">
        <f>IF(ABS(F52)&lt;=10,0.5,IF(ABS(F52)&lt;=25,1,IF(ABS(F52)&lt;=100,2,10)))</f>
        <v>1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-0.001257908125</v>
      </c>
      <c r="S52" s="65">
        <f>MIN($S$6/100*F52,150)</f>
        <v>2.1648</v>
      </c>
      <c r="T52" s="65">
        <f>MIN($T$6/100*F52,200)</f>
        <v>2.706</v>
      </c>
      <c r="U52" s="65">
        <f>MIN($U$6/100*F52,250)</f>
        <v>3.608</v>
      </c>
      <c r="V52" s="65">
        <v>0.2</v>
      </c>
      <c r="W52" s="65">
        <v>0.2</v>
      </c>
      <c r="X52" s="65">
        <v>0.6</v>
      </c>
      <c r="Y52" s="152">
        <f>IF(AND(D52&lt;49.85,G52&gt;0),$C$2*ABS(G52)/40000,(SUMPRODUCT(--(G52&gt;$S52:$U52),(G52-$S52:$U52),($V52:$X52)))*E52/40000)</f>
        <v>0</v>
      </c>
      <c r="Z52" s="151">
        <f>IF(AND(C52&gt;=50.1,G52&lt;0),($A$2)*ABS(G52)/40000,0)</f>
        <v>0</v>
      </c>
      <c r="AA52" s="73">
        <f>R52+Y52+Z52</f>
        <v>-0.001257908125</v>
      </c>
      <c r="AB52" s="148" t="str">
        <f>IF(AA52&gt;=0,AA52,"")</f>
        <v/>
      </c>
      <c r="AC52" s="82">
        <f>IF(AA52&lt;0,AA52,"")</f>
        <v>-0.001257908125</v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50.01</v>
      </c>
      <c r="D53" s="79">
        <f>ROUND(C53,2)</f>
        <v>50.01</v>
      </c>
      <c r="E53" s="65">
        <v>242.5</v>
      </c>
      <c r="F53" s="66">
        <v>18.04</v>
      </c>
      <c r="G53" s="80">
        <v>-0.3689</v>
      </c>
      <c r="H53" s="68">
        <f>MAX(G53,-0.12*F53)</f>
        <v>-0.3689</v>
      </c>
      <c r="I53" s="68">
        <f>IF(ABS(F53)&lt;=10,0.5,IF(ABS(F53)&lt;=25,1,IF(ABS(F53)&lt;=100,2,10)))</f>
        <v>1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-0.00223645625</v>
      </c>
      <c r="S53" s="65">
        <f>MIN($S$6/100*F53,150)</f>
        <v>2.1648</v>
      </c>
      <c r="T53" s="65">
        <f>MIN($T$6/100*F53,200)</f>
        <v>2.706</v>
      </c>
      <c r="U53" s="65">
        <f>MIN($U$6/100*F53,250)</f>
        <v>3.608</v>
      </c>
      <c r="V53" s="65">
        <v>0.2</v>
      </c>
      <c r="W53" s="65">
        <v>0.2</v>
      </c>
      <c r="X53" s="65">
        <v>0.6</v>
      </c>
      <c r="Y53" s="152">
        <f>IF(AND(D53&lt;49.85,G53&gt;0),$C$2*ABS(G53)/40000,(SUMPRODUCT(--(G53&gt;$S53:$U53),(G53-$S53:$U53),($V53:$X53)))*E53/40000)</f>
        <v>0</v>
      </c>
      <c r="Z53" s="151">
        <f>IF(AND(C53&gt;=50.1,G53&lt;0),($A$2)*ABS(G53)/40000,0)</f>
        <v>0</v>
      </c>
      <c r="AA53" s="73">
        <f>R53+Y53+Z53</f>
        <v>-0.00223645625</v>
      </c>
      <c r="AB53" s="148" t="str">
        <f>IF(AA53&gt;=0,AA53,"")</f>
        <v/>
      </c>
      <c r="AC53" s="82">
        <f>IF(AA53&lt;0,AA53,"")</f>
        <v>-0.00223645625</v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50.01</v>
      </c>
      <c r="D54" s="79">
        <f>ROUND(C54,2)</f>
        <v>50.01</v>
      </c>
      <c r="E54" s="65">
        <v>242.5</v>
      </c>
      <c r="F54" s="66">
        <v>18.04</v>
      </c>
      <c r="G54" s="80">
        <v>6.632759999999999</v>
      </c>
      <c r="H54" s="68">
        <f>MAX(G54,-0.12*F54)</f>
        <v>6.632759999999999</v>
      </c>
      <c r="I54" s="68">
        <f>IF(ABS(F54)&lt;=10,0.5,IF(ABS(F54)&lt;=25,1,IF(ABS(F54)&lt;=100,2,10)))</f>
        <v>1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1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0.0402111075</v>
      </c>
      <c r="S54" s="65">
        <f>MIN($S$6/100*F54,150)</f>
        <v>2.1648</v>
      </c>
      <c r="T54" s="65">
        <f>MIN($T$6/100*F54,200)</f>
        <v>2.706</v>
      </c>
      <c r="U54" s="65">
        <f>MIN($U$6/100*F54,250)</f>
        <v>3.608</v>
      </c>
      <c r="V54" s="65">
        <v>0.2</v>
      </c>
      <c r="W54" s="65">
        <v>0.2</v>
      </c>
      <c r="X54" s="65">
        <v>0.6</v>
      </c>
      <c r="Y54" s="152">
        <f>IF(AND(D54&lt;49.85,G54&gt;0),$C$2*ABS(G54)/40000,(SUMPRODUCT(--(G54&gt;$S54:$U54),(G54-$S54:$U54),($V54:$X54)))*E54/40000)</f>
        <v>0.0211811625</v>
      </c>
      <c r="Z54" s="151">
        <f>IF(AND(C54&gt;=50.1,G54&lt;0),($A$2)*ABS(G54)/40000,0)</f>
        <v>0</v>
      </c>
      <c r="AA54" s="73">
        <f>R54+Y54+Z54</f>
        <v>0.06139226999999999</v>
      </c>
      <c r="AB54" s="148">
        <f>IF(AA54&gt;=0,AA54,"")</f>
        <v>0.06139226999999999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49.99</v>
      </c>
      <c r="D55" s="79">
        <f>ROUND(C55,2)</f>
        <v>49.99</v>
      </c>
      <c r="E55" s="65">
        <v>334.18</v>
      </c>
      <c r="F55" s="66">
        <v>19.04</v>
      </c>
      <c r="G55" s="80">
        <v>7.632759999999999</v>
      </c>
      <c r="H55" s="68">
        <f>MAX(G55,-0.12*F55)</f>
        <v>7.632759999999999</v>
      </c>
      <c r="I55" s="68">
        <f>IF(ABS(F55)&lt;=10,0.5,IF(ABS(F55)&lt;=25,1,IF(ABS(F55)&lt;=100,2,10)))</f>
        <v>1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1</v>
      </c>
      <c r="N55" s="70">
        <f>IF(M55=M54,N54+M55,0)</f>
        <v>1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0.06376789342</v>
      </c>
      <c r="S55" s="65">
        <f>MIN($S$6/100*F55,150)</f>
        <v>2.2848</v>
      </c>
      <c r="T55" s="65">
        <f>MIN($T$6/100*F55,200)</f>
        <v>2.856</v>
      </c>
      <c r="U55" s="65">
        <f>MIN($U$6/100*F55,250)</f>
        <v>3.808</v>
      </c>
      <c r="V55" s="65">
        <v>0.2</v>
      </c>
      <c r="W55" s="65">
        <v>0.2</v>
      </c>
      <c r="X55" s="65">
        <v>0.6</v>
      </c>
      <c r="Y55" s="152">
        <f>IF(AND(D55&lt;49.85,G55&gt;0),$C$2*ABS(G55)/40000,(SUMPRODUCT(--(G55&gt;$S55:$U55),(G55-$S55:$U55),($V55:$X55)))*E55/40000)</f>
        <v>0.03608976909999999</v>
      </c>
      <c r="Z55" s="151">
        <f>IF(AND(C55&gt;=50.1,G55&lt;0),($A$2)*ABS(G55)/40000,0)</f>
        <v>0</v>
      </c>
      <c r="AA55" s="73">
        <f>R55+Y55+Z55</f>
        <v>0.09985766251999999</v>
      </c>
      <c r="AB55" s="148">
        <f>IF(AA55&gt;=0,AA55,"")</f>
        <v>0.09985766251999999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49.99</v>
      </c>
      <c r="D56" s="79">
        <f>ROUND(C56,2)</f>
        <v>49.99</v>
      </c>
      <c r="E56" s="65">
        <v>334.18</v>
      </c>
      <c r="F56" s="66">
        <v>11.19</v>
      </c>
      <c r="G56" s="80">
        <v>-0.2172400000000003</v>
      </c>
      <c r="H56" s="68">
        <f>MAX(G56,-0.12*F56)</f>
        <v>-0.2172400000000003</v>
      </c>
      <c r="I56" s="68">
        <f>IF(ABS(F56)&lt;=10,0.5,IF(ABS(F56)&lt;=25,1,IF(ABS(F56)&lt;=100,2,10)))</f>
        <v>1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-0.001814931580000003</v>
      </c>
      <c r="S56" s="65">
        <f>MIN($S$6/100*F56,150)</f>
        <v>1.3428</v>
      </c>
      <c r="T56" s="65">
        <f>MIN($T$6/100*F56,200)</f>
        <v>1.6785</v>
      </c>
      <c r="U56" s="65">
        <f>MIN($U$6/100*F56,250)</f>
        <v>2.238</v>
      </c>
      <c r="V56" s="65">
        <v>0.2</v>
      </c>
      <c r="W56" s="65">
        <v>0.2</v>
      </c>
      <c r="X56" s="65">
        <v>0.6</v>
      </c>
      <c r="Y56" s="152">
        <f>IF(AND(D56&lt;49.85,G56&gt;0),$C$2*ABS(G56)/40000,(SUMPRODUCT(--(G56&gt;$S56:$U56),(G56-$S56:$U56),($V56:$X56)))*E56/40000)</f>
        <v>0</v>
      </c>
      <c r="Z56" s="151">
        <f>IF(AND(C56&gt;=50.1,G56&lt;0),($A$2)*ABS(G56)/40000,0)</f>
        <v>0</v>
      </c>
      <c r="AA56" s="73">
        <f>R56+Y56+Z56</f>
        <v>-0.001814931580000003</v>
      </c>
      <c r="AB56" s="148" t="str">
        <f>IF(AA56&gt;=0,AA56,"")</f>
        <v/>
      </c>
      <c r="AC56" s="82">
        <f>IF(AA56&lt;0,AA56,"")</f>
        <v>-0.001814931580000003</v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49.98</v>
      </c>
      <c r="D57" s="79">
        <f>ROUND(C57,2)</f>
        <v>49.98</v>
      </c>
      <c r="E57" s="65">
        <v>365.24</v>
      </c>
      <c r="F57" s="66">
        <v>0</v>
      </c>
      <c r="G57" s="80">
        <v>-11.40724</v>
      </c>
      <c r="H57" s="68">
        <f>MAX(G57,-0.12*F57)</f>
        <v>-0</v>
      </c>
      <c r="I57" s="68">
        <f>IF(ABS(F57)&lt;=10,0.5,IF(ABS(F57)&lt;=25,1,IF(ABS(F57)&lt;=100,2,10)))</f>
        <v>0.5</v>
      </c>
      <c r="J57" s="69">
        <f>IF(G57&lt;-I57,1,0)</f>
        <v>1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-0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152">
        <f>IF(AND(D57&lt;49.85,G57&gt;0),$C$2*ABS(G57)/40000,(SUMPRODUCT(--(G57&gt;$S57:$U57),(G57-$S57:$U57),($V57:$X57)))*E57/40000)</f>
        <v>0</v>
      </c>
      <c r="Z57" s="151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49.97</v>
      </c>
      <c r="D58" s="79">
        <f>ROUND(C58,2)</f>
        <v>49.97</v>
      </c>
      <c r="E58" s="65">
        <v>396.29</v>
      </c>
      <c r="F58" s="66">
        <v>0</v>
      </c>
      <c r="G58" s="80">
        <v>-11.40724</v>
      </c>
      <c r="H58" s="68">
        <f>MAX(G58,-0.12*F58)</f>
        <v>-0</v>
      </c>
      <c r="I58" s="68">
        <f>IF(ABS(F58)&lt;=10,0.5,IF(ABS(F58)&lt;=25,1,IF(ABS(F58)&lt;=100,2,10)))</f>
        <v>0.5</v>
      </c>
      <c r="J58" s="69">
        <f>IF(G58&lt;-I58,1,0)</f>
        <v>1</v>
      </c>
      <c r="K58" s="69">
        <f>IF(J58=J57,K57+J58,0)</f>
        <v>1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-0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152">
        <f>IF(AND(D58&lt;49.85,G58&gt;0),$C$2*ABS(G58)/40000,(SUMPRODUCT(--(G58&gt;$S58:$U58),(G58-$S58:$U58),($V58:$X58)))*E58/40000)</f>
        <v>0</v>
      </c>
      <c r="Z58" s="151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49.93</v>
      </c>
      <c r="D59" s="79">
        <f>ROUND(C59,2)</f>
        <v>49.93</v>
      </c>
      <c r="E59" s="65">
        <v>520.51</v>
      </c>
      <c r="F59" s="66">
        <v>0</v>
      </c>
      <c r="G59" s="80">
        <v>-11.40724</v>
      </c>
      <c r="H59" s="68">
        <f>MAX(G59,-0.12*F59)</f>
        <v>-0</v>
      </c>
      <c r="I59" s="68">
        <f>IF(ABS(F59)&lt;=10,0.5,IF(ABS(F59)&lt;=25,1,IF(ABS(F59)&lt;=100,2,10)))</f>
        <v>0.5</v>
      </c>
      <c r="J59" s="69">
        <f>IF(G59&lt;-I59,1,0)</f>
        <v>1</v>
      </c>
      <c r="K59" s="69">
        <f>IF(J59=J58,K58+J59,0)</f>
        <v>2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-0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152">
        <f>IF(AND(D59&lt;49.85,G59&gt;0),$C$2*ABS(G59)/40000,(SUMPRODUCT(--(G59&gt;$S59:$U59),(G59-$S59:$U59),($V59:$X59)))*E59/40000)</f>
        <v>0</v>
      </c>
      <c r="Z59" s="151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50.03</v>
      </c>
      <c r="D60" s="79">
        <f>ROUND(C60,2)</f>
        <v>50.03</v>
      </c>
      <c r="E60" s="65">
        <v>121.25</v>
      </c>
      <c r="F60" s="66">
        <v>18.14</v>
      </c>
      <c r="G60" s="80">
        <v>18.14</v>
      </c>
      <c r="H60" s="68">
        <f>MAX(G60,-0.12*F60)</f>
        <v>18.14</v>
      </c>
      <c r="I60" s="68">
        <f>IF(ABS(F60)&lt;=10,0.5,IF(ABS(F60)&lt;=25,1,IF(ABS(F60)&lt;=100,2,10)))</f>
        <v>1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1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0.054986875</v>
      </c>
      <c r="S60" s="65">
        <f>MIN($S$6/100*F60,150)</f>
        <v>2.1768</v>
      </c>
      <c r="T60" s="65">
        <f>MIN($T$6/100*F60,200)</f>
        <v>2.721</v>
      </c>
      <c r="U60" s="65">
        <f>MIN($U$6/100*F60,250)</f>
        <v>3.628</v>
      </c>
      <c r="V60" s="65">
        <v>0.2</v>
      </c>
      <c r="W60" s="65">
        <v>0.2</v>
      </c>
      <c r="X60" s="65">
        <v>0.6</v>
      </c>
      <c r="Y60" s="152">
        <f>IF(AND(D60&lt;49.85,G60&gt;0),$C$2*ABS(G60)/40000,(SUMPRODUCT(--(G60&gt;$S60:$U60),(G60-$S60:$U60),($V60:$X60)))*E60/40000)</f>
        <v>0.04541915875</v>
      </c>
      <c r="Z60" s="151">
        <f>IF(AND(C60&gt;=50.1,G60&lt;0),($A$2)*ABS(G60)/40000,0)</f>
        <v>0</v>
      </c>
      <c r="AA60" s="73">
        <f>R60+Y60+Z60</f>
        <v>0.10040603375</v>
      </c>
      <c r="AB60" s="148">
        <f>IF(AA60&gt;=0,AA60,"")</f>
        <v>0.10040603375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50.02</v>
      </c>
      <c r="D61" s="79">
        <f>ROUND(C61,2)</f>
        <v>50.02</v>
      </c>
      <c r="E61" s="65">
        <v>181.88</v>
      </c>
      <c r="F61" s="66">
        <v>18.14</v>
      </c>
      <c r="G61" s="80">
        <v>18.14</v>
      </c>
      <c r="H61" s="68">
        <f>MAX(G61,-0.12*F61)</f>
        <v>18.14</v>
      </c>
      <c r="I61" s="68">
        <f>IF(ABS(F61)&lt;=10,0.5,IF(ABS(F61)&lt;=25,1,IF(ABS(F61)&lt;=100,2,10)))</f>
        <v>1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1</v>
      </c>
      <c r="N61" s="70">
        <f>IF(M61=M60,N60+M61,0)</f>
        <v>1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0.08248258</v>
      </c>
      <c r="S61" s="65">
        <f>MIN($S$6/100*F61,150)</f>
        <v>2.1768</v>
      </c>
      <c r="T61" s="65">
        <f>MIN($T$6/100*F61,200)</f>
        <v>2.721</v>
      </c>
      <c r="U61" s="65">
        <f>MIN($U$6/100*F61,250)</f>
        <v>3.628</v>
      </c>
      <c r="V61" s="65">
        <v>0.2</v>
      </c>
      <c r="W61" s="65">
        <v>0.2</v>
      </c>
      <c r="X61" s="65">
        <v>0.6</v>
      </c>
      <c r="Y61" s="152">
        <f>IF(AND(D61&lt;49.85,G61&gt;0),$C$2*ABS(G61)/40000,(SUMPRODUCT(--(G61&gt;$S61:$U61),(G61-$S61:$U61),($V61:$X61)))*E61/40000)</f>
        <v>0.06813061108</v>
      </c>
      <c r="Z61" s="151">
        <f>IF(AND(C61&gt;=50.1,G61&lt;0),($A$2)*ABS(G61)/40000,0)</f>
        <v>0</v>
      </c>
      <c r="AA61" s="73">
        <f>R61+Y61+Z61</f>
        <v>0.15061319108</v>
      </c>
      <c r="AB61" s="148">
        <f>IF(AA61&gt;=0,AA61,"")</f>
        <v>0.15061319108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50.01</v>
      </c>
      <c r="D62" s="79">
        <f>ROUND(C62,2)</f>
        <v>50.01</v>
      </c>
      <c r="E62" s="65">
        <v>242.5</v>
      </c>
      <c r="F62" s="66">
        <v>18.14</v>
      </c>
      <c r="G62" s="80">
        <v>18.14</v>
      </c>
      <c r="H62" s="68">
        <f>MAX(G62,-0.12*F62)</f>
        <v>18.14</v>
      </c>
      <c r="I62" s="68">
        <f>IF(ABS(F62)&lt;=10,0.5,IF(ABS(F62)&lt;=25,1,IF(ABS(F62)&lt;=100,2,10)))</f>
        <v>1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1</v>
      </c>
      <c r="N62" s="70">
        <f>IF(M62=M61,N61+M62,0)</f>
        <v>2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0.10997375</v>
      </c>
      <c r="S62" s="65">
        <f>MIN($S$6/100*F62,150)</f>
        <v>2.1768</v>
      </c>
      <c r="T62" s="65">
        <f>MIN($T$6/100*F62,200)</f>
        <v>2.721</v>
      </c>
      <c r="U62" s="65">
        <f>MIN($U$6/100*F62,250)</f>
        <v>3.628</v>
      </c>
      <c r="V62" s="65">
        <v>0.2</v>
      </c>
      <c r="W62" s="65">
        <v>0.2</v>
      </c>
      <c r="X62" s="65">
        <v>0.6</v>
      </c>
      <c r="Y62" s="152">
        <f>IF(AND(D62&lt;49.85,G62&gt;0),$C$2*ABS(G62)/40000,(SUMPRODUCT(--(G62&gt;$S62:$U62),(G62-$S62:$U62),($V62:$X62)))*E62/40000)</f>
        <v>0.0908383175</v>
      </c>
      <c r="Z62" s="151">
        <f>IF(AND(C62&gt;=50.1,G62&lt;0),($A$2)*ABS(G62)/40000,0)</f>
        <v>0</v>
      </c>
      <c r="AA62" s="73">
        <f>R62+Y62+Z62</f>
        <v>0.2008120675</v>
      </c>
      <c r="AB62" s="148">
        <f>IF(AA62&gt;=0,AA62,"")</f>
        <v>0.2008120675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50.02</v>
      </c>
      <c r="D63" s="79">
        <f>ROUND(C63,2)</f>
        <v>50.02</v>
      </c>
      <c r="E63" s="65">
        <v>181.88</v>
      </c>
      <c r="F63" s="66">
        <v>18.14</v>
      </c>
      <c r="G63" s="80">
        <v>18.14</v>
      </c>
      <c r="H63" s="68">
        <f>MAX(G63,-0.12*F63)</f>
        <v>18.14</v>
      </c>
      <c r="I63" s="68">
        <f>IF(ABS(F63)&lt;=10,0.5,IF(ABS(F63)&lt;=25,1,IF(ABS(F63)&lt;=100,2,10)))</f>
        <v>1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1</v>
      </c>
      <c r="N63" s="70">
        <f>IF(M63=M62,N62+M63,0)</f>
        <v>3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0.08248258</v>
      </c>
      <c r="S63" s="65">
        <f>MIN($S$6/100*F63,150)</f>
        <v>2.1768</v>
      </c>
      <c r="T63" s="65">
        <f>MIN($T$6/100*F63,200)</f>
        <v>2.721</v>
      </c>
      <c r="U63" s="65">
        <f>MIN($U$6/100*F63,250)</f>
        <v>3.628</v>
      </c>
      <c r="V63" s="65">
        <v>0.2</v>
      </c>
      <c r="W63" s="65">
        <v>0.2</v>
      </c>
      <c r="X63" s="65">
        <v>0.6</v>
      </c>
      <c r="Y63" s="152">
        <f>IF(AND(D63&lt;49.85,G63&gt;0),$C$2*ABS(G63)/40000,(SUMPRODUCT(--(G63&gt;$S63:$U63),(G63-$S63:$U63),($V63:$X63)))*E63/40000)</f>
        <v>0.06813061108</v>
      </c>
      <c r="Z63" s="151">
        <f>IF(AND(C63&gt;=50.1,G63&lt;0),($A$2)*ABS(G63)/40000,0)</f>
        <v>0</v>
      </c>
      <c r="AA63" s="73">
        <f>R63+Y63+Z63</f>
        <v>0.15061319108</v>
      </c>
      <c r="AB63" s="148">
        <f>IF(AA63&gt;=0,AA63,"")</f>
        <v>0.15061319108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50.01</v>
      </c>
      <c r="D64" s="79">
        <f>ROUND(C64,2)</f>
        <v>50.01</v>
      </c>
      <c r="E64" s="65">
        <v>242.5</v>
      </c>
      <c r="F64" s="66">
        <v>18.14</v>
      </c>
      <c r="G64" s="80">
        <v>18.14</v>
      </c>
      <c r="H64" s="68">
        <f>MAX(G64,-0.12*F64)</f>
        <v>18.14</v>
      </c>
      <c r="I64" s="68">
        <f>IF(ABS(F64)&lt;=10,0.5,IF(ABS(F64)&lt;=25,1,IF(ABS(F64)&lt;=100,2,10)))</f>
        <v>1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1</v>
      </c>
      <c r="N64" s="70">
        <f>IF(M64=M63,N63+M64,0)</f>
        <v>4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0.10997375</v>
      </c>
      <c r="S64" s="65">
        <f>MIN($S$6/100*F64,150)</f>
        <v>2.1768</v>
      </c>
      <c r="T64" s="65">
        <f>MIN($T$6/100*F64,200)</f>
        <v>2.721</v>
      </c>
      <c r="U64" s="65">
        <f>MIN($U$6/100*F64,250)</f>
        <v>3.628</v>
      </c>
      <c r="V64" s="65">
        <v>0.2</v>
      </c>
      <c r="W64" s="65">
        <v>0.2</v>
      </c>
      <c r="X64" s="65">
        <v>0.6</v>
      </c>
      <c r="Y64" s="152">
        <f>IF(AND(D64&lt;49.85,G64&gt;0),$C$2*ABS(G64)/40000,(SUMPRODUCT(--(G64&gt;$S64:$U64),(G64-$S64:$U64),($V64:$X64)))*E64/40000)</f>
        <v>0.0908383175</v>
      </c>
      <c r="Z64" s="151">
        <f>IF(AND(C64&gt;=50.1,G64&lt;0),($A$2)*ABS(G64)/40000,0)</f>
        <v>0</v>
      </c>
      <c r="AA64" s="73">
        <f>R64+Y64+Z64</f>
        <v>0.2008120675</v>
      </c>
      <c r="AB64" s="148">
        <f>IF(AA64&gt;=0,AA64,"")</f>
        <v>0.2008120675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50</v>
      </c>
      <c r="D65" s="79">
        <f>ROUND(C65,2)</f>
        <v>50</v>
      </c>
      <c r="E65" s="65">
        <v>303.13</v>
      </c>
      <c r="F65" s="66">
        <v>18.14</v>
      </c>
      <c r="G65" s="80">
        <v>18.14</v>
      </c>
      <c r="H65" s="68">
        <f>MAX(G65,-0.12*F65)</f>
        <v>18.14</v>
      </c>
      <c r="I65" s="68">
        <f>IF(ABS(F65)&lt;=10,0.5,IF(ABS(F65)&lt;=25,1,IF(ABS(F65)&lt;=100,2,10)))</f>
        <v>1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1</v>
      </c>
      <c r="N65" s="70">
        <f>IF(M65=M64,N64+M65,0)</f>
        <v>5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0.137469455</v>
      </c>
      <c r="S65" s="65">
        <f>MIN($S$6/100*F65,150)</f>
        <v>2.1768</v>
      </c>
      <c r="T65" s="65">
        <f>MIN($T$6/100*F65,200)</f>
        <v>2.721</v>
      </c>
      <c r="U65" s="65">
        <f>MIN($U$6/100*F65,250)</f>
        <v>3.628</v>
      </c>
      <c r="V65" s="65">
        <v>0.2</v>
      </c>
      <c r="W65" s="65">
        <v>0.2</v>
      </c>
      <c r="X65" s="65">
        <v>0.6</v>
      </c>
      <c r="Y65" s="152">
        <f>IF(AND(D65&lt;49.85,G65&gt;0),$C$2*ABS(G65)/40000,(SUMPRODUCT(--(G65&gt;$S65:$U65),(G65-$S65:$U65),($V65:$X65)))*E65/40000)</f>
        <v>0.11354976983</v>
      </c>
      <c r="Z65" s="151">
        <f>IF(AND(C65&gt;=50.1,G65&lt;0),($A$2)*ABS(G65)/40000,0)</f>
        <v>0</v>
      </c>
      <c r="AA65" s="73">
        <f>R65+Y65+Z65</f>
        <v>0.25101922483</v>
      </c>
      <c r="AB65" s="148">
        <f>IF(AA65&gt;=0,AA65,"")</f>
        <v>0.25101922483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49.96</v>
      </c>
      <c r="D66" s="79">
        <f>ROUND(C66,2)</f>
        <v>49.96</v>
      </c>
      <c r="E66" s="65">
        <v>427.35</v>
      </c>
      <c r="F66" s="66">
        <v>18.14</v>
      </c>
      <c r="G66" s="80">
        <v>18.14</v>
      </c>
      <c r="H66" s="68">
        <f>MAX(G66,-0.12*F66)</f>
        <v>18.14</v>
      </c>
      <c r="I66" s="68">
        <f>IF(ABS(F66)&lt;=10,0.5,IF(ABS(F66)&lt;=25,1,IF(ABS(F66)&lt;=100,2,10)))</f>
        <v>1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1</v>
      </c>
      <c r="N66" s="70">
        <f>IF(M66=M65,N65+M66,0)</f>
        <v>6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0.193803225</v>
      </c>
      <c r="S66" s="65">
        <f>MIN($S$6/100*F66,150)</f>
        <v>2.1768</v>
      </c>
      <c r="T66" s="65">
        <f>MIN($T$6/100*F66,200)</f>
        <v>2.721</v>
      </c>
      <c r="U66" s="65">
        <f>MIN($U$6/100*F66,250)</f>
        <v>3.628</v>
      </c>
      <c r="V66" s="65">
        <v>0.2</v>
      </c>
      <c r="W66" s="65">
        <v>0.2</v>
      </c>
      <c r="X66" s="65">
        <v>0.6</v>
      </c>
      <c r="Y66" s="152">
        <f>IF(AND(D66&lt;49.85,G66&gt;0),$C$2*ABS(G66)/40000,(SUMPRODUCT(--(G66&gt;$S66:$U66),(G66-$S66:$U66),($V66:$X66)))*E66/40000)</f>
        <v>0.16008146385</v>
      </c>
      <c r="Z66" s="151">
        <f>IF(AND(C66&gt;=50.1,G66&lt;0),($A$2)*ABS(G66)/40000,0)</f>
        <v>0</v>
      </c>
      <c r="AA66" s="73">
        <f>R66+Y66+Z66</f>
        <v>0.35388468885</v>
      </c>
      <c r="AB66" s="148">
        <f>IF(AA66&gt;=0,AA66,"")</f>
        <v>0.35388468885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49.95</v>
      </c>
      <c r="D67" s="79">
        <f>ROUND(C67,2)</f>
        <v>49.95</v>
      </c>
      <c r="E67" s="65">
        <v>458.4</v>
      </c>
      <c r="F67" s="66">
        <v>18.14</v>
      </c>
      <c r="G67" s="80">
        <v>18.14</v>
      </c>
      <c r="H67" s="68">
        <f>MAX(G67,-0.12*F67)</f>
        <v>18.14</v>
      </c>
      <c r="I67" s="68">
        <f>IF(ABS(F67)&lt;=10,0.5,IF(ABS(F67)&lt;=25,1,IF(ABS(F67)&lt;=100,2,10)))</f>
        <v>1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1</v>
      </c>
      <c r="N67" s="70">
        <f>IF(M67=M66,N66+M67,0)</f>
        <v>7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0.2078844</v>
      </c>
      <c r="S67" s="65">
        <f>MIN($S$6/100*F67,150)</f>
        <v>2.1768</v>
      </c>
      <c r="T67" s="65">
        <f>MIN($T$6/100*F67,200)</f>
        <v>2.721</v>
      </c>
      <c r="U67" s="65">
        <f>MIN($U$6/100*F67,250)</f>
        <v>3.628</v>
      </c>
      <c r="V67" s="65">
        <v>0.2</v>
      </c>
      <c r="W67" s="65">
        <v>0.2</v>
      </c>
      <c r="X67" s="65">
        <v>0.6</v>
      </c>
      <c r="Y67" s="152">
        <f>IF(AND(D67&lt;49.85,G67&gt;0),$C$2*ABS(G67)/40000,(SUMPRODUCT(--(G67&gt;$S67:$U67),(G67-$S67:$U67),($V67:$X67)))*E67/40000)</f>
        <v>0.1717125144</v>
      </c>
      <c r="Z67" s="151">
        <f>IF(AND(C67&gt;=50.1,G67&lt;0),($A$2)*ABS(G67)/40000,0)</f>
        <v>0</v>
      </c>
      <c r="AA67" s="73">
        <f>R67+Y67+Z67</f>
        <v>0.3795969144</v>
      </c>
      <c r="AB67" s="148">
        <f>IF(AA67&gt;=0,AA67,"")</f>
        <v>0.3795969144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49.99</v>
      </c>
      <c r="D68" s="79">
        <f>ROUND(C68,2)</f>
        <v>49.99</v>
      </c>
      <c r="E68" s="65">
        <v>334.18</v>
      </c>
      <c r="F68" s="66">
        <v>18.14</v>
      </c>
      <c r="G68" s="80">
        <v>18.14</v>
      </c>
      <c r="H68" s="68">
        <f>MAX(G68,-0.12*F68)</f>
        <v>18.14</v>
      </c>
      <c r="I68" s="68">
        <f>IF(ABS(F68)&lt;=10,0.5,IF(ABS(F68)&lt;=25,1,IF(ABS(F68)&lt;=100,2,10)))</f>
        <v>1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1</v>
      </c>
      <c r="N68" s="70">
        <f>IF(M68=M67,N67+M68,0)</f>
        <v>8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0.15155063</v>
      </c>
      <c r="S68" s="65">
        <f>MIN($S$6/100*F68,150)</f>
        <v>2.1768</v>
      </c>
      <c r="T68" s="65">
        <f>MIN($T$6/100*F68,200)</f>
        <v>2.721</v>
      </c>
      <c r="U68" s="65">
        <f>MIN($U$6/100*F68,250)</f>
        <v>3.628</v>
      </c>
      <c r="V68" s="65">
        <v>0.2</v>
      </c>
      <c r="W68" s="65">
        <v>0.2</v>
      </c>
      <c r="X68" s="65">
        <v>0.6</v>
      </c>
      <c r="Y68" s="152">
        <f>IF(AND(D68&lt;49.85,G68&gt;0),$C$2*ABS(G68)/40000,(SUMPRODUCT(--(G68&gt;$S68:$U68),(G68-$S68:$U68),($V68:$X68)))*E68/40000)</f>
        <v>0.12518082038</v>
      </c>
      <c r="Z68" s="151">
        <f>IF(AND(C68&gt;=50.1,G68&lt;0),($A$2)*ABS(G68)/40000,0)</f>
        <v>0</v>
      </c>
      <c r="AA68" s="73">
        <f>R68+Y68+Z68</f>
        <v>0.27673145038</v>
      </c>
      <c r="AB68" s="148">
        <f>IF(AA68&gt;=0,AA68,"")</f>
        <v>0.27673145038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49.98</v>
      </c>
      <c r="D69" s="79">
        <f>ROUND(C69,2)</f>
        <v>49.98</v>
      </c>
      <c r="E69" s="65">
        <v>365.24</v>
      </c>
      <c r="F69" s="66">
        <v>18.14</v>
      </c>
      <c r="G69" s="80">
        <v>-2.398199999999999</v>
      </c>
      <c r="H69" s="68">
        <f>MAX(G69,-0.12*F69)</f>
        <v>-2.1768</v>
      </c>
      <c r="I69" s="68">
        <f>IF(ABS(F69)&lt;=10,0.5,IF(ABS(F69)&lt;=25,1,IF(ABS(F69)&lt;=100,2,10)))</f>
        <v>1</v>
      </c>
      <c r="J69" s="69">
        <f>IF(G69&lt;-I69,1,0)</f>
        <v>1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-0.0198763608</v>
      </c>
      <c r="S69" s="65">
        <f>MIN($S$6/100*F69,150)</f>
        <v>2.1768</v>
      </c>
      <c r="T69" s="65">
        <f>MIN($T$6/100*F69,200)</f>
        <v>2.721</v>
      </c>
      <c r="U69" s="65">
        <f>MIN($U$6/100*F69,250)</f>
        <v>3.628</v>
      </c>
      <c r="V69" s="65">
        <v>0.2</v>
      </c>
      <c r="W69" s="65">
        <v>0.2</v>
      </c>
      <c r="X69" s="65">
        <v>0.6</v>
      </c>
      <c r="Y69" s="152">
        <f>IF(AND(D69&lt;49.85,G69&gt;0),$C$2*ABS(G69)/40000,(SUMPRODUCT(--(G69&gt;$S69:$U69),(G69-$S69:$U69),($V69:$X69)))*E69/40000)</f>
        <v>0</v>
      </c>
      <c r="Z69" s="151">
        <f>IF(AND(C69&gt;=50.1,G69&lt;0),($A$2)*ABS(G69)/40000,0)</f>
        <v>0</v>
      </c>
      <c r="AA69" s="73">
        <f>R69+Y69+Z69</f>
        <v>-0.0198763608</v>
      </c>
      <c r="AB69" s="148" t="str">
        <f>IF(AA69&gt;=0,AA69,"")</f>
        <v/>
      </c>
      <c r="AC69" s="82">
        <f>IF(AA69&lt;0,AA69,"")</f>
        <v>-0.0198763608</v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50.02</v>
      </c>
      <c r="D70" s="79">
        <f>ROUND(C70,2)</f>
        <v>50.02</v>
      </c>
      <c r="E70" s="65">
        <v>181.88</v>
      </c>
      <c r="F70" s="66">
        <v>38.19</v>
      </c>
      <c r="G70" s="80">
        <v>17.6518</v>
      </c>
      <c r="H70" s="68">
        <f>MAX(G70,-0.12*F70)</f>
        <v>17.6518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1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0.08026273459999998</v>
      </c>
      <c r="S70" s="65">
        <f>MIN($S$6/100*F70,150)</f>
        <v>4.5828</v>
      </c>
      <c r="T70" s="65">
        <f>MIN($T$6/100*F70,200)</f>
        <v>5.728499999999999</v>
      </c>
      <c r="U70" s="65">
        <f>MIN($U$6/100*F70,250)</f>
        <v>7.638</v>
      </c>
      <c r="V70" s="65">
        <v>0.2</v>
      </c>
      <c r="W70" s="65">
        <v>0.2</v>
      </c>
      <c r="X70" s="65">
        <v>0.6</v>
      </c>
      <c r="Y70" s="152">
        <f>IF(AND(D70&lt;49.85,G70&gt;0),$C$2*ABS(G70)/40000,(SUMPRODUCT(--(G70&gt;$S70:$U70),(G70-$S70:$U70),($V70:$X70)))*E70/40000)</f>
        <v>0.05004764677999998</v>
      </c>
      <c r="Z70" s="151">
        <f>IF(AND(C70&gt;=50.1,G70&lt;0),($A$2)*ABS(G70)/40000,0)</f>
        <v>0</v>
      </c>
      <c r="AA70" s="73">
        <f>R70+Y70+Z70</f>
        <v>0.13031038138</v>
      </c>
      <c r="AB70" s="148">
        <f>IF(AA70&gt;=0,AA70,"")</f>
        <v>0.13031038138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50</v>
      </c>
      <c r="D71" s="79">
        <f>ROUND(C71,2)</f>
        <v>50</v>
      </c>
      <c r="E71" s="65">
        <v>303.13</v>
      </c>
      <c r="F71" s="66">
        <v>38.19</v>
      </c>
      <c r="G71" s="80">
        <v>17.6518</v>
      </c>
      <c r="H71" s="68">
        <f>MAX(G71,-0.12*F71)</f>
        <v>17.6518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1</v>
      </c>
      <c r="N71" s="70">
        <f>IF(M71=M70,N70+M71,0)</f>
        <v>1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0.13376975335</v>
      </c>
      <c r="S71" s="65">
        <f>MIN($S$6/100*F71,150)</f>
        <v>4.5828</v>
      </c>
      <c r="T71" s="65">
        <f>MIN($T$6/100*F71,200)</f>
        <v>5.728499999999999</v>
      </c>
      <c r="U71" s="65">
        <f>MIN($U$6/100*F71,250)</f>
        <v>7.638</v>
      </c>
      <c r="V71" s="65">
        <v>0.2</v>
      </c>
      <c r="W71" s="65">
        <v>0.2</v>
      </c>
      <c r="X71" s="65">
        <v>0.6</v>
      </c>
      <c r="Y71" s="152">
        <f>IF(AND(D71&lt;49.85,G71&gt;0),$C$2*ABS(G71)/40000,(SUMPRODUCT(--(G71&gt;$S71:$U71),(G71-$S71:$U71),($V71:$X71)))*E71/40000)</f>
        <v>0.08341182740499997</v>
      </c>
      <c r="Z71" s="151">
        <f>IF(AND(C71&gt;=50.1,G71&lt;0),($A$2)*ABS(G71)/40000,0)</f>
        <v>0</v>
      </c>
      <c r="AA71" s="73">
        <f>R71+Y71+Z71</f>
        <v>0.2171815807549999</v>
      </c>
      <c r="AB71" s="148">
        <f>IF(AA71&gt;=0,AA71,"")</f>
        <v>0.2171815807549999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50.05</v>
      </c>
      <c r="D72" s="79">
        <f>ROUND(C72,2)</f>
        <v>50.05</v>
      </c>
      <c r="E72" s="65">
        <v>0</v>
      </c>
      <c r="F72" s="66">
        <v>38.19</v>
      </c>
      <c r="G72" s="80">
        <v>17.6518</v>
      </c>
      <c r="H72" s="68">
        <f>MAX(G72,-0.12*F72)</f>
        <v>17.6518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1</v>
      </c>
      <c r="N72" s="70">
        <f>IF(M72=M71,N71+M72,0)</f>
        <v>2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4.5828</v>
      </c>
      <c r="T72" s="65">
        <f>MIN($T$6/100*F72,200)</f>
        <v>5.728499999999999</v>
      </c>
      <c r="U72" s="65">
        <f>MIN($U$6/100*F72,250)</f>
        <v>7.638</v>
      </c>
      <c r="V72" s="65">
        <v>0.2</v>
      </c>
      <c r="W72" s="65">
        <v>0.2</v>
      </c>
      <c r="X72" s="65">
        <v>0.6</v>
      </c>
      <c r="Y72" s="152">
        <f>IF(AND(D72&lt;49.85,G72&gt;0),$C$2*ABS(G72)/40000,(SUMPRODUCT(--(G72&gt;$S72:$U72),(G72-$S72:$U72),($V72:$X72)))*E72/40000)</f>
        <v>0</v>
      </c>
      <c r="Z72" s="151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49.97</v>
      </c>
      <c r="D73" s="79">
        <f>ROUND(C73,2)</f>
        <v>49.97</v>
      </c>
      <c r="E73" s="65">
        <v>396.29</v>
      </c>
      <c r="F73" s="66">
        <v>38.19</v>
      </c>
      <c r="G73" s="80">
        <v>17.6518</v>
      </c>
      <c r="H73" s="68">
        <f>MAX(G73,-0.12*F73)</f>
        <v>17.6518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1</v>
      </c>
      <c r="N73" s="70">
        <f>IF(M73=M72,N72+M73,0)</f>
        <v>3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0.17488079555</v>
      </c>
      <c r="S73" s="65">
        <f>MIN($S$6/100*F73,150)</f>
        <v>4.5828</v>
      </c>
      <c r="T73" s="65">
        <f>MIN($T$6/100*F73,200)</f>
        <v>5.728499999999999</v>
      </c>
      <c r="U73" s="65">
        <f>MIN($U$6/100*F73,250)</f>
        <v>7.638</v>
      </c>
      <c r="V73" s="65">
        <v>0.2</v>
      </c>
      <c r="W73" s="65">
        <v>0.2</v>
      </c>
      <c r="X73" s="65">
        <v>0.6</v>
      </c>
      <c r="Y73" s="152">
        <f>IF(AND(D73&lt;49.85,G73&gt;0),$C$2*ABS(G73)/40000,(SUMPRODUCT(--(G73&gt;$S73:$U73),(G73-$S73:$U73),($V73:$X73)))*E73/40000)</f>
        <v>0.109046524865</v>
      </c>
      <c r="Z73" s="151">
        <f>IF(AND(C73&gt;=50.1,G73&lt;0),($A$2)*ABS(G73)/40000,0)</f>
        <v>0</v>
      </c>
      <c r="AA73" s="73">
        <f>R73+Y73+Z73</f>
        <v>0.283927320415</v>
      </c>
      <c r="AB73" s="148">
        <f>IF(AA73&gt;=0,AA73,"")</f>
        <v>0.283927320415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49.96</v>
      </c>
      <c r="D74" s="79">
        <f>ROUND(C74,2)</f>
        <v>49.96</v>
      </c>
      <c r="E74" s="65">
        <v>427.35</v>
      </c>
      <c r="F74" s="66">
        <v>38.19</v>
      </c>
      <c r="G74" s="80">
        <v>17.6518</v>
      </c>
      <c r="H74" s="68">
        <f>MAX(G74,-0.12*F74)</f>
        <v>17.6518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1</v>
      </c>
      <c r="N74" s="70">
        <f>IF(M74=M73,N73+M74,0)</f>
        <v>4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0.18858741825</v>
      </c>
      <c r="S74" s="65">
        <f>MIN($S$6/100*F74,150)</f>
        <v>4.5828</v>
      </c>
      <c r="T74" s="65">
        <f>MIN($T$6/100*F74,200)</f>
        <v>5.728499999999999</v>
      </c>
      <c r="U74" s="65">
        <f>MIN($U$6/100*F74,250)</f>
        <v>7.638</v>
      </c>
      <c r="V74" s="65">
        <v>0.2</v>
      </c>
      <c r="W74" s="65">
        <v>0.2</v>
      </c>
      <c r="X74" s="65">
        <v>0.6</v>
      </c>
      <c r="Y74" s="152">
        <f>IF(AND(D74&lt;49.85,G74&gt;0),$C$2*ABS(G74)/40000,(SUMPRODUCT(--(G74&gt;$S74:$U74),(G74-$S74:$U74),($V74:$X74)))*E74/40000)</f>
        <v>0.117593258475</v>
      </c>
      <c r="Z74" s="151">
        <f>IF(AND(C74&gt;=50.1,G74&lt;0),($A$2)*ABS(G74)/40000,0)</f>
        <v>0</v>
      </c>
      <c r="AA74" s="73">
        <f>R74+Y74+Z74</f>
        <v>0.306180676725</v>
      </c>
      <c r="AB74" s="148">
        <f>IF(AA74&gt;=0,AA74,"")</f>
        <v>0.306180676725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49.99</v>
      </c>
      <c r="D75" s="79">
        <f>ROUND(C75,2)</f>
        <v>49.99</v>
      </c>
      <c r="E75" s="65">
        <v>334.18</v>
      </c>
      <c r="F75" s="66">
        <v>38.19</v>
      </c>
      <c r="G75" s="80">
        <v>17.6518</v>
      </c>
      <c r="H75" s="68">
        <f>MAX(G75,-0.12*F75)</f>
        <v>17.6518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1</v>
      </c>
      <c r="N75" s="70">
        <f>IF(M75=M74,N74+M75,0)</f>
        <v>5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0.1474719631</v>
      </c>
      <c r="S75" s="65">
        <f>MIN($S$6/100*F75,150)</f>
        <v>4.5828</v>
      </c>
      <c r="T75" s="65">
        <f>MIN($T$6/100*F75,200)</f>
        <v>5.728499999999999</v>
      </c>
      <c r="U75" s="65">
        <f>MIN($U$6/100*F75,250)</f>
        <v>7.638</v>
      </c>
      <c r="V75" s="65">
        <v>0.2</v>
      </c>
      <c r="W75" s="65">
        <v>0.2</v>
      </c>
      <c r="X75" s="65">
        <v>0.6</v>
      </c>
      <c r="Y75" s="152">
        <f>IF(AND(D75&lt;49.85,G75&gt;0),$C$2*ABS(G75)/40000,(SUMPRODUCT(--(G75&gt;$S75:$U75),(G75-$S75:$U75),($V75:$X75)))*E75/40000)</f>
        <v>0.09195580932999997</v>
      </c>
      <c r="Z75" s="151">
        <f>IF(AND(C75&gt;=50.1,G75&lt;0),($A$2)*ABS(G75)/40000,0)</f>
        <v>0</v>
      </c>
      <c r="AA75" s="73">
        <f>R75+Y75+Z75</f>
        <v>0.23942777243</v>
      </c>
      <c r="AB75" s="148">
        <f>IF(AA75&gt;=0,AA75,"")</f>
        <v>0.23942777243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50.04</v>
      </c>
      <c r="D76" s="79">
        <f>ROUND(C76,2)</f>
        <v>50.04</v>
      </c>
      <c r="E76" s="65">
        <v>60.63</v>
      </c>
      <c r="F76" s="66">
        <v>57.94</v>
      </c>
      <c r="G76" s="80">
        <v>-6.86251</v>
      </c>
      <c r="H76" s="68">
        <f>MAX(G76,-0.12*F76)</f>
        <v>-6.86251</v>
      </c>
      <c r="I76" s="68">
        <f>IF(ABS(F76)&lt;=10,0.5,IF(ABS(F76)&lt;=25,1,IF(ABS(F76)&lt;=100,2,10)))</f>
        <v>2</v>
      </c>
      <c r="J76" s="69">
        <f>IF(G76&lt;-I76,1,0)</f>
        <v>1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-0.0104018495325</v>
      </c>
      <c r="S76" s="65">
        <f>MIN($S$6/100*F76,150)</f>
        <v>6.9528</v>
      </c>
      <c r="T76" s="65">
        <f>MIN($T$6/100*F76,200)</f>
        <v>8.690999999999999</v>
      </c>
      <c r="U76" s="65">
        <f>MIN($U$6/100*F76,250)</f>
        <v>11.588</v>
      </c>
      <c r="V76" s="65">
        <v>0.2</v>
      </c>
      <c r="W76" s="65">
        <v>0.2</v>
      </c>
      <c r="X76" s="65">
        <v>0.6</v>
      </c>
      <c r="Y76" s="152">
        <f>IF(AND(D76&lt;49.85,G76&gt;0),$C$2*ABS(G76)/40000,(SUMPRODUCT(--(G76&gt;$S76:$U76),(G76-$S76:$U76),($V76:$X76)))*E76/40000)</f>
        <v>0</v>
      </c>
      <c r="Z76" s="151">
        <f>IF(AND(C76&gt;=50.1,G76&lt;0),($A$2)*ABS(G76)/40000,0)</f>
        <v>0</v>
      </c>
      <c r="AA76" s="73">
        <f>R76+Y76+Z76</f>
        <v>-0.0104018495325</v>
      </c>
      <c r="AB76" s="148" t="str">
        <f>IF(AA76&gt;=0,AA76,"")</f>
        <v/>
      </c>
      <c r="AC76" s="82">
        <f>IF(AA76&lt;0,AA76,"")</f>
        <v>-0.0104018495325</v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50</v>
      </c>
      <c r="D77" s="79">
        <f>ROUND(C77,2)</f>
        <v>50</v>
      </c>
      <c r="E77" s="65">
        <v>303.13</v>
      </c>
      <c r="F77" s="66">
        <v>151.15</v>
      </c>
      <c r="G77" s="80">
        <v>7.52779000000001</v>
      </c>
      <c r="H77" s="68">
        <f>MAX(G77,-0.12*F77)</f>
        <v>7.52779000000001</v>
      </c>
      <c r="I77" s="68">
        <f>IF(ABS(F77)&lt;=10,0.5,IF(ABS(F77)&lt;=25,1,IF(ABS(F77)&lt;=100,2,10)))</f>
        <v>10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0.05704747456750008</v>
      </c>
      <c r="S77" s="65">
        <f>MIN($S$6/100*F77,150)</f>
        <v>18.138</v>
      </c>
      <c r="T77" s="65">
        <f>MIN($T$6/100*F77,200)</f>
        <v>22.6725</v>
      </c>
      <c r="U77" s="65">
        <f>MIN($U$6/100*F77,250)</f>
        <v>30.23</v>
      </c>
      <c r="V77" s="65">
        <v>0.2</v>
      </c>
      <c r="W77" s="65">
        <v>0.2</v>
      </c>
      <c r="X77" s="65">
        <v>0.6</v>
      </c>
      <c r="Y77" s="152">
        <f>IF(AND(D77&lt;49.85,G77&gt;0),$C$2*ABS(G77)/40000,(SUMPRODUCT(--(G77&gt;$S77:$U77),(G77-$S77:$U77),($V77:$X77)))*E77/40000)</f>
        <v>0</v>
      </c>
      <c r="Z77" s="151">
        <f>IF(AND(C77&gt;=50.1,G77&lt;0),($A$2)*ABS(G77)/40000,0)</f>
        <v>0</v>
      </c>
      <c r="AA77" s="73">
        <f>R77+Y77+Z77</f>
        <v>0.05704747456750008</v>
      </c>
      <c r="AB77" s="148">
        <f>IF(AA77&gt;=0,AA77,"")</f>
        <v>0.05704747456750008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49.98</v>
      </c>
      <c r="D78" s="79">
        <f>ROUND(C78,2)</f>
        <v>49.98</v>
      </c>
      <c r="E78" s="65">
        <v>365.24</v>
      </c>
      <c r="F78" s="66">
        <v>212.01</v>
      </c>
      <c r="G78" s="80">
        <v>20.54661999999999</v>
      </c>
      <c r="H78" s="68">
        <f>MAX(G78,-0.12*F78)</f>
        <v>20.54661999999999</v>
      </c>
      <c r="I78" s="68">
        <f>IF(ABS(F78)&lt;=10,0.5,IF(ABS(F78)&lt;=25,1,IF(ABS(F78)&lt;=100,2,10)))</f>
        <v>10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1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0.1876111872199999</v>
      </c>
      <c r="S78" s="65">
        <f>MIN($S$6/100*F78,150)</f>
        <v>25.4412</v>
      </c>
      <c r="T78" s="65">
        <f>MIN($T$6/100*F78,200)</f>
        <v>31.8015</v>
      </c>
      <c r="U78" s="65">
        <f>MIN($U$6/100*F78,250)</f>
        <v>42.402</v>
      </c>
      <c r="V78" s="65">
        <v>0.2</v>
      </c>
      <c r="W78" s="65">
        <v>0.2</v>
      </c>
      <c r="X78" s="65">
        <v>0.6</v>
      </c>
      <c r="Y78" s="152">
        <f>IF(AND(D78&lt;49.85,G78&gt;0),$C$2*ABS(G78)/40000,(SUMPRODUCT(--(G78&gt;$S78:$U78),(G78-$S78:$U78),($V78:$X78)))*E78/40000)</f>
        <v>0</v>
      </c>
      <c r="Z78" s="151">
        <f>IF(AND(C78&gt;=50.1,G78&lt;0),($A$2)*ABS(G78)/40000,0)</f>
        <v>0</v>
      </c>
      <c r="AA78" s="73">
        <f>R78+Y78+Z78</f>
        <v>0.1876111872199999</v>
      </c>
      <c r="AB78" s="148">
        <f>IF(AA78&gt;=0,AA78,"")</f>
        <v>0.1876111872199999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49.94</v>
      </c>
      <c r="D79" s="79">
        <f>ROUND(C79,2)</f>
        <v>49.94</v>
      </c>
      <c r="E79" s="65">
        <v>489.46</v>
      </c>
      <c r="F79" s="66">
        <v>266.93</v>
      </c>
      <c r="G79" s="80">
        <v>-5.06180999999998</v>
      </c>
      <c r="H79" s="68">
        <f>MAX(G79,-0.12*F79)</f>
        <v>-5.06180999999998</v>
      </c>
      <c r="I79" s="68">
        <f>IF(ABS(F79)&lt;=10,0.5,IF(ABS(F79)&lt;=25,1,IF(ABS(F79)&lt;=100,2,10)))</f>
        <v>10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-0.06193883806499975</v>
      </c>
      <c r="S79" s="65">
        <f>MIN($S$6/100*F79,150)</f>
        <v>32.0316</v>
      </c>
      <c r="T79" s="65">
        <f>MIN($T$6/100*F79,200)</f>
        <v>40.0395</v>
      </c>
      <c r="U79" s="65">
        <f>MIN($U$6/100*F79,250)</f>
        <v>53.386</v>
      </c>
      <c r="V79" s="65">
        <v>0.2</v>
      </c>
      <c r="W79" s="65">
        <v>0.2</v>
      </c>
      <c r="X79" s="65">
        <v>0.6</v>
      </c>
      <c r="Y79" s="152">
        <f>IF(AND(D79&lt;49.85,G79&gt;0),$C$2*ABS(G79)/40000,(SUMPRODUCT(--(G79&gt;$S79:$U79),(G79-$S79:$U79),($V79:$X79)))*E79/40000)</f>
        <v>0</v>
      </c>
      <c r="Z79" s="151">
        <f>IF(AND(C79&gt;=50.1,G79&lt;0),($A$2)*ABS(G79)/40000,0)</f>
        <v>0</v>
      </c>
      <c r="AA79" s="73">
        <f>R79+Y79+Z79</f>
        <v>-0.06193883806499975</v>
      </c>
      <c r="AB79" s="148" t="str">
        <f>IF(AA79&gt;=0,AA79,"")</f>
        <v/>
      </c>
      <c r="AC79" s="82">
        <f>IF(AA79&lt;0,AA79,"")</f>
        <v>-0.06193883806499975</v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50.03</v>
      </c>
      <c r="D80" s="79">
        <f>ROUND(C80,2)</f>
        <v>50.03</v>
      </c>
      <c r="E80" s="65">
        <v>121.25</v>
      </c>
      <c r="F80" s="66">
        <v>351.57</v>
      </c>
      <c r="G80" s="80">
        <v>-8.157640000000015</v>
      </c>
      <c r="H80" s="68">
        <f>MAX(G80,-0.12*F80)</f>
        <v>-8.157640000000015</v>
      </c>
      <c r="I80" s="68">
        <f>IF(ABS(F80)&lt;=10,0.5,IF(ABS(F80)&lt;=25,1,IF(ABS(F80)&lt;=100,2,10)))</f>
        <v>10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-0.02472784625000004</v>
      </c>
      <c r="S80" s="65">
        <f>MIN($S$6/100*F80,150)</f>
        <v>42.18839999999999</v>
      </c>
      <c r="T80" s="65">
        <f>MIN($T$6/100*F80,200)</f>
        <v>52.73549999999999</v>
      </c>
      <c r="U80" s="65">
        <f>MIN($U$6/100*F80,250)</f>
        <v>70.31400000000001</v>
      </c>
      <c r="V80" s="65">
        <v>0.2</v>
      </c>
      <c r="W80" s="65">
        <v>0.2</v>
      </c>
      <c r="X80" s="65">
        <v>0.6</v>
      </c>
      <c r="Y80" s="152">
        <f>IF(AND(D80&lt;49.85,G80&gt;0),$C$2*ABS(G80)/40000,(SUMPRODUCT(--(G80&gt;$S80:$U80),(G80-$S80:$U80),($V80:$X80)))*E80/40000)</f>
        <v>0</v>
      </c>
      <c r="Z80" s="151">
        <f>IF(AND(C80&gt;=50.1,G80&lt;0),($A$2)*ABS(G80)/40000,0)</f>
        <v>0</v>
      </c>
      <c r="AA80" s="73">
        <f>R80+Y80+Z80</f>
        <v>-0.02472784625000004</v>
      </c>
      <c r="AB80" s="148" t="str">
        <f>IF(AA80&gt;=0,AA80,"")</f>
        <v/>
      </c>
      <c r="AC80" s="82">
        <f>IF(AA80&lt;0,AA80,"")</f>
        <v>-0.02472784625000004</v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49.96</v>
      </c>
      <c r="D81" s="79">
        <f>ROUND(C81,2)</f>
        <v>49.96</v>
      </c>
      <c r="E81" s="65">
        <v>427.35</v>
      </c>
      <c r="F81" s="66">
        <v>365.27</v>
      </c>
      <c r="G81" s="80">
        <v>-8.362520000000018</v>
      </c>
      <c r="H81" s="68">
        <f>MAX(G81,-0.12*F81)</f>
        <v>-8.362520000000018</v>
      </c>
      <c r="I81" s="68">
        <f>IF(ABS(F81)&lt;=10,0.5,IF(ABS(F81)&lt;=25,1,IF(ABS(F81)&lt;=100,2,10)))</f>
        <v>10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-0.08934307305000019</v>
      </c>
      <c r="S81" s="65">
        <f>MIN($S$6/100*F81,150)</f>
        <v>43.83239999999999</v>
      </c>
      <c r="T81" s="65">
        <f>MIN($T$6/100*F81,200)</f>
        <v>54.79049999999999</v>
      </c>
      <c r="U81" s="65">
        <f>MIN($U$6/100*F81,250)</f>
        <v>73.054</v>
      </c>
      <c r="V81" s="65">
        <v>0.2</v>
      </c>
      <c r="W81" s="65">
        <v>0.2</v>
      </c>
      <c r="X81" s="65">
        <v>0.6</v>
      </c>
      <c r="Y81" s="152">
        <f>IF(AND(D81&lt;49.85,G81&gt;0),$C$2*ABS(G81)/40000,(SUMPRODUCT(--(G81&gt;$S81:$U81),(G81-$S81:$U81),($V81:$X81)))*E81/40000)</f>
        <v>0</v>
      </c>
      <c r="Z81" s="151">
        <f>IF(AND(C81&gt;=50.1,G81&lt;0),($A$2)*ABS(G81)/40000,0)</f>
        <v>0</v>
      </c>
      <c r="AA81" s="73">
        <f>R81+Y81+Z81</f>
        <v>-0.08934307305000019</v>
      </c>
      <c r="AB81" s="148" t="str">
        <f>IF(AA81&gt;=0,AA81,"")</f>
        <v/>
      </c>
      <c r="AC81" s="82">
        <f>IF(AA81&lt;0,AA81,"")</f>
        <v>-0.08934307305000019</v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49.95</v>
      </c>
      <c r="D82" s="79">
        <f>ROUND(C82,2)</f>
        <v>49.95</v>
      </c>
      <c r="E82" s="65">
        <v>458.4</v>
      </c>
      <c r="F82" s="66">
        <v>365.28</v>
      </c>
      <c r="G82" s="80">
        <v>-8.352520000000027</v>
      </c>
      <c r="H82" s="68">
        <f>MAX(G82,-0.12*F82)</f>
        <v>-8.352520000000027</v>
      </c>
      <c r="I82" s="68">
        <f>IF(ABS(F82)&lt;=10,0.5,IF(ABS(F82)&lt;=25,1,IF(ABS(F82)&lt;=100,2,10)))</f>
        <v>10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-0.0957198792000003</v>
      </c>
      <c r="S82" s="65">
        <f>MIN($S$6/100*F82,150)</f>
        <v>43.8336</v>
      </c>
      <c r="T82" s="65">
        <f>MIN($T$6/100*F82,200)</f>
        <v>54.79199999999999</v>
      </c>
      <c r="U82" s="65">
        <f>MIN($U$6/100*F82,250)</f>
        <v>73.056</v>
      </c>
      <c r="V82" s="65">
        <v>0.2</v>
      </c>
      <c r="W82" s="65">
        <v>0.2</v>
      </c>
      <c r="X82" s="65">
        <v>0.6</v>
      </c>
      <c r="Y82" s="152">
        <f>IF(AND(D82&lt;49.85,G82&gt;0),$C$2*ABS(G82)/40000,(SUMPRODUCT(--(G82&gt;$S82:$U82),(G82-$S82:$U82),($V82:$X82)))*E82/40000)</f>
        <v>0</v>
      </c>
      <c r="Z82" s="151">
        <f>IF(AND(C82&gt;=50.1,G82&lt;0),($A$2)*ABS(G82)/40000,0)</f>
        <v>0</v>
      </c>
      <c r="AA82" s="73">
        <f>R82+Y82+Z82</f>
        <v>-0.0957198792000003</v>
      </c>
      <c r="AB82" s="148" t="str">
        <f>IF(AA82&gt;=0,AA82,"")</f>
        <v/>
      </c>
      <c r="AC82" s="82">
        <f>IF(AA82&lt;0,AA82,"")</f>
        <v>-0.0957198792000003</v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49.89</v>
      </c>
      <c r="D83" s="79">
        <f>ROUND(C83,2)</f>
        <v>49.89</v>
      </c>
      <c r="E83" s="65">
        <v>644.73</v>
      </c>
      <c r="F83" s="66">
        <v>355.7</v>
      </c>
      <c r="G83" s="80">
        <v>-8.373089999999991</v>
      </c>
      <c r="H83" s="68">
        <f>MAX(G83,-0.12*F83)</f>
        <v>-8.373089999999991</v>
      </c>
      <c r="I83" s="68">
        <f>IF(ABS(F83)&lt;=10,0.5,IF(ABS(F83)&lt;=25,1,IF(ABS(F83)&lt;=100,2,10)))</f>
        <v>10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-0.1349595578924999</v>
      </c>
      <c r="S83" s="65">
        <f>MIN($S$6/100*F83,150)</f>
        <v>42.684</v>
      </c>
      <c r="T83" s="65">
        <f>MIN($T$6/100*F83,200)</f>
        <v>53.355</v>
      </c>
      <c r="U83" s="65">
        <f>MIN($U$6/100*F83,250)</f>
        <v>71.14</v>
      </c>
      <c r="V83" s="65">
        <v>0.2</v>
      </c>
      <c r="W83" s="65">
        <v>0.2</v>
      </c>
      <c r="X83" s="65">
        <v>0.6</v>
      </c>
      <c r="Y83" s="152">
        <f>IF(AND(D83&lt;49.85,G83&gt;0),$C$2*ABS(G83)/40000,(SUMPRODUCT(--(G83&gt;$S83:$U83),(G83-$S83:$U83),($V83:$X83)))*E83/40000)</f>
        <v>0</v>
      </c>
      <c r="Z83" s="151">
        <f>IF(AND(C83&gt;=50.1,G83&lt;0),($A$2)*ABS(G83)/40000,0)</f>
        <v>0</v>
      </c>
      <c r="AA83" s="73">
        <f>R83+Y83+Z83</f>
        <v>-0.1349595578924999</v>
      </c>
      <c r="AB83" s="148" t="str">
        <f>IF(AA83&gt;=0,AA83,"")</f>
        <v/>
      </c>
      <c r="AC83" s="82">
        <f>IF(AA83&lt;0,AA83,"")</f>
        <v>-0.1349595578924999</v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49.89</v>
      </c>
      <c r="D84" s="79">
        <f>ROUND(C84,2)</f>
        <v>49.89</v>
      </c>
      <c r="E84" s="65">
        <v>644.73</v>
      </c>
      <c r="F84" s="66">
        <v>353.78</v>
      </c>
      <c r="G84" s="80">
        <v>-8.280580000000043</v>
      </c>
      <c r="H84" s="68">
        <f>MAX(G84,-0.12*F84)</f>
        <v>-8.280580000000043</v>
      </c>
      <c r="I84" s="68">
        <f>IF(ABS(F84)&lt;=10,0.5,IF(ABS(F84)&lt;=25,1,IF(ABS(F84)&lt;=100,2,10)))</f>
        <v>10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-0.1334684585850007</v>
      </c>
      <c r="S84" s="65">
        <f>MIN($S$6/100*F84,150)</f>
        <v>42.45359999999999</v>
      </c>
      <c r="T84" s="65">
        <f>MIN($T$6/100*F84,200)</f>
        <v>53.06699999999999</v>
      </c>
      <c r="U84" s="65">
        <f>MIN($U$6/100*F84,250)</f>
        <v>70.756</v>
      </c>
      <c r="V84" s="65">
        <v>0.2</v>
      </c>
      <c r="W84" s="65">
        <v>0.2</v>
      </c>
      <c r="X84" s="65">
        <v>0.6</v>
      </c>
      <c r="Y84" s="152">
        <f>IF(AND(D84&lt;49.85,G84&gt;0),$C$2*ABS(G84)/40000,(SUMPRODUCT(--(G84&gt;$S84:$U84),(G84-$S84:$U84),($V84:$X84)))*E84/40000)</f>
        <v>0</v>
      </c>
      <c r="Z84" s="151">
        <f>IF(AND(C84&gt;=50.1,G84&lt;0),($A$2)*ABS(G84)/40000,0)</f>
        <v>0</v>
      </c>
      <c r="AA84" s="73">
        <f>R84+Y84+Z84</f>
        <v>-0.1334684585850007</v>
      </c>
      <c r="AB84" s="148" t="str">
        <f>IF(AA84&gt;=0,AA84,"")</f>
        <v/>
      </c>
      <c r="AC84" s="82">
        <f>IF(AA84&lt;0,AA84,"")</f>
        <v>-0.1334684585850007</v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50.04</v>
      </c>
      <c r="D85" s="79">
        <f>ROUND(C85,2)</f>
        <v>50.04</v>
      </c>
      <c r="E85" s="65">
        <v>60.63</v>
      </c>
      <c r="F85" s="66">
        <v>279.12</v>
      </c>
      <c r="G85" s="80">
        <v>-75.39366999999999</v>
      </c>
      <c r="H85" s="68">
        <f>MAX(G85,-0.12*F85)</f>
        <v>-33.4944</v>
      </c>
      <c r="I85" s="68">
        <f>IF(ABS(F85)&lt;=10,0.5,IF(ABS(F85)&lt;=25,1,IF(ABS(F85)&lt;=100,2,10)))</f>
        <v>10</v>
      </c>
      <c r="J85" s="69">
        <f>IF(G85&lt;-I85,1,0)</f>
        <v>1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-0.0507691368</v>
      </c>
      <c r="S85" s="65">
        <f>MIN($S$6/100*F85,150)</f>
        <v>33.4944</v>
      </c>
      <c r="T85" s="65">
        <f>MIN($T$6/100*F85,200)</f>
        <v>41.868</v>
      </c>
      <c r="U85" s="65">
        <f>MIN($U$6/100*F85,250)</f>
        <v>55.82400000000001</v>
      </c>
      <c r="V85" s="65">
        <v>0.2</v>
      </c>
      <c r="W85" s="65">
        <v>0.2</v>
      </c>
      <c r="X85" s="65">
        <v>0.6</v>
      </c>
      <c r="Y85" s="152">
        <f>IF(AND(D85&lt;49.85,G85&gt;0),$C$2*ABS(G85)/40000,(SUMPRODUCT(--(G85&gt;$S85:$U85),(G85-$S85:$U85),($V85:$X85)))*E85/40000)</f>
        <v>0</v>
      </c>
      <c r="Z85" s="151">
        <f>IF(AND(C85&gt;=50.1,G85&lt;0),($A$2)*ABS(G85)/40000,0)</f>
        <v>0</v>
      </c>
      <c r="AA85" s="73">
        <f>R85+Y85+Z85</f>
        <v>-0.0507691368</v>
      </c>
      <c r="AB85" s="148" t="str">
        <f>IF(AA85&gt;=0,AA85,"")</f>
        <v/>
      </c>
      <c r="AC85" s="82">
        <f>IF(AA85&lt;0,AA85,"")</f>
        <v>-0.0507691368</v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50.03</v>
      </c>
      <c r="D86" s="79">
        <f>ROUND(C86,2)</f>
        <v>50.03</v>
      </c>
      <c r="E86" s="65">
        <v>121.25</v>
      </c>
      <c r="F86" s="66">
        <v>152.86</v>
      </c>
      <c r="G86" s="80">
        <v>-151.64645</v>
      </c>
      <c r="H86" s="68">
        <f>MAX(G86,-0.12*F86)</f>
        <v>-18.3432</v>
      </c>
      <c r="I86" s="68">
        <f>IF(ABS(F86)&lt;=10,0.5,IF(ABS(F86)&lt;=25,1,IF(ABS(F86)&lt;=100,2,10)))</f>
        <v>10</v>
      </c>
      <c r="J86" s="69">
        <f>IF(G86&lt;-I86,1,0)</f>
        <v>1</v>
      </c>
      <c r="K86" s="69">
        <f>IF(J86=J85,K85+J86,0)</f>
        <v>1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-0.05560282499999999</v>
      </c>
      <c r="S86" s="65">
        <f>MIN($S$6/100*F86,150)</f>
        <v>18.3432</v>
      </c>
      <c r="T86" s="65">
        <f>MIN($T$6/100*F86,200)</f>
        <v>22.929</v>
      </c>
      <c r="U86" s="65">
        <f>MIN($U$6/100*F86,250)</f>
        <v>30.572</v>
      </c>
      <c r="V86" s="65">
        <v>0.2</v>
      </c>
      <c r="W86" s="65">
        <v>0.2</v>
      </c>
      <c r="X86" s="65">
        <v>0.6</v>
      </c>
      <c r="Y86" s="152">
        <f>IF(AND(D86&lt;49.85,G86&gt;0),$C$2*ABS(G86)/40000,(SUMPRODUCT(--(G86&gt;$S86:$U86),(G86-$S86:$U86),($V86:$X86)))*E86/40000)</f>
        <v>0</v>
      </c>
      <c r="Z86" s="151">
        <f>IF(AND(C86&gt;=50.1,G86&lt;0),($A$2)*ABS(G86)/40000,0)</f>
        <v>0</v>
      </c>
      <c r="AA86" s="73">
        <f>R86+Y86+Z86</f>
        <v>-0.05560282499999999</v>
      </c>
      <c r="AB86" s="148" t="str">
        <f>IF(AA86&gt;=0,AA86,"")</f>
        <v/>
      </c>
      <c r="AC86" s="82">
        <f>IF(AA86&lt;0,AA86,"")</f>
        <v>-0.05560282499999999</v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50.01</v>
      </c>
      <c r="D87" s="79">
        <f>ROUND(C87,2)</f>
        <v>50.01</v>
      </c>
      <c r="E87" s="65">
        <v>242.5</v>
      </c>
      <c r="F87" s="66">
        <v>131.1</v>
      </c>
      <c r="G87" s="80">
        <v>-118.97342</v>
      </c>
      <c r="H87" s="68">
        <f>MAX(G87,-0.12*F87)</f>
        <v>-15.732</v>
      </c>
      <c r="I87" s="68">
        <f>IF(ABS(F87)&lt;=10,0.5,IF(ABS(F87)&lt;=25,1,IF(ABS(F87)&lt;=100,2,10)))</f>
        <v>10</v>
      </c>
      <c r="J87" s="69">
        <f>IF(G87&lt;-I87,1,0)</f>
        <v>1</v>
      </c>
      <c r="K87" s="69">
        <f>IF(J87=J86,K86+J87,0)</f>
        <v>2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-0.09537524999999999</v>
      </c>
      <c r="S87" s="65">
        <f>MIN($S$6/100*F87,150)</f>
        <v>15.732</v>
      </c>
      <c r="T87" s="65">
        <f>MIN($T$6/100*F87,200)</f>
        <v>19.665</v>
      </c>
      <c r="U87" s="65">
        <f>MIN($U$6/100*F87,250)</f>
        <v>26.22</v>
      </c>
      <c r="V87" s="65">
        <v>0.2</v>
      </c>
      <c r="W87" s="65">
        <v>0.2</v>
      </c>
      <c r="X87" s="65">
        <v>0.6</v>
      </c>
      <c r="Y87" s="152">
        <f>IF(AND(D87&lt;49.85,G87&gt;0),$C$2*ABS(G87)/40000,(SUMPRODUCT(--(G87&gt;$S87:$U87),(G87-$S87:$U87),($V87:$X87)))*E87/40000)</f>
        <v>0</v>
      </c>
      <c r="Z87" s="151">
        <f>IF(AND(C87&gt;=50.1,G87&lt;0),($A$2)*ABS(G87)/40000,0)</f>
        <v>0</v>
      </c>
      <c r="AA87" s="73">
        <f>R87+Y87+Z87</f>
        <v>-0.09537524999999999</v>
      </c>
      <c r="AB87" s="148" t="str">
        <f>IF(AA87&gt;=0,AA87,"")</f>
        <v/>
      </c>
      <c r="AC87" s="82">
        <f>IF(AA87&lt;0,AA87,"")</f>
        <v>-0.09537524999999999</v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50.04</v>
      </c>
      <c r="D88" s="79">
        <f>ROUND(C88,2)</f>
        <v>50.04</v>
      </c>
      <c r="E88" s="65">
        <v>60.63</v>
      </c>
      <c r="F88" s="66">
        <v>94.62</v>
      </c>
      <c r="G88" s="80">
        <v>-155.45342</v>
      </c>
      <c r="H88" s="68">
        <f>MAX(G88,-0.12*F88)</f>
        <v>-11.3544</v>
      </c>
      <c r="I88" s="68">
        <f>IF(ABS(F88)&lt;=10,0.5,IF(ABS(F88)&lt;=25,1,IF(ABS(F88)&lt;=100,2,10)))</f>
        <v>2</v>
      </c>
      <c r="J88" s="69">
        <f>IF(G88&lt;-I88,1,0)</f>
        <v>1</v>
      </c>
      <c r="K88" s="69">
        <f>IF(J88=J87,K87+J88,0)</f>
        <v>3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-0.0172104318</v>
      </c>
      <c r="S88" s="65">
        <f>MIN($S$6/100*F88,150)</f>
        <v>11.3544</v>
      </c>
      <c r="T88" s="65">
        <f>MIN($T$6/100*F88,200)</f>
        <v>14.193</v>
      </c>
      <c r="U88" s="65">
        <f>MIN($U$6/100*F88,250)</f>
        <v>18.924</v>
      </c>
      <c r="V88" s="65">
        <v>0.2</v>
      </c>
      <c r="W88" s="65">
        <v>0.2</v>
      </c>
      <c r="X88" s="65">
        <v>0.6</v>
      </c>
      <c r="Y88" s="152">
        <f>IF(AND(D88&lt;49.85,G88&gt;0),$C$2*ABS(G88)/40000,(SUMPRODUCT(--(G88&gt;$S88:$U88),(G88-$S88:$U88),($V88:$X88)))*E88/40000)</f>
        <v>0</v>
      </c>
      <c r="Z88" s="151">
        <f>IF(AND(C88&gt;=50.1,G88&lt;0),($A$2)*ABS(G88)/40000,0)</f>
        <v>0</v>
      </c>
      <c r="AA88" s="73">
        <f>R88+Y88+Z88</f>
        <v>-0.0172104318</v>
      </c>
      <c r="AB88" s="148" t="str">
        <f>IF(AA88&gt;=0,AA88,"")</f>
        <v/>
      </c>
      <c r="AC88" s="82">
        <f>IF(AA88&lt;0,AA88,"")</f>
        <v>-0.0172104318</v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49.98</v>
      </c>
      <c r="D89" s="79">
        <f>ROUND(C89,2)</f>
        <v>49.98</v>
      </c>
      <c r="E89" s="65">
        <v>365.24</v>
      </c>
      <c r="F89" s="66">
        <v>56.43</v>
      </c>
      <c r="G89" s="80">
        <v>-109.51636</v>
      </c>
      <c r="H89" s="68">
        <f>MAX(G89,-0.12*F89)</f>
        <v>-6.771599999999999</v>
      </c>
      <c r="I89" s="68">
        <f>IF(ABS(F89)&lt;=10,0.5,IF(ABS(F89)&lt;=25,1,IF(ABS(F89)&lt;=100,2,10)))</f>
        <v>2</v>
      </c>
      <c r="J89" s="69">
        <f>IF(G89&lt;-I89,1,0)</f>
        <v>1</v>
      </c>
      <c r="K89" s="69">
        <f>IF(J89=J88,K88+J89,0)</f>
        <v>4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-0.0618314796</v>
      </c>
      <c r="S89" s="65">
        <f>MIN($S$6/100*F89,150)</f>
        <v>6.771599999999999</v>
      </c>
      <c r="T89" s="65">
        <f>MIN($T$6/100*F89,200)</f>
        <v>8.464499999999999</v>
      </c>
      <c r="U89" s="65">
        <f>MIN($U$6/100*F89,250)</f>
        <v>11.286</v>
      </c>
      <c r="V89" s="65">
        <v>0.2</v>
      </c>
      <c r="W89" s="65">
        <v>0.2</v>
      </c>
      <c r="X89" s="65">
        <v>0.6</v>
      </c>
      <c r="Y89" s="152">
        <f>IF(AND(D89&lt;49.85,G89&gt;0),$C$2*ABS(G89)/40000,(SUMPRODUCT(--(G89&gt;$S89:$U89),(G89-$S89:$U89),($V89:$X89)))*E89/40000)</f>
        <v>0</v>
      </c>
      <c r="Z89" s="151">
        <f>IF(AND(C89&gt;=50.1,G89&lt;0),($A$2)*ABS(G89)/40000,0)</f>
        <v>0</v>
      </c>
      <c r="AA89" s="73">
        <f>R89+Y89+Z89</f>
        <v>-0.0618314796</v>
      </c>
      <c r="AB89" s="148" t="str">
        <f>IF(AA89&gt;=0,AA89,"")</f>
        <v/>
      </c>
      <c r="AC89" s="82">
        <f>IF(AA89&lt;0,AA89,"")</f>
        <v>-0.0618314796</v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49.99</v>
      </c>
      <c r="D90" s="79">
        <f>ROUND(C90,2)</f>
        <v>49.99</v>
      </c>
      <c r="E90" s="65">
        <v>334.18</v>
      </c>
      <c r="F90" s="66">
        <v>36.27</v>
      </c>
      <c r="G90" s="80">
        <v>-91.46790999999999</v>
      </c>
      <c r="H90" s="68">
        <f>MAX(G90,-0.12*F90)</f>
        <v>-4.3524</v>
      </c>
      <c r="I90" s="68">
        <f>IF(ABS(F90)&lt;=10,0.5,IF(ABS(F90)&lt;=25,1,IF(ABS(F90)&lt;=100,2,10)))</f>
        <v>2</v>
      </c>
      <c r="J90" s="69">
        <f>IF(G90&lt;-I90,1,0)</f>
        <v>1</v>
      </c>
      <c r="K90" s="69">
        <f>IF(J90=J89,K89+J90,0)</f>
        <v>5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-0.0363621258</v>
      </c>
      <c r="S90" s="65">
        <f>MIN($S$6/100*F90,150)</f>
        <v>4.3524</v>
      </c>
      <c r="T90" s="65">
        <f>MIN($T$6/100*F90,200)</f>
        <v>5.4405</v>
      </c>
      <c r="U90" s="65">
        <f>MIN($U$6/100*F90,250)</f>
        <v>7.254000000000001</v>
      </c>
      <c r="V90" s="65">
        <v>0.2</v>
      </c>
      <c r="W90" s="65">
        <v>0.2</v>
      </c>
      <c r="X90" s="65">
        <v>0.6</v>
      </c>
      <c r="Y90" s="152">
        <f>IF(AND(D90&lt;49.85,G90&gt;0),$C$2*ABS(G90)/40000,(SUMPRODUCT(--(G90&gt;$S90:$U90),(G90-$S90:$U90),($V90:$X90)))*E90/40000)</f>
        <v>0</v>
      </c>
      <c r="Z90" s="151">
        <f>IF(AND(C90&gt;=50.1,G90&lt;0),($A$2)*ABS(G90)/40000,0)</f>
        <v>0</v>
      </c>
      <c r="AA90" s="73">
        <f>R90+Y90+Z90</f>
        <v>-0.0363621258</v>
      </c>
      <c r="AB90" s="148" t="str">
        <f>IF(AA90&gt;=0,AA90,"")</f>
        <v/>
      </c>
      <c r="AC90" s="82">
        <f>IF(AA90&lt;0,AA90,"")</f>
        <v>-0.0363621258</v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49.95</v>
      </c>
      <c r="D91" s="79">
        <f>ROUND(C91,2)</f>
        <v>49.95</v>
      </c>
      <c r="E91" s="65">
        <v>458.4</v>
      </c>
      <c r="F91" s="66">
        <v>37.28</v>
      </c>
      <c r="G91" s="80">
        <v>-32.65706</v>
      </c>
      <c r="H91" s="68">
        <f>MAX(G91,-0.12*F91)</f>
        <v>-4.4736</v>
      </c>
      <c r="I91" s="68">
        <f>IF(ABS(F91)&lt;=10,0.5,IF(ABS(F91)&lt;=25,1,IF(ABS(F91)&lt;=100,2,10)))</f>
        <v>2</v>
      </c>
      <c r="J91" s="69">
        <f>IF(G91&lt;-I91,1,0)</f>
        <v>1</v>
      </c>
      <c r="K91" s="69">
        <f>IF(J91=J90,K90+J91,0)</f>
        <v>6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-0.051267456</v>
      </c>
      <c r="S91" s="65">
        <f>MIN($S$6/100*F91,150)</f>
        <v>4.4736</v>
      </c>
      <c r="T91" s="65">
        <f>MIN($T$6/100*F91,200)</f>
        <v>5.592</v>
      </c>
      <c r="U91" s="65">
        <f>MIN($U$6/100*F91,250)</f>
        <v>7.456</v>
      </c>
      <c r="V91" s="65">
        <v>0.2</v>
      </c>
      <c r="W91" s="65">
        <v>0.2</v>
      </c>
      <c r="X91" s="65">
        <v>0.6</v>
      </c>
      <c r="Y91" s="152">
        <f>IF(AND(D91&lt;49.85,G91&gt;0),$C$2*ABS(G91)/40000,(SUMPRODUCT(--(G91&gt;$S91:$U91),(G91-$S91:$U91),($V91:$X91)))*E91/40000)</f>
        <v>0</v>
      </c>
      <c r="Z91" s="151">
        <f>IF(AND(C91&gt;=50.1,G91&lt;0),($A$2)*ABS(G91)/40000,0)</f>
        <v>0</v>
      </c>
      <c r="AA91" s="73">
        <f>R91+Y91+Z91</f>
        <v>-0.051267456</v>
      </c>
      <c r="AB91" s="148" t="str">
        <f>IF(AA91&gt;=0,AA91,"")</f>
        <v/>
      </c>
      <c r="AC91" s="82">
        <f>IF(AA91&lt;0,AA91,"")</f>
        <v>-0.051267456</v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49.97</v>
      </c>
      <c r="D92" s="79">
        <f>ROUND(C92,2)</f>
        <v>49.97</v>
      </c>
      <c r="E92" s="65">
        <v>396.29</v>
      </c>
      <c r="F92" s="66">
        <v>36.27</v>
      </c>
      <c r="G92" s="80">
        <v>-33.66706</v>
      </c>
      <c r="H92" s="68">
        <f>MAX(G92,-0.12*F92)</f>
        <v>-4.3524</v>
      </c>
      <c r="I92" s="68">
        <f>IF(ABS(F92)&lt;=10,0.5,IF(ABS(F92)&lt;=25,1,IF(ABS(F92)&lt;=100,2,10)))</f>
        <v>2</v>
      </c>
      <c r="J92" s="69">
        <f>IF(G92&lt;-I92,1,0)</f>
        <v>1</v>
      </c>
      <c r="K92" s="69">
        <f>IF(J92=J91,K91+J92,0)</f>
        <v>7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-0.0431203149</v>
      </c>
      <c r="S92" s="65">
        <f>MIN($S$6/100*F92,150)</f>
        <v>4.3524</v>
      </c>
      <c r="T92" s="65">
        <f>MIN($T$6/100*F92,200)</f>
        <v>5.4405</v>
      </c>
      <c r="U92" s="65">
        <f>MIN($U$6/100*F92,250)</f>
        <v>7.254000000000001</v>
      </c>
      <c r="V92" s="65">
        <v>0.2</v>
      </c>
      <c r="W92" s="65">
        <v>0.2</v>
      </c>
      <c r="X92" s="65">
        <v>0.6</v>
      </c>
      <c r="Y92" s="152">
        <f>IF(AND(D92&lt;49.85,G92&gt;0),$C$2*ABS(G92)/40000,(SUMPRODUCT(--(G92&gt;$S92:$U92),(G92-$S92:$U92),($V92:$X92)))*E92/40000)</f>
        <v>0</v>
      </c>
      <c r="Z92" s="151">
        <f>IF(AND(C92&gt;=50.1,G92&lt;0),($A$2)*ABS(G92)/40000,0)</f>
        <v>0</v>
      </c>
      <c r="AA92" s="73">
        <f>R92+Y92+Z92</f>
        <v>-0.0431203149</v>
      </c>
      <c r="AB92" s="148" t="str">
        <f>IF(AA92&gt;=0,AA92,"")</f>
        <v/>
      </c>
      <c r="AC92" s="82">
        <f>IF(AA92&lt;0,AA92,"")</f>
        <v>-0.0431203149</v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50.01</v>
      </c>
      <c r="D93" s="79">
        <f>ROUND(C93,2)</f>
        <v>50.01</v>
      </c>
      <c r="E93" s="65">
        <v>242.5</v>
      </c>
      <c r="F93" s="66">
        <v>18.04</v>
      </c>
      <c r="G93" s="80">
        <v>11.03834</v>
      </c>
      <c r="H93" s="68">
        <f>MAX(G93,-0.12*F93)</f>
        <v>11.03834</v>
      </c>
      <c r="I93" s="68">
        <f>IF(ABS(F93)&lt;=10,0.5,IF(ABS(F93)&lt;=25,1,IF(ABS(F93)&lt;=100,2,10)))</f>
        <v>1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1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0.06691993624999999</v>
      </c>
      <c r="S93" s="65">
        <f>MIN($S$6/100*F93,150)</f>
        <v>2.1648</v>
      </c>
      <c r="T93" s="65">
        <f>MIN($T$6/100*F93,200)</f>
        <v>2.706</v>
      </c>
      <c r="U93" s="65">
        <f>MIN($U$6/100*F93,250)</f>
        <v>3.608</v>
      </c>
      <c r="V93" s="65">
        <v>0.2</v>
      </c>
      <c r="W93" s="65">
        <v>0.2</v>
      </c>
      <c r="X93" s="65">
        <v>0.6</v>
      </c>
      <c r="Y93" s="152">
        <f>IF(AND(D93&lt;49.85,G93&gt;0),$C$2*ABS(G93)/40000,(SUMPRODUCT(--(G93&gt;$S93:$U93),(G93-$S93:$U93),($V93:$X93)))*E93/40000)</f>
        <v>0.04788999124999999</v>
      </c>
      <c r="Z93" s="151">
        <f>IF(AND(C93&gt;=50.1,G93&lt;0),($A$2)*ABS(G93)/40000,0)</f>
        <v>0</v>
      </c>
      <c r="AA93" s="73">
        <f>R93+Y93+Z93</f>
        <v>0.1148099275</v>
      </c>
      <c r="AB93" s="148">
        <f>IF(AA93&gt;=0,AA93,"")</f>
        <v>0.1148099275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50.03</v>
      </c>
      <c r="D94" s="79">
        <f>ROUND(C94,2)</f>
        <v>50.03</v>
      </c>
      <c r="E94" s="65">
        <v>121.25</v>
      </c>
      <c r="F94" s="66">
        <v>18.04</v>
      </c>
      <c r="G94" s="80">
        <v>11.03834</v>
      </c>
      <c r="H94" s="68">
        <f>MAX(G94,-0.12*F94)</f>
        <v>11.03834</v>
      </c>
      <c r="I94" s="68">
        <f>IF(ABS(F94)&lt;=10,0.5,IF(ABS(F94)&lt;=25,1,IF(ABS(F94)&lt;=100,2,10)))</f>
        <v>1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1</v>
      </c>
      <c r="N94" s="70">
        <f>IF(M94=M93,N93+M94,0)</f>
        <v>1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0.033459968125</v>
      </c>
      <c r="S94" s="65">
        <f>MIN($S$6/100*F94,150)</f>
        <v>2.1648</v>
      </c>
      <c r="T94" s="65">
        <f>MIN($T$6/100*F94,200)</f>
        <v>2.706</v>
      </c>
      <c r="U94" s="65">
        <f>MIN($U$6/100*F94,250)</f>
        <v>3.608</v>
      </c>
      <c r="V94" s="65">
        <v>0.2</v>
      </c>
      <c r="W94" s="65">
        <v>0.2</v>
      </c>
      <c r="X94" s="65">
        <v>0.6</v>
      </c>
      <c r="Y94" s="152">
        <f>IF(AND(D94&lt;49.85,G94&gt;0),$C$2*ABS(G94)/40000,(SUMPRODUCT(--(G94&gt;$S94:$U94),(G94-$S94:$U94),($V94:$X94)))*E94/40000)</f>
        <v>0.02394499562499999</v>
      </c>
      <c r="Z94" s="151">
        <f>IF(AND(C94&gt;=50.1,G94&lt;0),($A$2)*ABS(G94)/40000,0)</f>
        <v>0</v>
      </c>
      <c r="AA94" s="73">
        <f>R94+Y94+Z94</f>
        <v>0.05740496374999999</v>
      </c>
      <c r="AB94" s="148">
        <f>IF(AA94&gt;=0,AA94,"")</f>
        <v>0.05740496374999999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50.04</v>
      </c>
      <c r="D95" s="79">
        <f>ROUND(C95,2)</f>
        <v>50.04</v>
      </c>
      <c r="E95" s="65">
        <v>60.63</v>
      </c>
      <c r="F95" s="66">
        <v>18.04</v>
      </c>
      <c r="G95" s="80">
        <v>11.03834</v>
      </c>
      <c r="H95" s="68">
        <f>MAX(G95,-0.12*F95)</f>
        <v>11.03834</v>
      </c>
      <c r="I95" s="68">
        <f>IF(ABS(F95)&lt;=10,0.5,IF(ABS(F95)&lt;=25,1,IF(ABS(F95)&lt;=100,2,10)))</f>
        <v>1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1</v>
      </c>
      <c r="N95" s="70">
        <f>IF(M95=M94,N94+M95,0)</f>
        <v>2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0.016731363855</v>
      </c>
      <c r="S95" s="65">
        <f>MIN($S$6/100*F95,150)</f>
        <v>2.1648</v>
      </c>
      <c r="T95" s="65">
        <f>MIN($T$6/100*F95,200)</f>
        <v>2.706</v>
      </c>
      <c r="U95" s="65">
        <f>MIN($U$6/100*F95,250)</f>
        <v>3.608</v>
      </c>
      <c r="V95" s="65">
        <v>0.2</v>
      </c>
      <c r="W95" s="65">
        <v>0.2</v>
      </c>
      <c r="X95" s="65">
        <v>0.6</v>
      </c>
      <c r="Y95" s="152">
        <f>IF(AND(D95&lt;49.85,G95&gt;0),$C$2*ABS(G95)/40000,(SUMPRODUCT(--(G95&gt;$S95:$U95),(G95-$S95:$U95),($V95:$X95)))*E95/40000)</f>
        <v>0.011973485235</v>
      </c>
      <c r="Z95" s="151">
        <f>IF(AND(C95&gt;=50.1,G95&lt;0),($A$2)*ABS(G95)/40000,0)</f>
        <v>0</v>
      </c>
      <c r="AA95" s="73">
        <f>R95+Y95+Z95</f>
        <v>0.02870484908999999</v>
      </c>
      <c r="AB95" s="148">
        <f>IF(AA95&gt;=0,AA95,"")</f>
        <v>0.02870484908999999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50.04</v>
      </c>
      <c r="D96" s="79">
        <f>ROUND(C96,2)</f>
        <v>50.04</v>
      </c>
      <c r="E96" s="65">
        <v>60.63</v>
      </c>
      <c r="F96" s="66">
        <v>18.04</v>
      </c>
      <c r="G96" s="80">
        <v>11.03834</v>
      </c>
      <c r="H96" s="68">
        <f>MAX(G96,-0.12*F96)</f>
        <v>11.03834</v>
      </c>
      <c r="I96" s="68">
        <f>IF(ABS(F96)&lt;=10,0.5,IF(ABS(F96)&lt;=25,1,IF(ABS(F96)&lt;=100,2,10)))</f>
        <v>1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1</v>
      </c>
      <c r="N96" s="70">
        <f>IF(M96=M95,N95+M96,0)</f>
        <v>3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0.016731363855</v>
      </c>
      <c r="S96" s="65">
        <f>MIN($S$6/100*F96,150)</f>
        <v>2.1648</v>
      </c>
      <c r="T96" s="65">
        <f>MIN($T$6/100*F96,200)</f>
        <v>2.706</v>
      </c>
      <c r="U96" s="65">
        <f>MIN($U$6/100*F96,250)</f>
        <v>3.608</v>
      </c>
      <c r="V96" s="65">
        <v>0.2</v>
      </c>
      <c r="W96" s="65">
        <v>0.2</v>
      </c>
      <c r="X96" s="65">
        <v>0.6</v>
      </c>
      <c r="Y96" s="152">
        <f>IF(AND(D96&lt;49.85,G96&gt;0),$C$2*ABS(G96)/40000,(SUMPRODUCT(--(G96&gt;$S96:$U96),(G96-$S96:$U96),($V96:$X96)))*E96/40000)</f>
        <v>0.011973485235</v>
      </c>
      <c r="Z96" s="151">
        <f>IF(AND(C96&gt;=50.1,G96&lt;0),($A$2)*ABS(G96)/40000,0)</f>
        <v>0</v>
      </c>
      <c r="AA96" s="73">
        <f>R96+Y96+Z96</f>
        <v>0.02870484908999999</v>
      </c>
      <c r="AB96" s="148">
        <f>IF(AA96&gt;=0,AA96,"")</f>
        <v>0.02870484908999999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49.99</v>
      </c>
      <c r="D97" s="79">
        <f>ROUND(C97,2)</f>
        <v>49.99</v>
      </c>
      <c r="E97" s="65">
        <v>334.18</v>
      </c>
      <c r="F97" s="66">
        <v>18.04</v>
      </c>
      <c r="G97" s="80">
        <v>-0.3689</v>
      </c>
      <c r="H97" s="68">
        <f>MAX(G97,-0.12*F97)</f>
        <v>-0.3689</v>
      </c>
      <c r="I97" s="68">
        <f>IF(ABS(F97)&lt;=10,0.5,IF(ABS(F97)&lt;=25,1,IF(ABS(F97)&lt;=100,2,10)))</f>
        <v>1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-0.00308197505</v>
      </c>
      <c r="S97" s="65">
        <f>MIN($S$6/100*F97,150)</f>
        <v>2.1648</v>
      </c>
      <c r="T97" s="65">
        <f>MIN($T$6/100*F97,200)</f>
        <v>2.706</v>
      </c>
      <c r="U97" s="65">
        <f>MIN($U$6/100*F97,250)</f>
        <v>3.608</v>
      </c>
      <c r="V97" s="65">
        <v>0.2</v>
      </c>
      <c r="W97" s="65">
        <v>0.2</v>
      </c>
      <c r="X97" s="65">
        <v>0.6</v>
      </c>
      <c r="Y97" s="152">
        <f>IF(AND(D97&lt;49.85,G97&gt;0),$C$2*ABS(G97)/40000,(SUMPRODUCT(--(G97&gt;$S97:$U97),(G97-$S97:$U97),($V97:$X97)))*E97/40000)</f>
        <v>0</v>
      </c>
      <c r="Z97" s="151">
        <f>IF(AND(C97&gt;=50.1,G97&lt;0),($A$2)*ABS(G97)/40000,0)</f>
        <v>0</v>
      </c>
      <c r="AA97" s="73">
        <f>R97+Y97+Z97</f>
        <v>-0.00308197505</v>
      </c>
      <c r="AB97" s="148" t="str">
        <f>IF(AA97&gt;=0,AA97,"")</f>
        <v/>
      </c>
      <c r="AC97" s="82">
        <f>IF(AA97&lt;0,AA97,"")</f>
        <v>-0.00308197505</v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49.98</v>
      </c>
      <c r="D98" s="79">
        <f>ROUND(C98,2)</f>
        <v>49.98</v>
      </c>
      <c r="E98" s="65">
        <v>365.24</v>
      </c>
      <c r="F98" s="66">
        <v>18.04</v>
      </c>
      <c r="G98" s="80">
        <v>-0.3689</v>
      </c>
      <c r="H98" s="68">
        <f>MAX(G98,-0.12*F98)</f>
        <v>-0.3689</v>
      </c>
      <c r="I98" s="68">
        <f>IF(ABS(F98)&lt;=10,0.5,IF(ABS(F98)&lt;=25,1,IF(ABS(F98)&lt;=100,2,10)))</f>
        <v>1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-0.0033684259</v>
      </c>
      <c r="S98" s="65">
        <f>MIN($S$6/100*F98,150)</f>
        <v>2.1648</v>
      </c>
      <c r="T98" s="65">
        <f>MIN($T$6/100*F98,200)</f>
        <v>2.706</v>
      </c>
      <c r="U98" s="65">
        <f>MIN($U$6/100*F98,250)</f>
        <v>3.608</v>
      </c>
      <c r="V98" s="65">
        <v>0.2</v>
      </c>
      <c r="W98" s="65">
        <v>0.2</v>
      </c>
      <c r="X98" s="65">
        <v>0.6</v>
      </c>
      <c r="Y98" s="152">
        <f>IF(AND(D98&lt;49.85,G98&gt;0),$C$2*ABS(G98)/40000,(SUMPRODUCT(--(G98&gt;$S98:$U98),(G98-$S98:$U98),($V98:$X98)))*E98/40000)</f>
        <v>0</v>
      </c>
      <c r="Z98" s="151">
        <f>IF(AND(C98&gt;=50.1,G98&lt;0),($A$2)*ABS(G98)/40000,0)</f>
        <v>0</v>
      </c>
      <c r="AA98" s="73">
        <f>R98+Y98+Z98</f>
        <v>-0.0033684259</v>
      </c>
      <c r="AB98" s="148" t="str">
        <f>IF(AA98&gt;=0,AA98,"")</f>
        <v/>
      </c>
      <c r="AC98" s="82">
        <f>IF(AA98&lt;0,AA98,"")</f>
        <v>-0.0033684259</v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50.01</v>
      </c>
      <c r="D99" s="79">
        <f>ROUND(C99,2)</f>
        <v>50.01</v>
      </c>
      <c r="E99" s="65">
        <v>242.5</v>
      </c>
      <c r="F99" s="66">
        <v>18.04</v>
      </c>
      <c r="G99" s="80">
        <v>-0.3689</v>
      </c>
      <c r="H99" s="68">
        <f>MAX(G99,-0.12*F99)</f>
        <v>-0.3689</v>
      </c>
      <c r="I99" s="68">
        <f>IF(ABS(F99)&lt;=10,0.5,IF(ABS(F99)&lt;=25,1,IF(ABS(F99)&lt;=100,2,10)))</f>
        <v>1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-0.00223645625</v>
      </c>
      <c r="S99" s="65">
        <f>MIN($S$6/100*F99,150)</f>
        <v>2.1648</v>
      </c>
      <c r="T99" s="65">
        <f>MIN($T$6/100*F99,200)</f>
        <v>2.706</v>
      </c>
      <c r="U99" s="65">
        <f>MIN($U$6/100*F99,250)</f>
        <v>3.608</v>
      </c>
      <c r="V99" s="65">
        <v>0.2</v>
      </c>
      <c r="W99" s="65">
        <v>0.2</v>
      </c>
      <c r="X99" s="65">
        <v>0.6</v>
      </c>
      <c r="Y99" s="152">
        <f>IF(AND(D99&lt;49.85,G99&gt;0),$C$2*ABS(G99)/40000,(SUMPRODUCT(--(G99&gt;$S99:$U99),(G99-$S99:$U99),($V99:$X99)))*E99/40000)</f>
        <v>0</v>
      </c>
      <c r="Z99" s="151">
        <f>IF(AND(C99&gt;=50.1,G99&lt;0),($A$2)*ABS(G99)/40000,0)</f>
        <v>0</v>
      </c>
      <c r="AA99" s="73">
        <f>R99+Y99+Z99</f>
        <v>-0.00223645625</v>
      </c>
      <c r="AB99" s="148" t="str">
        <f>IF(AA99&gt;=0,AA99,"")</f>
        <v/>
      </c>
      <c r="AC99" s="82">
        <f>IF(AA99&lt;0,AA99,"")</f>
        <v>-0.00223645625</v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49.98</v>
      </c>
      <c r="D100" s="79">
        <f>ROUND(C100,2)</f>
        <v>49.98</v>
      </c>
      <c r="E100" s="65">
        <v>365.24</v>
      </c>
      <c r="F100" s="66">
        <v>18.04</v>
      </c>
      <c r="G100" s="80">
        <v>-0.3689</v>
      </c>
      <c r="H100" s="68">
        <f>MAX(G100,-0.12*F100)</f>
        <v>-0.3689</v>
      </c>
      <c r="I100" s="68">
        <f>IF(ABS(F100)&lt;=10,0.5,IF(ABS(F100)&lt;=25,1,IF(ABS(F100)&lt;=100,2,10)))</f>
        <v>1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-0.0033684259</v>
      </c>
      <c r="S100" s="65">
        <f>MIN($S$6/100*F100,150)</f>
        <v>2.1648</v>
      </c>
      <c r="T100" s="65">
        <f>MIN($T$6/100*F100,200)</f>
        <v>2.706</v>
      </c>
      <c r="U100" s="65">
        <f>MIN($U$6/100*F100,250)</f>
        <v>3.608</v>
      </c>
      <c r="V100" s="65">
        <v>0.2</v>
      </c>
      <c r="W100" s="65">
        <v>0.2</v>
      </c>
      <c r="X100" s="65">
        <v>0.6</v>
      </c>
      <c r="Y100" s="152">
        <f>IF(AND(D100&lt;49.85,G100&gt;0),$C$2*ABS(G100)/40000,(SUMPRODUCT(--(G100&gt;$S100:$U100),(G100-$S100:$U100),($V100:$X100)))*E100/40000)</f>
        <v>0</v>
      </c>
      <c r="Z100" s="151">
        <f>IF(AND(C100&gt;=50.1,G100&lt;0),($A$2)*ABS(G100)/40000,0)</f>
        <v>0</v>
      </c>
      <c r="AA100" s="73">
        <f>R100+Y100+Z100</f>
        <v>-0.0033684259</v>
      </c>
      <c r="AB100" s="148" t="str">
        <f>IF(AA100&gt;=0,AA100,"")</f>
        <v/>
      </c>
      <c r="AC100" s="82">
        <f>IF(AA100&lt;0,AA100,"")</f>
        <v>-0.0033684259</v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</v>
      </c>
      <c r="D101" s="79">
        <f>ROUND(C101,2)</f>
        <v>50</v>
      </c>
      <c r="E101" s="65">
        <v>303.13</v>
      </c>
      <c r="F101" s="66">
        <v>18.04</v>
      </c>
      <c r="G101" s="80">
        <v>-0.3689</v>
      </c>
      <c r="H101" s="68">
        <f>MAX(G101,-0.12*F101)</f>
        <v>-0.3689</v>
      </c>
      <c r="I101" s="68">
        <f>IF(ABS(F101)&lt;=10,0.5,IF(ABS(F101)&lt;=25,1,IF(ABS(F101)&lt;=100,2,10)))</f>
        <v>1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-0.002795616425</v>
      </c>
      <c r="S101" s="65">
        <f>MIN($S$6/100*F101,150)</f>
        <v>2.1648</v>
      </c>
      <c r="T101" s="65">
        <f>MIN($T$6/100*F101,200)</f>
        <v>2.706</v>
      </c>
      <c r="U101" s="65">
        <f>MIN($U$6/100*F101,250)</f>
        <v>3.608</v>
      </c>
      <c r="V101" s="65">
        <v>0.2</v>
      </c>
      <c r="W101" s="65">
        <v>0.2</v>
      </c>
      <c r="X101" s="65">
        <v>0.6</v>
      </c>
      <c r="Y101" s="152">
        <f>IF(AND(D101&lt;49.85,G101&gt;0),$C$2*ABS(G101)/40000,(SUMPRODUCT(--(G101&gt;$S101:$U101),(G101-$S101:$U101),($V101:$X101)))*E101/40000)</f>
        <v>0</v>
      </c>
      <c r="Z101" s="151">
        <f>IF(AND(C101&gt;=50.1,G101&lt;0),($A$2)*ABS(G101)/40000,0)</f>
        <v>0</v>
      </c>
      <c r="AA101" s="73">
        <f>R101+Y101+Z101</f>
        <v>-0.002795616425</v>
      </c>
      <c r="AB101" s="148" t="str">
        <f>IF(AA101&gt;=0,AA101,"")</f>
        <v/>
      </c>
      <c r="AC101" s="82">
        <f>IF(AA101&lt;0,AA101,"")</f>
        <v>-0.002795616425</v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50.01</v>
      </c>
      <c r="D102" s="79">
        <f>ROUND(C102,2)</f>
        <v>50.01</v>
      </c>
      <c r="E102" s="65">
        <v>242.5</v>
      </c>
      <c r="F102" s="66">
        <v>18.04</v>
      </c>
      <c r="G102" s="80">
        <v>-0.3689</v>
      </c>
      <c r="H102" s="68">
        <f>MAX(G102,-0.12*F102)</f>
        <v>-0.3689</v>
      </c>
      <c r="I102" s="68">
        <f>IF(ABS(F102)&lt;=10,0.5,IF(ABS(F102)&lt;=25,1,IF(ABS(F102)&lt;=100,2,10)))</f>
        <v>1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-0.00223645625</v>
      </c>
      <c r="S102" s="65">
        <f>MIN($S$6/100*F102,150)</f>
        <v>2.1648</v>
      </c>
      <c r="T102" s="65">
        <f>MIN($T$6/100*F102,200)</f>
        <v>2.706</v>
      </c>
      <c r="U102" s="65">
        <f>MIN($U$6/100*F102,250)</f>
        <v>3.608</v>
      </c>
      <c r="V102" s="65">
        <v>0.2</v>
      </c>
      <c r="W102" s="65">
        <v>0.2</v>
      </c>
      <c r="X102" s="65">
        <v>0.6</v>
      </c>
      <c r="Y102" s="152">
        <f>IF(AND(D102&lt;49.85,G102&gt;0),$C$2*ABS(G102)/40000,(SUMPRODUCT(--(G102&gt;$S102:$U102),(G102-$S102:$U102),($V102:$X102)))*E102/40000)</f>
        <v>0</v>
      </c>
      <c r="Z102" s="151">
        <f>IF(AND(C102&gt;=50.1,G102&lt;0),($A$2)*ABS(G102)/40000,0)</f>
        <v>0</v>
      </c>
      <c r="AA102" s="73">
        <f>R102+Y102+Z102</f>
        <v>-0.00223645625</v>
      </c>
      <c r="AB102" s="148" t="str">
        <f>IF(AA102&gt;=0,AA102,"")</f>
        <v/>
      </c>
      <c r="AC102" s="82">
        <f>IF(AA102&lt;0,AA102,"")</f>
        <v>-0.00223645625</v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50.03</v>
      </c>
      <c r="D103" s="104">
        <f>ROUND(C103,2)</f>
        <v>50.03</v>
      </c>
      <c r="E103" s="105">
        <v>121.25</v>
      </c>
      <c r="F103" s="66">
        <v>19.04</v>
      </c>
      <c r="G103" s="106">
        <v>0.6311</v>
      </c>
      <c r="H103" s="107">
        <f>MAX(G103,-0.12*F103)</f>
        <v>0.6311</v>
      </c>
      <c r="I103" s="107">
        <f>IF(ABS(F103)&lt;=10,0.5,IF(ABS(F103)&lt;=25,1,IF(ABS(F103)&lt;=100,2,10)))</f>
        <v>1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0.001913021875</v>
      </c>
      <c r="S103" s="112">
        <f>MIN($S$6/100*F103,150)</f>
        <v>2.2848</v>
      </c>
      <c r="T103" s="112">
        <f>MIN($T$6/100*F103,200)</f>
        <v>2.856</v>
      </c>
      <c r="U103" s="112">
        <f>MIN($U$6/100*F103,250)</f>
        <v>3.808</v>
      </c>
      <c r="V103" s="112">
        <v>0.2</v>
      </c>
      <c r="W103" s="112">
        <v>0.2</v>
      </c>
      <c r="X103" s="112">
        <v>0.6</v>
      </c>
      <c r="Y103" s="153">
        <f>IF(AND(D103&lt;49.85,G103&gt;0),$C$2*ABS(G103)/40000,(SUMPRODUCT(--(G103&gt;$S103:$U103),(G103-$S103:$U103),($V103:$X103)))*E103/40000)</f>
        <v>0</v>
      </c>
      <c r="Z103" s="151">
        <f>IF(AND(C103&gt;=50.1,G103&lt;0),($A$2)*ABS(G103)/40000,0)</f>
        <v>0</v>
      </c>
      <c r="AA103" s="113">
        <f>R103+Y103+Z103</f>
        <v>0.001913021875</v>
      </c>
      <c r="AB103" s="149">
        <f>IF(AA103&gt;=0,AA103,"")</f>
        <v>0.001913021875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49.98791666666665</v>
      </c>
      <c r="D104" s="118">
        <f>ROUND(C104,2)</f>
        <v>49.99</v>
      </c>
      <c r="E104" s="119">
        <f>AVERAGE(E6:E103)</f>
        <v>309.8497916666668</v>
      </c>
      <c r="F104" s="119">
        <f>AVERAGE(F6:F103)</f>
        <v>84.69364583333333</v>
      </c>
      <c r="G104" s="120">
        <f>SUM(G8:G103)/4</f>
        <v>-123.8129675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1.376986054612498</v>
      </c>
      <c r="S104" s="122"/>
      <c r="T104" s="122"/>
      <c r="U104" s="122"/>
      <c r="V104" s="122"/>
      <c r="W104" s="122"/>
      <c r="X104" s="122"/>
      <c r="Y104" s="123">
        <f>SUM(Y8:Y103)</f>
        <v>1.9985154366125</v>
      </c>
      <c r="Z104" s="123">
        <f>SUM(Z8:Z103)</f>
        <v>0</v>
      </c>
      <c r="AA104" s="124">
        <f>SUM(AA8:AA103)</f>
        <v>3.375501491224996</v>
      </c>
      <c r="AB104" s="125">
        <f>SUM(AB8:AB103)</f>
        <v>5.342852452607499</v>
      </c>
      <c r="AC104" s="126">
        <f>SUM(AC8:AC103)</f>
        <v>-1.967350961382502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3.375501491224996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60.62560000000001</v>
      </c>
      <c r="AH152" s="92">
        <f>MIN(AG152,$C$2)</f>
        <v>60.62560000000001</v>
      </c>
    </row>
    <row r="153" spans="1:37" customHeight="1" ht="15.75">
      <c r="AE153" s="17"/>
      <c r="AF153" s="143">
        <f>ROUND((AF152-0.01),2)</f>
        <v>50.03</v>
      </c>
      <c r="AG153" s="144">
        <f>2*$A$2/5</f>
        <v>121.2512</v>
      </c>
      <c r="AH153" s="92">
        <f>MIN(AG153,$C$2)</f>
        <v>121.2512</v>
      </c>
    </row>
    <row r="154" spans="1:37" customHeight="1" ht="15.75">
      <c r="AE154" s="17"/>
      <c r="AF154" s="143">
        <f>ROUND((AF153-0.01),2)</f>
        <v>50.02</v>
      </c>
      <c r="AG154" s="144">
        <f>3*$A$2/5</f>
        <v>181.8768</v>
      </c>
      <c r="AH154" s="92">
        <f>MIN(AG154,$C$2)</f>
        <v>181.8768</v>
      </c>
    </row>
    <row r="155" spans="1:37" customHeight="1" ht="15.75">
      <c r="AE155" s="17"/>
      <c r="AF155" s="143">
        <f>ROUND((AF154-0.01),2)</f>
        <v>50.01</v>
      </c>
      <c r="AG155" s="144">
        <f>4*$A$2/5</f>
        <v>242.5024</v>
      </c>
      <c r="AH155" s="92">
        <f>MIN(AG155,$C$2)</f>
        <v>242.5024</v>
      </c>
    </row>
    <row r="156" spans="1:37" customHeight="1" ht="15.75">
      <c r="AE156" s="17"/>
      <c r="AF156" s="143">
        <f>ROUND((AF155-0.01),2)</f>
        <v>50</v>
      </c>
      <c r="AG156" s="144">
        <f>5*$A$2/5</f>
        <v>303.128</v>
      </c>
      <c r="AH156" s="92">
        <f>MIN(AG156,$C$2)</f>
        <v>303.128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334.1825000000001</v>
      </c>
      <c r="AH157" s="92">
        <f>MIN(AG157,$C$2)</f>
        <v>334.1825000000001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365.237</v>
      </c>
      <c r="AH158" s="92">
        <f>MIN(AG158,$C$2)</f>
        <v>365.237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396.2915</v>
      </c>
      <c r="AH159" s="92">
        <f>MIN(AG159,$C$2)</f>
        <v>396.2915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427.346</v>
      </c>
      <c r="AH160" s="92">
        <f>MIN(AG160,$C$2)</f>
        <v>427.346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458.4005</v>
      </c>
      <c r="AH161" s="92">
        <f>MIN(AG161,$C$2)</f>
        <v>458.4005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489.455</v>
      </c>
      <c r="AH162" s="92">
        <f>MIN(AG162,$C$2)</f>
        <v>489.455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520.5095</v>
      </c>
      <c r="AH163" s="92">
        <f>MIN(AG163,$C$2)</f>
        <v>520.5095</v>
      </c>
    </row>
    <row r="164" spans="1:37" customHeight="1" ht="15">
      <c r="AE164" s="17"/>
      <c r="AF164" s="143">
        <f>ROUND((AF163-0.01),2)</f>
        <v>49.92</v>
      </c>
      <c r="AG164" s="144">
        <f>400+8*$A$2/16</f>
        <v>551.5640000000001</v>
      </c>
      <c r="AH164" s="145">
        <f>MIN(AG164,$C$2)</f>
        <v>551.5640000000001</v>
      </c>
    </row>
    <row r="165" spans="1:37" customHeight="1" ht="15">
      <c r="AE165" s="17"/>
      <c r="AF165" s="143">
        <f>ROUND((AF164-0.01),2)</f>
        <v>49.91</v>
      </c>
      <c r="AG165" s="144">
        <f>450+7*$A$2/16</f>
        <v>582.6185</v>
      </c>
      <c r="AH165" s="145">
        <f>MIN(AG165,$C$2)</f>
        <v>582.6185</v>
      </c>
    </row>
    <row r="166" spans="1:37" customHeight="1" ht="15">
      <c r="AE166" s="17"/>
      <c r="AF166" s="143">
        <f>ROUND((AF165-0.01),2)</f>
        <v>49.9</v>
      </c>
      <c r="AG166" s="144">
        <f>500+6*$A$2/16</f>
        <v>613.673</v>
      </c>
      <c r="AH166" s="145">
        <f>MIN(AG166,$C$2)</f>
        <v>613.673</v>
      </c>
    </row>
    <row r="167" spans="1:37" customHeight="1" ht="15">
      <c r="AE167" s="17"/>
      <c r="AF167" s="143">
        <f>ROUND((AF166-0.01),2)</f>
        <v>49.89</v>
      </c>
      <c r="AG167" s="144">
        <f>550+5*$A$2/16</f>
        <v>644.7275</v>
      </c>
      <c r="AH167" s="145">
        <f>MIN(AG167,$C$2)</f>
        <v>644.7275</v>
      </c>
    </row>
    <row r="168" spans="1:37" customHeight="1" ht="15">
      <c r="AE168" s="17"/>
      <c r="AF168" s="143">
        <f>ROUND((AF167-0.01),2)</f>
        <v>49.88</v>
      </c>
      <c r="AG168" s="144">
        <f>600+4*$A$2/16</f>
        <v>675.782</v>
      </c>
      <c r="AH168" s="145">
        <f>MIN(AG168,$C$2)</f>
        <v>675.782</v>
      </c>
    </row>
    <row r="169" spans="1:37" customHeight="1" ht="15">
      <c r="AE169" s="17"/>
      <c r="AF169" s="143">
        <f>ROUND((AF168-0.01),2)</f>
        <v>49.87</v>
      </c>
      <c r="AG169" s="144">
        <f>650+3*$A$2/16</f>
        <v>706.8365</v>
      </c>
      <c r="AH169" s="145">
        <f>MIN(AG169,$C$2)</f>
        <v>706.8365</v>
      </c>
    </row>
    <row r="170" spans="1:37" customHeight="1" ht="15">
      <c r="AE170" s="17"/>
      <c r="AF170" s="143">
        <f>ROUND((AF169-0.01),2)</f>
        <v>49.86</v>
      </c>
      <c r="AG170" s="144">
        <f>700+2*$A$2/16</f>
        <v>737.891</v>
      </c>
      <c r="AH170" s="145">
        <f>MIN(AG170,$C$2)</f>
        <v>737.891</v>
      </c>
    </row>
    <row r="171" spans="1:37" customHeight="1" ht="15">
      <c r="AE171" s="17"/>
      <c r="AF171" s="143">
        <f>ROUND((AF170-0.01),2)</f>
        <v>49.85</v>
      </c>
      <c r="AG171" s="144">
        <f>750+1*$A$2/16</f>
        <v>768.9455</v>
      </c>
      <c r="AH171" s="145">
        <f>MIN(AG171,$C$2)</f>
        <v>768.9455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4.945154624146998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308.277</v>
      </c>
      <c r="B2" s="19"/>
      <c r="C2" s="20">
        <v>800</v>
      </c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60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50.02</v>
      </c>
      <c r="D8" s="64">
        <f>ROUND(C8,2)</f>
        <v>50.02</v>
      </c>
      <c r="E8" s="65">
        <v>184.97</v>
      </c>
      <c r="F8" s="66">
        <v>10.68</v>
      </c>
      <c r="G8" s="67">
        <v>-0.7272400000000001</v>
      </c>
      <c r="H8" s="68">
        <f>MAX(G8,-0.12*F8)</f>
        <v>-0.7272400000000001</v>
      </c>
      <c r="I8" s="68">
        <f>IF(ABS(F8)&lt;=10,0.5,IF(ABS(F8)&lt;=25,1,IF(ABS(F8)&lt;=100,2,10)))</f>
        <v>1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-0.00336293957</v>
      </c>
      <c r="S8" s="65">
        <f>MIN($S$6/100*F8,150)</f>
        <v>1.2816</v>
      </c>
      <c r="T8" s="65">
        <f>MIN($T$6/100*F8,200)</f>
        <v>1.602</v>
      </c>
      <c r="U8" s="65">
        <f>MIN($U$6/100*F8,250)</f>
        <v>2.136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-0.00336293957</v>
      </c>
      <c r="AB8" s="69" t="str">
        <f>IF(AA8&gt;=0,AA8,"")</f>
        <v/>
      </c>
      <c r="AC8" s="74">
        <f>IF(AA8&lt;0,AA8,"")</f>
        <v>-0.00336293957</v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50.01</v>
      </c>
      <c r="D9" s="79">
        <f>ROUND(C9,2)</f>
        <v>50.01</v>
      </c>
      <c r="E9" s="65">
        <v>246.62</v>
      </c>
      <c r="F9" s="66">
        <v>10.68</v>
      </c>
      <c r="G9" s="80">
        <v>-0.7272400000000001</v>
      </c>
      <c r="H9" s="68">
        <f>MAX(G9,-0.12*F9)</f>
        <v>-0.7272400000000001</v>
      </c>
      <c r="I9" s="68">
        <f>IF(ABS(F9)&lt;=10,0.5,IF(ABS(F9)&lt;=25,1,IF(ABS(F9)&lt;=100,2,10)))</f>
        <v>1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-0.004483798220000001</v>
      </c>
      <c r="S9" s="65">
        <f>MIN($S$6/100*F9,150)</f>
        <v>1.2816</v>
      </c>
      <c r="T9" s="65">
        <f>MIN($T$6/100*F9,200)</f>
        <v>1.602</v>
      </c>
      <c r="U9" s="65">
        <f>MIN($U$6/100*F9,250)</f>
        <v>2.136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-0.004483798220000001</v>
      </c>
      <c r="AB9" s="148" t="str">
        <f>IF(AA9&gt;=0,AA9,"")</f>
        <v/>
      </c>
      <c r="AC9" s="82">
        <f>IF(AA9&lt;0,AA9,"")</f>
        <v>-0.004483798220000001</v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</v>
      </c>
      <c r="D10" s="79">
        <f>ROUND(C10,2)</f>
        <v>50</v>
      </c>
      <c r="E10" s="65">
        <v>308.28</v>
      </c>
      <c r="F10" s="66">
        <v>10.68</v>
      </c>
      <c r="G10" s="80">
        <v>-0.7272400000000001</v>
      </c>
      <c r="H10" s="68">
        <f>MAX(G10,-0.12*F10)</f>
        <v>-0.7272400000000001</v>
      </c>
      <c r="I10" s="68">
        <f>IF(ABS(F10)&lt;=10,0.5,IF(ABS(F10)&lt;=25,1,IF(ABS(F10)&lt;=100,2,10)))</f>
        <v>1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-0.00560483868</v>
      </c>
      <c r="S10" s="65">
        <f>MIN($S$6/100*F10,150)</f>
        <v>1.2816</v>
      </c>
      <c r="T10" s="65">
        <f>MIN($T$6/100*F10,200)</f>
        <v>1.602</v>
      </c>
      <c r="U10" s="65">
        <f>MIN($U$6/100*F10,250)</f>
        <v>2.136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-0.00560483868</v>
      </c>
      <c r="AB10" s="148" t="str">
        <f>IF(AA10&gt;=0,AA10,"")</f>
        <v/>
      </c>
      <c r="AC10" s="82">
        <f>IF(AA10&lt;0,AA10,"")</f>
        <v>-0.00560483868</v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308.28</v>
      </c>
      <c r="F11" s="66">
        <v>10.68</v>
      </c>
      <c r="G11" s="80">
        <v>-0.7272400000000001</v>
      </c>
      <c r="H11" s="68">
        <f>MAX(G11,-0.12*F11)</f>
        <v>-0.7272400000000001</v>
      </c>
      <c r="I11" s="68">
        <f>IF(ABS(F11)&lt;=10,0.5,IF(ABS(F11)&lt;=25,1,IF(ABS(F11)&lt;=100,2,10)))</f>
        <v>1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-0.00560483868</v>
      </c>
      <c r="S11" s="65">
        <f>MIN($S$6/100*F11,150)</f>
        <v>1.2816</v>
      </c>
      <c r="T11" s="65">
        <f>MIN($T$6/100*F11,200)</f>
        <v>1.602</v>
      </c>
      <c r="U11" s="65">
        <f>MIN($U$6/100*F11,250)</f>
        <v>2.136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-0.00560483868</v>
      </c>
      <c r="AB11" s="148" t="str">
        <f>IF(AA11&gt;=0,AA11,"")</f>
        <v/>
      </c>
      <c r="AC11" s="82">
        <f>IF(AA11&lt;0,AA11,"")</f>
        <v>-0.00560483868</v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50.02</v>
      </c>
      <c r="D12" s="79">
        <f>ROUND(C12,2)</f>
        <v>50.02</v>
      </c>
      <c r="E12" s="65">
        <v>184.97</v>
      </c>
      <c r="F12" s="66">
        <v>10.68</v>
      </c>
      <c r="G12" s="80">
        <v>10.68</v>
      </c>
      <c r="H12" s="68">
        <f>MAX(G12,-0.12*F12)</f>
        <v>10.68</v>
      </c>
      <c r="I12" s="68">
        <f>IF(ABS(F12)&lt;=10,0.5,IF(ABS(F12)&lt;=25,1,IF(ABS(F12)&lt;=100,2,10)))</f>
        <v>1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1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0.04938699</v>
      </c>
      <c r="S12" s="65">
        <f>MIN($S$6/100*F12,150)</f>
        <v>1.2816</v>
      </c>
      <c r="T12" s="65">
        <f>MIN($T$6/100*F12,200)</f>
        <v>1.602</v>
      </c>
      <c r="U12" s="65">
        <f>MIN($U$6/100*F12,250)</f>
        <v>2.136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0.04079365374</v>
      </c>
      <c r="Z12" s="73">
        <f>IF(AND(C12&gt;=50.1,G12&lt;0),($A$2)*ABS(G12)/40000,0)</f>
        <v>0</v>
      </c>
      <c r="AA12" s="73">
        <f>R12+Y12+Z12</f>
        <v>0.09018064374000001</v>
      </c>
      <c r="AB12" s="148">
        <f>IF(AA12&gt;=0,AA12,"")</f>
        <v>0.09018064374000001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50</v>
      </c>
      <c r="D13" s="79">
        <f>ROUND(C13,2)</f>
        <v>50</v>
      </c>
      <c r="E13" s="65">
        <v>308.28</v>
      </c>
      <c r="F13" s="66">
        <v>10.68</v>
      </c>
      <c r="G13" s="80">
        <v>10.68</v>
      </c>
      <c r="H13" s="68">
        <f>MAX(G13,-0.12*F13)</f>
        <v>10.68</v>
      </c>
      <c r="I13" s="68">
        <f>IF(ABS(F13)&lt;=10,0.5,IF(ABS(F13)&lt;=25,1,IF(ABS(F13)&lt;=100,2,10)))</f>
        <v>1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1</v>
      </c>
      <c r="N13" s="70">
        <f>IF(M13=M12,N12+M13,0)</f>
        <v>1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0.08231076</v>
      </c>
      <c r="S13" s="65">
        <f>MIN($S$6/100*F13,150)</f>
        <v>1.2816</v>
      </c>
      <c r="T13" s="65">
        <f>MIN($T$6/100*F13,200)</f>
        <v>1.602</v>
      </c>
      <c r="U13" s="65">
        <f>MIN($U$6/100*F13,250)</f>
        <v>2.136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0.06798868776</v>
      </c>
      <c r="Z13" s="73">
        <f>IF(AND(C13&gt;=50.1,G13&lt;0),($A$2)*ABS(G13)/40000,0)</f>
        <v>0</v>
      </c>
      <c r="AA13" s="73">
        <f>R13+Y13+Z13</f>
        <v>0.15029944776</v>
      </c>
      <c r="AB13" s="148">
        <f>IF(AA13&gt;=0,AA13,"")</f>
        <v>0.15029944776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49.99</v>
      </c>
      <c r="D14" s="79">
        <f>ROUND(C14,2)</f>
        <v>49.99</v>
      </c>
      <c r="E14" s="65">
        <v>339.01</v>
      </c>
      <c r="F14" s="66">
        <v>10.68</v>
      </c>
      <c r="G14" s="80">
        <v>10.68</v>
      </c>
      <c r="H14" s="68">
        <f>MAX(G14,-0.12*F14)</f>
        <v>10.68</v>
      </c>
      <c r="I14" s="68">
        <f>IF(ABS(F14)&lt;=10,0.5,IF(ABS(F14)&lt;=25,1,IF(ABS(F14)&lt;=100,2,10)))</f>
        <v>1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1</v>
      </c>
      <c r="N14" s="70">
        <f>IF(M14=M13,N13+M14,0)</f>
        <v>2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0.09051567000000001</v>
      </c>
      <c r="S14" s="65">
        <f>MIN($S$6/100*F14,150)</f>
        <v>1.2816</v>
      </c>
      <c r="T14" s="65">
        <f>MIN($T$6/100*F14,200)</f>
        <v>1.602</v>
      </c>
      <c r="U14" s="65">
        <f>MIN($U$6/100*F14,250)</f>
        <v>2.136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0.07476594342000001</v>
      </c>
      <c r="Z14" s="73">
        <f>IF(AND(C14&gt;=50.1,G14&lt;0),($A$2)*ABS(G14)/40000,0)</f>
        <v>0</v>
      </c>
      <c r="AA14" s="73">
        <f>R14+Y14+Z14</f>
        <v>0.16528161342</v>
      </c>
      <c r="AB14" s="148">
        <f>IF(AA14&gt;=0,AA14,"")</f>
        <v>0.16528161342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50.05</v>
      </c>
      <c r="D15" s="79">
        <f>ROUND(C15,2)</f>
        <v>50.05</v>
      </c>
      <c r="E15" s="65">
        <v>0</v>
      </c>
      <c r="F15" s="66">
        <v>10.68</v>
      </c>
      <c r="G15" s="80">
        <v>10.68</v>
      </c>
      <c r="H15" s="68">
        <f>MAX(G15,-0.12*F15)</f>
        <v>10.68</v>
      </c>
      <c r="I15" s="68">
        <f>IF(ABS(F15)&lt;=10,0.5,IF(ABS(F15)&lt;=25,1,IF(ABS(F15)&lt;=100,2,10)))</f>
        <v>1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1</v>
      </c>
      <c r="N15" s="70">
        <f>IF(M15=M14,N14+M15,0)</f>
        <v>3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1.2816</v>
      </c>
      <c r="T15" s="65">
        <f>MIN($T$6/100*F15,200)</f>
        <v>1.602</v>
      </c>
      <c r="U15" s="65">
        <f>MIN($U$6/100*F15,250)</f>
        <v>2.136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50.03</v>
      </c>
      <c r="D16" s="79">
        <f>ROUND(C16,2)</f>
        <v>50.03</v>
      </c>
      <c r="E16" s="65">
        <v>123.31</v>
      </c>
      <c r="F16" s="66">
        <v>10.68</v>
      </c>
      <c r="G16" s="80">
        <v>10.68</v>
      </c>
      <c r="H16" s="68">
        <f>MAX(G16,-0.12*F16)</f>
        <v>10.68</v>
      </c>
      <c r="I16" s="68">
        <f>IF(ABS(F16)&lt;=10,0.5,IF(ABS(F16)&lt;=25,1,IF(ABS(F16)&lt;=100,2,10)))</f>
        <v>1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1</v>
      </c>
      <c r="N16" s="70">
        <f>IF(M16=M15,N15+M16,0)</f>
        <v>4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0.03292377</v>
      </c>
      <c r="S16" s="65">
        <f>MIN($S$6/100*F16,150)</f>
        <v>1.2816</v>
      </c>
      <c r="T16" s="65">
        <f>MIN($T$6/100*F16,200)</f>
        <v>1.602</v>
      </c>
      <c r="U16" s="65">
        <f>MIN($U$6/100*F16,250)</f>
        <v>2.136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0.02719503402</v>
      </c>
      <c r="Z16" s="73">
        <f>IF(AND(C16&gt;=50.1,G16&lt;0),($A$2)*ABS(G16)/40000,0)</f>
        <v>0</v>
      </c>
      <c r="AA16" s="73">
        <f>R16+Y16+Z16</f>
        <v>0.06011880402000001</v>
      </c>
      <c r="AB16" s="148">
        <f>IF(AA16&gt;=0,AA16,"")</f>
        <v>0.06011880402000001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50.01</v>
      </c>
      <c r="D17" s="79">
        <f>ROUND(C17,2)</f>
        <v>50.01</v>
      </c>
      <c r="E17" s="65">
        <v>246.62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49.99</v>
      </c>
      <c r="D18" s="79">
        <f>ROUND(C18,2)</f>
        <v>49.99</v>
      </c>
      <c r="E18" s="65">
        <v>339.01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50</v>
      </c>
      <c r="D19" s="79">
        <f>ROUND(C19,2)</f>
        <v>50</v>
      </c>
      <c r="E19" s="65">
        <v>308.28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49.93</v>
      </c>
      <c r="D20" s="79">
        <f>ROUND(C20,2)</f>
        <v>49.93</v>
      </c>
      <c r="E20" s="65">
        <v>523.41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49.94</v>
      </c>
      <c r="D21" s="79">
        <f>ROUND(C21,2)</f>
        <v>49.94</v>
      </c>
      <c r="E21" s="65">
        <v>492.67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49.96</v>
      </c>
      <c r="D22" s="79">
        <f>ROUND(C22,2)</f>
        <v>49.96</v>
      </c>
      <c r="E22" s="65">
        <v>431.21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49.92</v>
      </c>
      <c r="D23" s="79">
        <f>ROUND(C23,2)</f>
        <v>49.92</v>
      </c>
      <c r="E23" s="65">
        <v>554.14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49.91</v>
      </c>
      <c r="D24" s="79">
        <f>ROUND(C24,2)</f>
        <v>49.91</v>
      </c>
      <c r="E24" s="65">
        <v>584.87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49.94</v>
      </c>
      <c r="D25" s="79">
        <f>ROUND(C25,2)</f>
        <v>49.94</v>
      </c>
      <c r="E25" s="65">
        <v>492.67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50.03</v>
      </c>
      <c r="D26" s="79">
        <f>ROUND(C26,2)</f>
        <v>50.03</v>
      </c>
      <c r="E26" s="65">
        <v>123.31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50.06</v>
      </c>
      <c r="D27" s="79">
        <f>ROUND(C27,2)</f>
        <v>50.06</v>
      </c>
      <c r="E27" s="65">
        <v>0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50</v>
      </c>
      <c r="D28" s="79">
        <f>ROUND(C28,2)</f>
        <v>50</v>
      </c>
      <c r="E28" s="65">
        <v>308.28</v>
      </c>
      <c r="F28" s="66">
        <v>0</v>
      </c>
      <c r="G28" s="80">
        <v>-37.26265</v>
      </c>
      <c r="H28" s="68">
        <f>MAX(G28,-0.12*F28)</f>
        <v>-0</v>
      </c>
      <c r="I28" s="68">
        <f>IF(ABS(F28)&lt;=10,0.5,IF(ABS(F28)&lt;=25,1,IF(ABS(F28)&lt;=100,2,10)))</f>
        <v>0.5</v>
      </c>
      <c r="J28" s="69">
        <f>IF(G28&lt;-I28,1,0)</f>
        <v>1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-0</v>
      </c>
      <c r="S28" s="65">
        <f>MIN($S$6/100*F28,150)</f>
        <v>0</v>
      </c>
      <c r="T28" s="65">
        <f>MIN($T$6/100*F28,200)</f>
        <v>0</v>
      </c>
      <c r="U28" s="65">
        <f>MIN($U$6/100*F28,250)</f>
        <v>0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50.02</v>
      </c>
      <c r="D29" s="79">
        <f>ROUND(C29,2)</f>
        <v>50.02</v>
      </c>
      <c r="E29" s="65">
        <v>184.97</v>
      </c>
      <c r="F29" s="66">
        <v>51.09</v>
      </c>
      <c r="G29" s="80">
        <v>-32.76863999999999</v>
      </c>
      <c r="H29" s="68">
        <f>MAX(G29,-0.12*F29)</f>
        <v>-6.1308</v>
      </c>
      <c r="I29" s="68">
        <f>IF(ABS(F29)&lt;=10,0.5,IF(ABS(F29)&lt;=25,1,IF(ABS(F29)&lt;=100,2,10)))</f>
        <v>2</v>
      </c>
      <c r="J29" s="69">
        <f>IF(G29&lt;-I29,1,0)</f>
        <v>1</v>
      </c>
      <c r="K29" s="69">
        <f>IF(J29=J28,K28+J29,0)</f>
        <v>1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-0.0283503519</v>
      </c>
      <c r="S29" s="65">
        <f>MIN($S$6/100*F29,150)</f>
        <v>6.1308</v>
      </c>
      <c r="T29" s="65">
        <f>MIN($T$6/100*F29,200)</f>
        <v>7.6635</v>
      </c>
      <c r="U29" s="65">
        <f>MIN($U$6/100*F29,250)</f>
        <v>10.218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-0.0283503519</v>
      </c>
      <c r="AB29" s="148" t="str">
        <f>IF(AA29&gt;=0,AA29,"")</f>
        <v/>
      </c>
      <c r="AC29" s="82">
        <f>IF(AA29&lt;0,AA29,"")</f>
        <v>-0.0283503519</v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50.01</v>
      </c>
      <c r="D30" s="79">
        <f>ROUND(C30,2)</f>
        <v>50.01</v>
      </c>
      <c r="E30" s="65">
        <v>246.62</v>
      </c>
      <c r="F30" s="66">
        <v>82.02</v>
      </c>
      <c r="G30" s="80">
        <v>-58.78421999999999</v>
      </c>
      <c r="H30" s="68">
        <f>MAX(G30,-0.12*F30)</f>
        <v>-9.8424</v>
      </c>
      <c r="I30" s="68">
        <f>IF(ABS(F30)&lt;=10,0.5,IF(ABS(F30)&lt;=25,1,IF(ABS(F30)&lt;=100,2,10)))</f>
        <v>2</v>
      </c>
      <c r="J30" s="69">
        <f>IF(G30&lt;-I30,1,0)</f>
        <v>1</v>
      </c>
      <c r="K30" s="69">
        <f>IF(J30=J29,K29+J30,0)</f>
        <v>2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-0.0606833172</v>
      </c>
      <c r="S30" s="65">
        <f>MIN($S$6/100*F30,150)</f>
        <v>9.8424</v>
      </c>
      <c r="T30" s="65">
        <f>MIN($T$6/100*F30,200)</f>
        <v>12.303</v>
      </c>
      <c r="U30" s="65">
        <f>MIN($U$6/100*F30,250)</f>
        <v>16.404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-0.0606833172</v>
      </c>
      <c r="AB30" s="148" t="str">
        <f>IF(AA30&gt;=0,AA30,"")</f>
        <v/>
      </c>
      <c r="AC30" s="82">
        <f>IF(AA30&lt;0,AA30,"")</f>
        <v>-0.0606833172</v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50.02</v>
      </c>
      <c r="D31" s="79">
        <f>ROUND(C31,2)</f>
        <v>50.02</v>
      </c>
      <c r="E31" s="65">
        <v>184.97</v>
      </c>
      <c r="F31" s="66">
        <v>133.51</v>
      </c>
      <c r="G31" s="80">
        <v>-42.07627000000002</v>
      </c>
      <c r="H31" s="68">
        <f>MAX(G31,-0.12*F31)</f>
        <v>-16.0212</v>
      </c>
      <c r="I31" s="68">
        <f>IF(ABS(F31)&lt;=10,0.5,IF(ABS(F31)&lt;=25,1,IF(ABS(F31)&lt;=100,2,10)))</f>
        <v>10</v>
      </c>
      <c r="J31" s="69">
        <f>IF(G31&lt;-I31,1,0)</f>
        <v>1</v>
      </c>
      <c r="K31" s="69">
        <f>IF(J31=J30,K30+J31,0)</f>
        <v>3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-0.07408603409999999</v>
      </c>
      <c r="S31" s="65">
        <f>MIN($S$6/100*F31,150)</f>
        <v>16.0212</v>
      </c>
      <c r="T31" s="65">
        <f>MIN($T$6/100*F31,200)</f>
        <v>20.0265</v>
      </c>
      <c r="U31" s="65">
        <f>MIN($U$6/100*F31,250)</f>
        <v>26.702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-0.07408603409999999</v>
      </c>
      <c r="AB31" s="148" t="str">
        <f>IF(AA31&gt;=0,AA31,"")</f>
        <v/>
      </c>
      <c r="AC31" s="82">
        <f>IF(AA31&lt;0,AA31,"")</f>
        <v>-0.07408603409999999</v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50.04</v>
      </c>
      <c r="D32" s="79">
        <f>ROUND(C32,2)</f>
        <v>50.04</v>
      </c>
      <c r="E32" s="65">
        <v>61.66</v>
      </c>
      <c r="F32" s="66">
        <v>224.1</v>
      </c>
      <c r="G32" s="80">
        <v>46.65017</v>
      </c>
      <c r="H32" s="68">
        <f>MAX(G32,-0.12*F32)</f>
        <v>46.65017</v>
      </c>
      <c r="I32" s="68">
        <f>IF(ABS(F32)&lt;=10,0.5,IF(ABS(F32)&lt;=25,1,IF(ABS(F32)&lt;=100,2,10)))</f>
        <v>10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1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0.07191123705500001</v>
      </c>
      <c r="S32" s="65">
        <f>MIN($S$6/100*F32,150)</f>
        <v>26.892</v>
      </c>
      <c r="T32" s="65">
        <f>MIN($T$6/100*F32,200)</f>
        <v>33.61499999999999</v>
      </c>
      <c r="U32" s="65">
        <f>MIN($U$6/100*F32,250)</f>
        <v>44.82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0.01180291095500001</v>
      </c>
      <c r="Z32" s="73">
        <f>IF(AND(C32&gt;=50.1,G32&lt;0),($A$2)*ABS(G32)/40000,0)</f>
        <v>0</v>
      </c>
      <c r="AA32" s="73">
        <f>R32+Y32+Z32</f>
        <v>0.08371414801000002</v>
      </c>
      <c r="AB32" s="148">
        <f>IF(AA32&gt;=0,AA32,"")</f>
        <v>0.08371414801000002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50.01</v>
      </c>
      <c r="D33" s="79">
        <f>ROUND(C33,2)</f>
        <v>50.01</v>
      </c>
      <c r="E33" s="65">
        <v>246.62</v>
      </c>
      <c r="F33" s="66">
        <v>359.23</v>
      </c>
      <c r="G33" s="80">
        <v>95.17934000000002</v>
      </c>
      <c r="H33" s="68">
        <f>MAX(G33,-0.12*F33)</f>
        <v>95.17934000000002</v>
      </c>
      <c r="I33" s="68">
        <f>IF(ABS(F33)&lt;=10,0.5,IF(ABS(F33)&lt;=25,1,IF(ABS(F33)&lt;=100,2,10)))</f>
        <v>10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1</v>
      </c>
      <c r="N33" s="70">
        <f>IF(M33=M32,N32+M33,0)</f>
        <v>1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0.5868282207700002</v>
      </c>
      <c r="S33" s="65">
        <f>MIN($S$6/100*F33,150)</f>
        <v>43.1076</v>
      </c>
      <c r="T33" s="65">
        <f>MIN($T$6/100*F33,200)</f>
        <v>53.8845</v>
      </c>
      <c r="U33" s="65">
        <f>MIN($U$6/100*F33,250)</f>
        <v>71.846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0.2014473544600001</v>
      </c>
      <c r="Z33" s="73">
        <f>IF(AND(C33&gt;=50.1,G33&lt;0),($A$2)*ABS(G33)/40000,0)</f>
        <v>0</v>
      </c>
      <c r="AA33" s="73">
        <f>R33+Y33+Z33</f>
        <v>0.7882755752300004</v>
      </c>
      <c r="AB33" s="148">
        <f>IF(AA33&gt;=0,AA33,"")</f>
        <v>0.7882755752300004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50.01</v>
      </c>
      <c r="D34" s="79">
        <f>ROUND(C34,2)</f>
        <v>50.01</v>
      </c>
      <c r="E34" s="65">
        <v>246.62</v>
      </c>
      <c r="F34" s="66">
        <v>365.28</v>
      </c>
      <c r="G34" s="80">
        <v>-8.352520000000027</v>
      </c>
      <c r="H34" s="68">
        <f>MAX(G34,-0.12*F34)</f>
        <v>-8.352520000000027</v>
      </c>
      <c r="I34" s="68">
        <f>IF(ABS(F34)&lt;=10,0.5,IF(ABS(F34)&lt;=25,1,IF(ABS(F34)&lt;=100,2,10)))</f>
        <v>10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-0.05149746206000017</v>
      </c>
      <c r="S34" s="65">
        <f>MIN($S$6/100*F34,150)</f>
        <v>43.8336</v>
      </c>
      <c r="T34" s="65">
        <f>MIN($T$6/100*F34,200)</f>
        <v>54.79199999999999</v>
      </c>
      <c r="U34" s="65">
        <f>MIN($U$6/100*F34,250)</f>
        <v>73.056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-0.05149746206000017</v>
      </c>
      <c r="AB34" s="148" t="str">
        <f>IF(AA34&gt;=0,AA34,"")</f>
        <v/>
      </c>
      <c r="AC34" s="82">
        <f>IF(AA34&lt;0,AA34,"")</f>
        <v>-0.05149746206000017</v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49.93</v>
      </c>
      <c r="D35" s="79">
        <f>ROUND(C35,2)</f>
        <v>49.93</v>
      </c>
      <c r="E35" s="65">
        <v>523.41</v>
      </c>
      <c r="F35" s="66">
        <v>365.28</v>
      </c>
      <c r="G35" s="80">
        <v>-8.352520000000027</v>
      </c>
      <c r="H35" s="68">
        <f>MAX(G35,-0.12*F35)</f>
        <v>-8.352520000000027</v>
      </c>
      <c r="I35" s="68">
        <f>IF(ABS(F35)&lt;=10,0.5,IF(ABS(F35)&lt;=25,1,IF(ABS(F35)&lt;=100,2,10)))</f>
        <v>10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-0.1092948123300004</v>
      </c>
      <c r="S35" s="65">
        <f>MIN($S$6/100*F35,150)</f>
        <v>43.8336</v>
      </c>
      <c r="T35" s="65">
        <f>MIN($T$6/100*F35,200)</f>
        <v>54.79199999999999</v>
      </c>
      <c r="U35" s="65">
        <f>MIN($U$6/100*F35,250)</f>
        <v>73.056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-0.1092948123300004</v>
      </c>
      <c r="AB35" s="148" t="str">
        <f>IF(AA35&gt;=0,AA35,"")</f>
        <v/>
      </c>
      <c r="AC35" s="82">
        <f>IF(AA35&lt;0,AA35,"")</f>
        <v>-0.1092948123300004</v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49.97</v>
      </c>
      <c r="D36" s="79">
        <f>ROUND(C36,2)</f>
        <v>49.97</v>
      </c>
      <c r="E36" s="65">
        <v>400.48</v>
      </c>
      <c r="F36" s="66">
        <v>365.28</v>
      </c>
      <c r="G36" s="80">
        <v>-8.352520000000027</v>
      </c>
      <c r="H36" s="68">
        <f>MAX(G36,-0.12*F36)</f>
        <v>-8.352520000000027</v>
      </c>
      <c r="I36" s="68">
        <f>IF(ABS(F36)&lt;=10,0.5,IF(ABS(F36)&lt;=25,1,IF(ABS(F36)&lt;=100,2,10)))</f>
        <v>10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-0.08362543024000027</v>
      </c>
      <c r="S36" s="65">
        <f>MIN($S$6/100*F36,150)</f>
        <v>43.8336</v>
      </c>
      <c r="T36" s="65">
        <f>MIN($T$6/100*F36,200)</f>
        <v>54.79199999999999</v>
      </c>
      <c r="U36" s="65">
        <f>MIN($U$6/100*F36,250)</f>
        <v>73.056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-0.08362543024000027</v>
      </c>
      <c r="AB36" s="148" t="str">
        <f>IF(AA36&gt;=0,AA36,"")</f>
        <v/>
      </c>
      <c r="AC36" s="82">
        <f>IF(AA36&lt;0,AA36,"")</f>
        <v>-0.08362543024000027</v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49.89</v>
      </c>
      <c r="D37" s="79">
        <f>ROUND(C37,2)</f>
        <v>49.89</v>
      </c>
      <c r="E37" s="65">
        <v>646.34</v>
      </c>
      <c r="F37" s="66">
        <v>365.28</v>
      </c>
      <c r="G37" s="80">
        <v>-8.352520000000027</v>
      </c>
      <c r="H37" s="68">
        <f>MAX(G37,-0.12*F37)</f>
        <v>-8.352520000000027</v>
      </c>
      <c r="I37" s="68">
        <f>IF(ABS(F37)&lt;=10,0.5,IF(ABS(F37)&lt;=25,1,IF(ABS(F37)&lt;=100,2,10)))</f>
        <v>10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-0.1349641944200004</v>
      </c>
      <c r="S37" s="65">
        <f>MIN($S$6/100*F37,150)</f>
        <v>43.8336</v>
      </c>
      <c r="T37" s="65">
        <f>MIN($T$6/100*F37,200)</f>
        <v>54.79199999999999</v>
      </c>
      <c r="U37" s="65">
        <f>MIN($U$6/100*F37,250)</f>
        <v>73.056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-0.1349641944200004</v>
      </c>
      <c r="AB37" s="148" t="str">
        <f>IF(AA37&gt;=0,AA37,"")</f>
        <v/>
      </c>
      <c r="AC37" s="82">
        <f>IF(AA37&lt;0,AA37,"")</f>
        <v>-0.1349641944200004</v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49.95</v>
      </c>
      <c r="D38" s="79">
        <f>ROUND(C38,2)</f>
        <v>49.95</v>
      </c>
      <c r="E38" s="65">
        <v>461.94</v>
      </c>
      <c r="F38" s="66">
        <v>332.94</v>
      </c>
      <c r="G38" s="80">
        <v>-32.53852999999998</v>
      </c>
      <c r="H38" s="68">
        <f>MAX(G38,-0.12*F38)</f>
        <v>-32.53852999999998</v>
      </c>
      <c r="I38" s="68">
        <f>IF(ABS(F38)&lt;=10,0.5,IF(ABS(F38)&lt;=25,1,IF(ABS(F38)&lt;=100,2,10)))</f>
        <v>10</v>
      </c>
      <c r="J38" s="69">
        <f>IF(G38&lt;-I38,1,0)</f>
        <v>1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-0.3757712137049998</v>
      </c>
      <c r="S38" s="65">
        <f>MIN($S$6/100*F38,150)</f>
        <v>39.9528</v>
      </c>
      <c r="T38" s="65">
        <f>MIN($T$6/100*F38,200)</f>
        <v>49.941</v>
      </c>
      <c r="U38" s="65">
        <f>MIN($U$6/100*F38,250)</f>
        <v>66.58800000000001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-0.3757712137049998</v>
      </c>
      <c r="AB38" s="148" t="str">
        <f>IF(AA38&gt;=0,AA38,"")</f>
        <v/>
      </c>
      <c r="AC38" s="82">
        <f>IF(AA38&lt;0,AA38,"")</f>
        <v>-0.3757712137049998</v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49.99</v>
      </c>
      <c r="D39" s="79">
        <f>ROUND(C39,2)</f>
        <v>49.99</v>
      </c>
      <c r="E39" s="65">
        <v>339.01</v>
      </c>
      <c r="F39" s="66">
        <v>254.54</v>
      </c>
      <c r="G39" s="80">
        <v>-18.61342999999999</v>
      </c>
      <c r="H39" s="68">
        <f>MAX(G39,-0.12*F39)</f>
        <v>-18.61342999999999</v>
      </c>
      <c r="I39" s="68">
        <f>IF(ABS(F39)&lt;=10,0.5,IF(ABS(F39)&lt;=25,1,IF(ABS(F39)&lt;=100,2,10)))</f>
        <v>10</v>
      </c>
      <c r="J39" s="69">
        <f>IF(G39&lt;-I39,1,0)</f>
        <v>1</v>
      </c>
      <c r="K39" s="69">
        <f>IF(J39=J38,K38+J39,0)</f>
        <v>1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-0.1577534726074999</v>
      </c>
      <c r="S39" s="65">
        <f>MIN($S$6/100*F39,150)</f>
        <v>30.5448</v>
      </c>
      <c r="T39" s="65">
        <f>MIN($T$6/100*F39,200)</f>
        <v>38.181</v>
      </c>
      <c r="U39" s="65">
        <f>MIN($U$6/100*F39,250)</f>
        <v>50.90800000000001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-0.1577534726074999</v>
      </c>
      <c r="AB39" s="148" t="str">
        <f>IF(AA39&gt;=0,AA39,"")</f>
        <v/>
      </c>
      <c r="AC39" s="82">
        <f>IF(AA39&lt;0,AA39,"")</f>
        <v>-0.1577534726074999</v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50.04</v>
      </c>
      <c r="D40" s="79">
        <f>ROUND(C40,2)</f>
        <v>50.04</v>
      </c>
      <c r="E40" s="65">
        <v>61.66</v>
      </c>
      <c r="F40" s="66">
        <v>214.33</v>
      </c>
      <c r="G40" s="80">
        <v>-18.22742000000002</v>
      </c>
      <c r="H40" s="68">
        <f>MAX(G40,-0.12*F40)</f>
        <v>-18.22742000000002</v>
      </c>
      <c r="I40" s="68">
        <f>IF(ABS(F40)&lt;=10,0.5,IF(ABS(F40)&lt;=25,1,IF(ABS(F40)&lt;=100,2,10)))</f>
        <v>10</v>
      </c>
      <c r="J40" s="69">
        <f>IF(G40&lt;-I40,1,0)</f>
        <v>1</v>
      </c>
      <c r="K40" s="69">
        <f>IF(J40=J39,K39+J40,0)</f>
        <v>2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-0.02809756793000004</v>
      </c>
      <c r="S40" s="65">
        <f>MIN($S$6/100*F40,150)</f>
        <v>25.7196</v>
      </c>
      <c r="T40" s="65">
        <f>MIN($T$6/100*F40,200)</f>
        <v>32.1495</v>
      </c>
      <c r="U40" s="65">
        <f>MIN($U$6/100*F40,250)</f>
        <v>42.866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-0.02809756793000004</v>
      </c>
      <c r="AB40" s="148" t="str">
        <f>IF(AA40&gt;=0,AA40,"")</f>
        <v/>
      </c>
      <c r="AC40" s="82">
        <f>IF(AA40&lt;0,AA40,"")</f>
        <v>-0.02809756793000004</v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50.04</v>
      </c>
      <c r="D41" s="79">
        <f>ROUND(C41,2)</f>
        <v>50.04</v>
      </c>
      <c r="E41" s="65">
        <v>61.66</v>
      </c>
      <c r="F41" s="66">
        <v>178.26</v>
      </c>
      <c r="G41" s="80">
        <v>9.648689999999988</v>
      </c>
      <c r="H41" s="68">
        <f>MAX(G41,-0.12*F41)</f>
        <v>9.648689999999988</v>
      </c>
      <c r="I41" s="68">
        <f>IF(ABS(F41)&lt;=10,0.5,IF(ABS(F41)&lt;=25,1,IF(ABS(F41)&lt;=100,2,10)))</f>
        <v>10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0.01487345563499998</v>
      </c>
      <c r="S41" s="65">
        <f>MIN($S$6/100*F41,150)</f>
        <v>21.3912</v>
      </c>
      <c r="T41" s="65">
        <f>MIN($T$6/100*F41,200)</f>
        <v>26.739</v>
      </c>
      <c r="U41" s="65">
        <f>MIN($U$6/100*F41,250)</f>
        <v>35.652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0.01487345563499998</v>
      </c>
      <c r="AB41" s="148">
        <f>IF(AA41&gt;=0,AA41,"")</f>
        <v>0.01487345563499998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50.03</v>
      </c>
      <c r="D42" s="79">
        <f>ROUND(C42,2)</f>
        <v>50.03</v>
      </c>
      <c r="E42" s="65">
        <v>123.31</v>
      </c>
      <c r="F42" s="66">
        <v>141.08</v>
      </c>
      <c r="G42" s="80">
        <v>-27.51595</v>
      </c>
      <c r="H42" s="68">
        <f>MAX(G42,-0.12*F42)</f>
        <v>-16.9296</v>
      </c>
      <c r="I42" s="68">
        <f>IF(ABS(F42)&lt;=10,0.5,IF(ABS(F42)&lt;=25,1,IF(ABS(F42)&lt;=100,2,10)))</f>
        <v>10</v>
      </c>
      <c r="J42" s="69">
        <f>IF(G42&lt;-I42,1,0)</f>
        <v>1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-0.05218972439999999</v>
      </c>
      <c r="S42" s="65">
        <f>MIN($S$6/100*F42,150)</f>
        <v>16.9296</v>
      </c>
      <c r="T42" s="65">
        <f>MIN($T$6/100*F42,200)</f>
        <v>21.162</v>
      </c>
      <c r="U42" s="65">
        <f>MIN($U$6/100*F42,250)</f>
        <v>28.216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-0.05218972439999999</v>
      </c>
      <c r="AB42" s="148" t="str">
        <f>IF(AA42&gt;=0,AA42,"")</f>
        <v/>
      </c>
      <c r="AC42" s="82">
        <f>IF(AA42&lt;0,AA42,"")</f>
        <v>-0.05218972439999999</v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50.02</v>
      </c>
      <c r="D43" s="79">
        <f>ROUND(C43,2)</f>
        <v>50.02</v>
      </c>
      <c r="E43" s="65">
        <v>184.97</v>
      </c>
      <c r="F43" s="66">
        <v>127.58</v>
      </c>
      <c r="G43" s="80">
        <v>-9.162439999999989</v>
      </c>
      <c r="H43" s="68">
        <f>MAX(G43,-0.12*F43)</f>
        <v>-9.162439999999989</v>
      </c>
      <c r="I43" s="68">
        <f>IF(ABS(F43)&lt;=10,0.5,IF(ABS(F43)&lt;=25,1,IF(ABS(F43)&lt;=100,2,10)))</f>
        <v>10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-0.04236941316999995</v>
      </c>
      <c r="S43" s="65">
        <f>MIN($S$6/100*F43,150)</f>
        <v>15.3096</v>
      </c>
      <c r="T43" s="65">
        <f>MIN($T$6/100*F43,200)</f>
        <v>19.137</v>
      </c>
      <c r="U43" s="65">
        <f>MIN($U$6/100*F43,250)</f>
        <v>25.516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-0.04236941316999995</v>
      </c>
      <c r="AB43" s="148" t="str">
        <f>IF(AA43&gt;=0,AA43,"")</f>
        <v/>
      </c>
      <c r="AC43" s="82">
        <f>IF(AA43&lt;0,AA43,"")</f>
        <v>-0.04236941316999995</v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50.02</v>
      </c>
      <c r="D44" s="79">
        <f>ROUND(C44,2)</f>
        <v>50.02</v>
      </c>
      <c r="E44" s="65">
        <v>184.97</v>
      </c>
      <c r="F44" s="66">
        <v>98.76000000000001</v>
      </c>
      <c r="G44" s="80">
        <v>8.490680000000012</v>
      </c>
      <c r="H44" s="68">
        <f>MAX(G44,-0.12*F44)</f>
        <v>8.490680000000012</v>
      </c>
      <c r="I44" s="68">
        <f>IF(ABS(F44)&lt;=10,0.5,IF(ABS(F44)&lt;=25,1,IF(ABS(F44)&lt;=100,2,10)))</f>
        <v>2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1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0.03926302699000005</v>
      </c>
      <c r="S44" s="65">
        <f>MIN($S$6/100*F44,150)</f>
        <v>11.8512</v>
      </c>
      <c r="T44" s="65">
        <f>MIN($T$6/100*F44,200)</f>
        <v>14.814</v>
      </c>
      <c r="U44" s="65">
        <f>MIN($U$6/100*F44,250)</f>
        <v>19.752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0.03926302699000005</v>
      </c>
      <c r="AB44" s="148">
        <f>IF(AA44&gt;=0,AA44,"")</f>
        <v>0.03926302699000005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50.02</v>
      </c>
      <c r="D45" s="79">
        <f>ROUND(C45,2)</f>
        <v>50.02</v>
      </c>
      <c r="E45" s="65">
        <v>184.97</v>
      </c>
      <c r="F45" s="66">
        <v>67.81999999999999</v>
      </c>
      <c r="G45" s="80">
        <v>-20.58989000000001</v>
      </c>
      <c r="H45" s="68">
        <f>MAX(G45,-0.12*F45)</f>
        <v>-8.138399999999999</v>
      </c>
      <c r="I45" s="68">
        <f>IF(ABS(F45)&lt;=10,0.5,IF(ABS(F45)&lt;=25,1,IF(ABS(F45)&lt;=100,2,10)))</f>
        <v>2</v>
      </c>
      <c r="J45" s="69">
        <f>IF(G45&lt;-I45,1,0)</f>
        <v>1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-0.0376339962</v>
      </c>
      <c r="S45" s="65">
        <f>MIN($S$6/100*F45,150)</f>
        <v>8.138399999999999</v>
      </c>
      <c r="T45" s="65">
        <f>MIN($T$6/100*F45,200)</f>
        <v>10.173</v>
      </c>
      <c r="U45" s="65">
        <f>MIN($U$6/100*F45,250)</f>
        <v>13.564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-0.0376339962</v>
      </c>
      <c r="AB45" s="148" t="str">
        <f>IF(AA45&gt;=0,AA45,"")</f>
        <v/>
      </c>
      <c r="AC45" s="82">
        <f>IF(AA45&lt;0,AA45,"")</f>
        <v>-0.0376339962</v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50</v>
      </c>
      <c r="D46" s="79">
        <f>ROUND(C46,2)</f>
        <v>50</v>
      </c>
      <c r="E46" s="65">
        <v>308.28</v>
      </c>
      <c r="F46" s="66">
        <v>43.23</v>
      </c>
      <c r="G46" s="80">
        <v>-38.18590999999999</v>
      </c>
      <c r="H46" s="68">
        <f>MAX(G46,-0.12*F46)</f>
        <v>-5.187600000000001</v>
      </c>
      <c r="I46" s="68">
        <f>IF(ABS(F46)&lt;=10,0.5,IF(ABS(F46)&lt;=25,1,IF(ABS(F46)&lt;=100,2,10)))</f>
        <v>2</v>
      </c>
      <c r="J46" s="69">
        <f>IF(G46&lt;-I46,1,0)</f>
        <v>1</v>
      </c>
      <c r="K46" s="69">
        <f>IF(J46=J45,K45+J46,0)</f>
        <v>1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-0.0399808332</v>
      </c>
      <c r="S46" s="65">
        <f>MIN($S$6/100*F46,150)</f>
        <v>5.187600000000001</v>
      </c>
      <c r="T46" s="65">
        <f>MIN($T$6/100*F46,200)</f>
        <v>6.484500000000001</v>
      </c>
      <c r="U46" s="65">
        <f>MIN($U$6/100*F46,250)</f>
        <v>8.646000000000001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-0.0399808332</v>
      </c>
      <c r="AB46" s="148" t="str">
        <f>IF(AA46&gt;=0,AA46,"")</f>
        <v/>
      </c>
      <c r="AC46" s="82">
        <f>IF(AA46&lt;0,AA46,"")</f>
        <v>-0.0399808332</v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</v>
      </c>
      <c r="D47" s="79">
        <f>ROUND(C47,2)</f>
        <v>50</v>
      </c>
      <c r="E47" s="65">
        <v>308.28</v>
      </c>
      <c r="F47" s="66">
        <v>43.23</v>
      </c>
      <c r="G47" s="80">
        <v>-0.9232699999999952</v>
      </c>
      <c r="H47" s="68">
        <f>MAX(G47,-0.12*F47)</f>
        <v>-0.9232699999999952</v>
      </c>
      <c r="I47" s="68">
        <f>IF(ABS(F47)&lt;=10,0.5,IF(ABS(F47)&lt;=25,1,IF(ABS(F47)&lt;=100,2,10)))</f>
        <v>2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-0.007115641889999962</v>
      </c>
      <c r="S47" s="65">
        <f>MIN($S$6/100*F47,150)</f>
        <v>5.187600000000001</v>
      </c>
      <c r="T47" s="65">
        <f>MIN($T$6/100*F47,200)</f>
        <v>6.484500000000001</v>
      </c>
      <c r="U47" s="65">
        <f>MIN($U$6/100*F47,250)</f>
        <v>8.646000000000001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-0.007115641889999962</v>
      </c>
      <c r="AB47" s="148" t="str">
        <f>IF(AA47&gt;=0,AA47,"")</f>
        <v/>
      </c>
      <c r="AC47" s="82">
        <f>IF(AA47&lt;0,AA47,"")</f>
        <v>-0.007115641889999962</v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49.97</v>
      </c>
      <c r="D48" s="79">
        <f>ROUND(C48,2)</f>
        <v>49.97</v>
      </c>
      <c r="E48" s="65">
        <v>400.48</v>
      </c>
      <c r="F48" s="66">
        <v>43.23</v>
      </c>
      <c r="G48" s="80">
        <v>-0.9002299999999934</v>
      </c>
      <c r="H48" s="68">
        <f>MAX(G48,-0.12*F48)</f>
        <v>-0.9002299999999934</v>
      </c>
      <c r="I48" s="68">
        <f>IF(ABS(F48)&lt;=10,0.5,IF(ABS(F48)&lt;=25,1,IF(ABS(F48)&lt;=100,2,10)))</f>
        <v>2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-0.009013102759999935</v>
      </c>
      <c r="S48" s="65">
        <f>MIN($S$6/100*F48,150)</f>
        <v>5.187600000000001</v>
      </c>
      <c r="T48" s="65">
        <f>MIN($T$6/100*F48,200)</f>
        <v>6.484500000000001</v>
      </c>
      <c r="U48" s="65">
        <f>MIN($U$6/100*F48,250)</f>
        <v>8.646000000000001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-0.009013102759999935</v>
      </c>
      <c r="AB48" s="148" t="str">
        <f>IF(AA48&gt;=0,AA48,"")</f>
        <v/>
      </c>
      <c r="AC48" s="82">
        <f>IF(AA48&lt;0,AA48,"")</f>
        <v>-0.009013102759999935</v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</v>
      </c>
      <c r="D49" s="79">
        <f>ROUND(C49,2)</f>
        <v>50</v>
      </c>
      <c r="E49" s="65">
        <v>308.28</v>
      </c>
      <c r="F49" s="66">
        <v>24.99</v>
      </c>
      <c r="G49" s="80">
        <v>-19.20167</v>
      </c>
      <c r="H49" s="68">
        <f>MAX(G49,-0.12*F49)</f>
        <v>-2.9988</v>
      </c>
      <c r="I49" s="68">
        <f>IF(ABS(F49)&lt;=10,0.5,IF(ABS(F49)&lt;=25,1,IF(ABS(F49)&lt;=100,2,10)))</f>
        <v>1</v>
      </c>
      <c r="J49" s="69">
        <f>IF(G49&lt;-I49,1,0)</f>
        <v>1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-0.0231117516</v>
      </c>
      <c r="S49" s="65">
        <f>MIN($S$6/100*F49,150)</f>
        <v>2.9988</v>
      </c>
      <c r="T49" s="65">
        <f>MIN($T$6/100*F49,200)</f>
        <v>3.748499999999999</v>
      </c>
      <c r="U49" s="65">
        <f>MIN($U$6/100*F49,250)</f>
        <v>4.998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-0.0231117516</v>
      </c>
      <c r="AB49" s="148" t="str">
        <f>IF(AA49&gt;=0,AA49,"")</f>
        <v/>
      </c>
      <c r="AC49" s="82">
        <f>IF(AA49&lt;0,AA49,"")</f>
        <v>-0.0231117516</v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50.01</v>
      </c>
      <c r="D50" s="79">
        <f>ROUND(C50,2)</f>
        <v>50.01</v>
      </c>
      <c r="E50" s="65">
        <v>246.62</v>
      </c>
      <c r="F50" s="66">
        <v>24.99</v>
      </c>
      <c r="G50" s="80">
        <v>-0.4307400000000001</v>
      </c>
      <c r="H50" s="68">
        <f>MAX(G50,-0.12*F50)</f>
        <v>-0.4307400000000001</v>
      </c>
      <c r="I50" s="68">
        <f>IF(ABS(F50)&lt;=10,0.5,IF(ABS(F50)&lt;=25,1,IF(ABS(F50)&lt;=100,2,10)))</f>
        <v>1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-0.002655727470000001</v>
      </c>
      <c r="S50" s="65">
        <f>MIN($S$6/100*F50,150)</f>
        <v>2.9988</v>
      </c>
      <c r="T50" s="65">
        <f>MIN($T$6/100*F50,200)</f>
        <v>3.748499999999999</v>
      </c>
      <c r="U50" s="65">
        <f>MIN($U$6/100*F50,250)</f>
        <v>4.998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-0.002655727470000001</v>
      </c>
      <c r="AB50" s="148" t="str">
        <f>IF(AA50&gt;=0,AA50,"")</f>
        <v/>
      </c>
      <c r="AC50" s="82">
        <f>IF(AA50&lt;0,AA50,"")</f>
        <v>-0.002655727470000001</v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50.01</v>
      </c>
      <c r="D51" s="79">
        <f>ROUND(C51,2)</f>
        <v>50.01</v>
      </c>
      <c r="E51" s="65">
        <v>246.62</v>
      </c>
      <c r="F51" s="66">
        <v>24.99</v>
      </c>
      <c r="G51" s="80">
        <v>-0.7456200000000024</v>
      </c>
      <c r="H51" s="68">
        <f>MAX(G51,-0.12*F51)</f>
        <v>-0.7456200000000024</v>
      </c>
      <c r="I51" s="68">
        <f>IF(ABS(F51)&lt;=10,0.5,IF(ABS(F51)&lt;=25,1,IF(ABS(F51)&lt;=100,2,10)))</f>
        <v>1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-0.004597120110000015</v>
      </c>
      <c r="S51" s="65">
        <f>MIN($S$6/100*F51,150)</f>
        <v>2.9988</v>
      </c>
      <c r="T51" s="65">
        <f>MIN($T$6/100*F51,200)</f>
        <v>3.748499999999999</v>
      </c>
      <c r="U51" s="65">
        <f>MIN($U$6/100*F51,250)</f>
        <v>4.998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-0.004597120110000015</v>
      </c>
      <c r="AB51" s="148" t="str">
        <f>IF(AA51&gt;=0,AA51,"")</f>
        <v/>
      </c>
      <c r="AC51" s="82">
        <f>IF(AA51&lt;0,AA51,"")</f>
        <v>-0.004597120110000015</v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50.01</v>
      </c>
      <c r="D52" s="79">
        <f>ROUND(C52,2)</f>
        <v>50.01</v>
      </c>
      <c r="E52" s="65">
        <v>246.62</v>
      </c>
      <c r="F52" s="66">
        <v>18.04</v>
      </c>
      <c r="G52" s="80">
        <v>6.609719999999999</v>
      </c>
      <c r="H52" s="68">
        <f>MAX(G52,-0.12*F52)</f>
        <v>6.609719999999999</v>
      </c>
      <c r="I52" s="68">
        <f>IF(ABS(F52)&lt;=10,0.5,IF(ABS(F52)&lt;=25,1,IF(ABS(F52)&lt;=100,2,10)))</f>
        <v>1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1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0.04075222866</v>
      </c>
      <c r="S52" s="65">
        <f>MIN($S$6/100*F52,150)</f>
        <v>2.1648</v>
      </c>
      <c r="T52" s="65">
        <f>MIN($T$6/100*F52,200)</f>
        <v>2.706</v>
      </c>
      <c r="U52" s="65">
        <f>MIN($U$6/100*F52,250)</f>
        <v>3.608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0.02139897077999999</v>
      </c>
      <c r="Z52" s="73">
        <f>IF(AND(C52&gt;=50.1,G52&lt;0),($A$2)*ABS(G52)/40000,0)</f>
        <v>0</v>
      </c>
      <c r="AA52" s="73">
        <f>R52+Y52+Z52</f>
        <v>0.06215119944</v>
      </c>
      <c r="AB52" s="148">
        <f>IF(AA52&gt;=0,AA52,"")</f>
        <v>0.06215119944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</v>
      </c>
      <c r="D53" s="79">
        <f>ROUND(C53,2)</f>
        <v>50</v>
      </c>
      <c r="E53" s="65">
        <v>308.28</v>
      </c>
      <c r="F53" s="66">
        <v>18.04</v>
      </c>
      <c r="G53" s="80">
        <v>6.632759999999999</v>
      </c>
      <c r="H53" s="68">
        <f>MAX(G53,-0.12*F53)</f>
        <v>6.632759999999999</v>
      </c>
      <c r="I53" s="68">
        <f>IF(ABS(F53)&lt;=10,0.5,IF(ABS(F53)&lt;=25,1,IF(ABS(F53)&lt;=100,2,10)))</f>
        <v>1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1</v>
      </c>
      <c r="N53" s="70">
        <f>IF(M53=M52,N52+M53,0)</f>
        <v>1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0.05111868131999999</v>
      </c>
      <c r="S53" s="65">
        <f>MIN($S$6/100*F53,150)</f>
        <v>2.1648</v>
      </c>
      <c r="T53" s="65">
        <f>MIN($T$6/100*F53,200)</f>
        <v>2.706</v>
      </c>
      <c r="U53" s="65">
        <f>MIN($U$6/100*F53,250)</f>
        <v>3.608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0.02692671659999999</v>
      </c>
      <c r="Z53" s="73">
        <f>IF(AND(C53&gt;=50.1,G53&lt;0),($A$2)*ABS(G53)/40000,0)</f>
        <v>0</v>
      </c>
      <c r="AA53" s="73">
        <f>R53+Y53+Z53</f>
        <v>0.07804539791999998</v>
      </c>
      <c r="AB53" s="148">
        <f>IF(AA53&gt;=0,AA53,"")</f>
        <v>0.07804539791999998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49.98</v>
      </c>
      <c r="D54" s="79">
        <f>ROUND(C54,2)</f>
        <v>49.98</v>
      </c>
      <c r="E54" s="65">
        <v>369.74</v>
      </c>
      <c r="F54" s="66">
        <v>11.19</v>
      </c>
      <c r="G54" s="80">
        <v>-0.2172400000000003</v>
      </c>
      <c r="H54" s="68">
        <f>MAX(G54,-0.12*F54)</f>
        <v>-0.2172400000000003</v>
      </c>
      <c r="I54" s="68">
        <f>IF(ABS(F54)&lt;=10,0.5,IF(ABS(F54)&lt;=25,1,IF(ABS(F54)&lt;=100,2,10)))</f>
        <v>1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-0.002008057940000003</v>
      </c>
      <c r="S54" s="65">
        <f>MIN($S$6/100*F54,150)</f>
        <v>1.3428</v>
      </c>
      <c r="T54" s="65">
        <f>MIN($T$6/100*F54,200)</f>
        <v>1.6785</v>
      </c>
      <c r="U54" s="65">
        <f>MIN($U$6/100*F54,250)</f>
        <v>2.238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-0.002008057940000003</v>
      </c>
      <c r="AB54" s="148" t="str">
        <f>IF(AA54&gt;=0,AA54,"")</f>
        <v/>
      </c>
      <c r="AC54" s="82">
        <f>IF(AA54&lt;0,AA54,"")</f>
        <v>-0.002008057940000003</v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49.99</v>
      </c>
      <c r="D55" s="79">
        <f>ROUND(C55,2)</f>
        <v>49.99</v>
      </c>
      <c r="E55" s="65">
        <v>339.01</v>
      </c>
      <c r="F55" s="66">
        <v>11.19</v>
      </c>
      <c r="G55" s="80">
        <v>-0.2172400000000003</v>
      </c>
      <c r="H55" s="68">
        <f>MAX(G55,-0.12*F55)</f>
        <v>-0.2172400000000003</v>
      </c>
      <c r="I55" s="68">
        <f>IF(ABS(F55)&lt;=10,0.5,IF(ABS(F55)&lt;=25,1,IF(ABS(F55)&lt;=100,2,10)))</f>
        <v>1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-0.001841163310000003</v>
      </c>
      <c r="S55" s="65">
        <f>MIN($S$6/100*F55,150)</f>
        <v>1.3428</v>
      </c>
      <c r="T55" s="65">
        <f>MIN($T$6/100*F55,200)</f>
        <v>1.6785</v>
      </c>
      <c r="U55" s="65">
        <f>MIN($U$6/100*F55,250)</f>
        <v>2.238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-0.001841163310000003</v>
      </c>
      <c r="AB55" s="148" t="str">
        <f>IF(AA55&gt;=0,AA55,"")</f>
        <v/>
      </c>
      <c r="AC55" s="82">
        <f>IF(AA55&lt;0,AA55,"")</f>
        <v>-0.001841163310000003</v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</v>
      </c>
      <c r="D56" s="79">
        <f>ROUND(C56,2)</f>
        <v>49.9</v>
      </c>
      <c r="E56" s="65">
        <v>615.6</v>
      </c>
      <c r="F56" s="66">
        <v>11.18</v>
      </c>
      <c r="G56" s="80">
        <v>-0.2272400000000001</v>
      </c>
      <c r="H56" s="68">
        <f>MAX(G56,-0.12*F56)</f>
        <v>-0.2272400000000001</v>
      </c>
      <c r="I56" s="68">
        <f>IF(ABS(F56)&lt;=10,0.5,IF(ABS(F56)&lt;=25,1,IF(ABS(F56)&lt;=100,2,10)))</f>
        <v>1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-0.003497223600000002</v>
      </c>
      <c r="S56" s="65">
        <f>MIN($S$6/100*F56,150)</f>
        <v>1.3416</v>
      </c>
      <c r="T56" s="65">
        <f>MIN($T$6/100*F56,200)</f>
        <v>1.677</v>
      </c>
      <c r="U56" s="65">
        <f>MIN($U$6/100*F56,250)</f>
        <v>2.236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-0.003497223600000002</v>
      </c>
      <c r="AB56" s="148" t="str">
        <f>IF(AA56&gt;=0,AA56,"")</f>
        <v/>
      </c>
      <c r="AC56" s="82">
        <f>IF(AA56&lt;0,AA56,"")</f>
        <v>-0.003497223600000002</v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49.89</v>
      </c>
      <c r="D57" s="79">
        <f>ROUND(C57,2)</f>
        <v>49.89</v>
      </c>
      <c r="E57" s="65">
        <v>646.34</v>
      </c>
      <c r="F57" s="66">
        <v>11.18</v>
      </c>
      <c r="G57" s="80">
        <v>-0.2272400000000001</v>
      </c>
      <c r="H57" s="68">
        <f>MAX(G57,-0.12*F57)</f>
        <v>-0.2272400000000001</v>
      </c>
      <c r="I57" s="68">
        <f>IF(ABS(F57)&lt;=10,0.5,IF(ABS(F57)&lt;=25,1,IF(ABS(F57)&lt;=100,2,10)))</f>
        <v>1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-0.003671857540000002</v>
      </c>
      <c r="S57" s="65">
        <f>MIN($S$6/100*F57,150)</f>
        <v>1.3416</v>
      </c>
      <c r="T57" s="65">
        <f>MIN($T$6/100*F57,200)</f>
        <v>1.677</v>
      </c>
      <c r="U57" s="65">
        <f>MIN($U$6/100*F57,250)</f>
        <v>2.236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-0.003671857540000002</v>
      </c>
      <c r="AB57" s="148" t="str">
        <f>IF(AA57&gt;=0,AA57,"")</f>
        <v/>
      </c>
      <c r="AC57" s="82">
        <f>IF(AA57&lt;0,AA57,"")</f>
        <v>-0.003671857540000002</v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49.96</v>
      </c>
      <c r="D58" s="79">
        <f>ROUND(C58,2)</f>
        <v>49.96</v>
      </c>
      <c r="E58" s="65">
        <v>431.21</v>
      </c>
      <c r="F58" s="66">
        <v>11.18</v>
      </c>
      <c r="G58" s="80">
        <v>-0.2272400000000001</v>
      </c>
      <c r="H58" s="68">
        <f>MAX(G58,-0.12*F58)</f>
        <v>-0.2272400000000001</v>
      </c>
      <c r="I58" s="68">
        <f>IF(ABS(F58)&lt;=10,0.5,IF(ABS(F58)&lt;=25,1,IF(ABS(F58)&lt;=100,2,10)))</f>
        <v>1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-0.002449704010000001</v>
      </c>
      <c r="S58" s="65">
        <f>MIN($S$6/100*F58,150)</f>
        <v>1.3416</v>
      </c>
      <c r="T58" s="65">
        <f>MIN($T$6/100*F58,200)</f>
        <v>1.677</v>
      </c>
      <c r="U58" s="65">
        <f>MIN($U$6/100*F58,250)</f>
        <v>2.236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-0.002449704010000001</v>
      </c>
      <c r="AB58" s="148" t="str">
        <f>IF(AA58&gt;=0,AA58,"")</f>
        <v/>
      </c>
      <c r="AC58" s="82">
        <f>IF(AA58&lt;0,AA58,"")</f>
        <v>-0.002449704010000001</v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</v>
      </c>
      <c r="D59" s="79">
        <f>ROUND(C59,2)</f>
        <v>50</v>
      </c>
      <c r="E59" s="65">
        <v>308.28</v>
      </c>
      <c r="F59" s="66">
        <v>11.18</v>
      </c>
      <c r="G59" s="80">
        <v>-0.2272400000000001</v>
      </c>
      <c r="H59" s="68">
        <f>MAX(G59,-0.12*F59)</f>
        <v>-0.2272400000000001</v>
      </c>
      <c r="I59" s="68">
        <f>IF(ABS(F59)&lt;=10,0.5,IF(ABS(F59)&lt;=25,1,IF(ABS(F59)&lt;=100,2,10)))</f>
        <v>1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-0.001751338680000001</v>
      </c>
      <c r="S59" s="65">
        <f>MIN($S$6/100*F59,150)</f>
        <v>1.3416</v>
      </c>
      <c r="T59" s="65">
        <f>MIN($T$6/100*F59,200)</f>
        <v>1.677</v>
      </c>
      <c r="U59" s="65">
        <f>MIN($U$6/100*F59,250)</f>
        <v>2.236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-0.001751338680000001</v>
      </c>
      <c r="AB59" s="148" t="str">
        <f>IF(AA59&gt;=0,AA59,"")</f>
        <v/>
      </c>
      <c r="AC59" s="82">
        <f>IF(AA59&lt;0,AA59,"")</f>
        <v>-0.001751338680000001</v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50.03</v>
      </c>
      <c r="D60" s="79">
        <f>ROUND(C60,2)</f>
        <v>50.03</v>
      </c>
      <c r="E60" s="65">
        <v>123.31</v>
      </c>
      <c r="F60" s="66">
        <v>11.19</v>
      </c>
      <c r="G60" s="80">
        <v>-0.2172400000000003</v>
      </c>
      <c r="H60" s="68">
        <f>MAX(G60,-0.12*F60)</f>
        <v>-0.2172400000000003</v>
      </c>
      <c r="I60" s="68">
        <f>IF(ABS(F60)&lt;=10,0.5,IF(ABS(F60)&lt;=25,1,IF(ABS(F60)&lt;=100,2,10)))</f>
        <v>1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-0.0006696966100000009</v>
      </c>
      <c r="S60" s="65">
        <f>MIN($S$6/100*F60,150)</f>
        <v>1.3428</v>
      </c>
      <c r="T60" s="65">
        <f>MIN($T$6/100*F60,200)</f>
        <v>1.6785</v>
      </c>
      <c r="U60" s="65">
        <f>MIN($U$6/100*F60,250)</f>
        <v>2.238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-0.0006696966100000009</v>
      </c>
      <c r="AB60" s="148" t="str">
        <f>IF(AA60&gt;=0,AA60,"")</f>
        <v/>
      </c>
      <c r="AC60" s="82">
        <f>IF(AA60&lt;0,AA60,"")</f>
        <v>-0.0006696966100000009</v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50.01</v>
      </c>
      <c r="D61" s="79">
        <f>ROUND(C61,2)</f>
        <v>50.01</v>
      </c>
      <c r="E61" s="65">
        <v>246.62</v>
      </c>
      <c r="F61" s="66">
        <v>11.19</v>
      </c>
      <c r="G61" s="80">
        <v>11.19</v>
      </c>
      <c r="H61" s="68">
        <f>MAX(G61,-0.12*F61)</f>
        <v>11.19</v>
      </c>
      <c r="I61" s="68">
        <f>IF(ABS(F61)&lt;=10,0.5,IF(ABS(F61)&lt;=25,1,IF(ABS(F61)&lt;=100,2,10)))</f>
        <v>1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1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0.068991945</v>
      </c>
      <c r="S61" s="65">
        <f>MIN($S$6/100*F61,150)</f>
        <v>1.3428</v>
      </c>
      <c r="T61" s="65">
        <f>MIN($T$6/100*F61,200)</f>
        <v>1.6785</v>
      </c>
      <c r="U61" s="65">
        <f>MIN($U$6/100*F61,250)</f>
        <v>2.238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0.05698734657000001</v>
      </c>
      <c r="Z61" s="73">
        <f>IF(AND(C61&gt;=50.1,G61&lt;0),($A$2)*ABS(G61)/40000,0)</f>
        <v>0</v>
      </c>
      <c r="AA61" s="73">
        <f>R61+Y61+Z61</f>
        <v>0.12597929157</v>
      </c>
      <c r="AB61" s="148">
        <f>IF(AA61&gt;=0,AA61,"")</f>
        <v>0.12597929157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50.04</v>
      </c>
      <c r="D62" s="79">
        <f>ROUND(C62,2)</f>
        <v>50.04</v>
      </c>
      <c r="E62" s="65">
        <v>61.66</v>
      </c>
      <c r="F62" s="66">
        <v>11.19</v>
      </c>
      <c r="G62" s="80">
        <v>11.19</v>
      </c>
      <c r="H62" s="68">
        <f>MAX(G62,-0.12*F62)</f>
        <v>11.19</v>
      </c>
      <c r="I62" s="68">
        <f>IF(ABS(F62)&lt;=10,0.5,IF(ABS(F62)&lt;=25,1,IF(ABS(F62)&lt;=100,2,10)))</f>
        <v>1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1</v>
      </c>
      <c r="N62" s="70">
        <f>IF(M62=M61,N61+M62,0)</f>
        <v>1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0.017249385</v>
      </c>
      <c r="S62" s="65">
        <f>MIN($S$6/100*F62,150)</f>
        <v>1.3428</v>
      </c>
      <c r="T62" s="65">
        <f>MIN($T$6/100*F62,200)</f>
        <v>1.6785</v>
      </c>
      <c r="U62" s="65">
        <f>MIN($U$6/100*F62,250)</f>
        <v>2.238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0.01424799201</v>
      </c>
      <c r="Z62" s="73">
        <f>IF(AND(C62&gt;=50.1,G62&lt;0),($A$2)*ABS(G62)/40000,0)</f>
        <v>0</v>
      </c>
      <c r="AA62" s="73">
        <f>R62+Y62+Z62</f>
        <v>0.03149737701</v>
      </c>
      <c r="AB62" s="148">
        <f>IF(AA62&gt;=0,AA62,"")</f>
        <v>0.03149737701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49.98</v>
      </c>
      <c r="D63" s="79">
        <f>ROUND(C63,2)</f>
        <v>49.98</v>
      </c>
      <c r="E63" s="65">
        <v>369.74</v>
      </c>
      <c r="F63" s="66">
        <v>11.19</v>
      </c>
      <c r="G63" s="80">
        <v>11.19</v>
      </c>
      <c r="H63" s="68">
        <f>MAX(G63,-0.12*F63)</f>
        <v>11.19</v>
      </c>
      <c r="I63" s="68">
        <f>IF(ABS(F63)&lt;=10,0.5,IF(ABS(F63)&lt;=25,1,IF(ABS(F63)&lt;=100,2,10)))</f>
        <v>1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1</v>
      </c>
      <c r="N63" s="70">
        <f>IF(M63=M62,N62+M63,0)</f>
        <v>2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0.103434765</v>
      </c>
      <c r="S63" s="65">
        <f>MIN($S$6/100*F63,150)</f>
        <v>1.3428</v>
      </c>
      <c r="T63" s="65">
        <f>MIN($T$6/100*F63,200)</f>
        <v>1.6785</v>
      </c>
      <c r="U63" s="65">
        <f>MIN($U$6/100*F63,250)</f>
        <v>2.238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0.08543711589000001</v>
      </c>
      <c r="Z63" s="73">
        <f>IF(AND(C63&gt;=50.1,G63&lt;0),($A$2)*ABS(G63)/40000,0)</f>
        <v>0</v>
      </c>
      <c r="AA63" s="73">
        <f>R63+Y63+Z63</f>
        <v>0.18887188089</v>
      </c>
      <c r="AB63" s="148">
        <f>IF(AA63&gt;=0,AA63,"")</f>
        <v>0.18887188089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50.03</v>
      </c>
      <c r="D64" s="79">
        <f>ROUND(C64,2)</f>
        <v>50.03</v>
      </c>
      <c r="E64" s="65">
        <v>123.31</v>
      </c>
      <c r="F64" s="66">
        <v>11.19</v>
      </c>
      <c r="G64" s="80">
        <v>11.19</v>
      </c>
      <c r="H64" s="68">
        <f>MAX(G64,-0.12*F64)</f>
        <v>11.19</v>
      </c>
      <c r="I64" s="68">
        <f>IF(ABS(F64)&lt;=10,0.5,IF(ABS(F64)&lt;=25,1,IF(ABS(F64)&lt;=100,2,10)))</f>
        <v>1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1</v>
      </c>
      <c r="N64" s="70">
        <f>IF(M64=M63,N63+M64,0)</f>
        <v>3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0.0344959725</v>
      </c>
      <c r="S64" s="65">
        <f>MIN($S$6/100*F64,150)</f>
        <v>1.3428</v>
      </c>
      <c r="T64" s="65">
        <f>MIN($T$6/100*F64,200)</f>
        <v>1.6785</v>
      </c>
      <c r="U64" s="65">
        <f>MIN($U$6/100*F64,250)</f>
        <v>2.238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0.02849367328500001</v>
      </c>
      <c r="Z64" s="73">
        <f>IF(AND(C64&gt;=50.1,G64&lt;0),($A$2)*ABS(G64)/40000,0)</f>
        <v>0</v>
      </c>
      <c r="AA64" s="73">
        <f>R64+Y64+Z64</f>
        <v>0.06298964578500001</v>
      </c>
      <c r="AB64" s="148">
        <f>IF(AA64&gt;=0,AA64,"")</f>
        <v>0.06298964578500001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49.92</v>
      </c>
      <c r="D65" s="79">
        <f>ROUND(C65,2)</f>
        <v>49.92</v>
      </c>
      <c r="E65" s="65">
        <v>554.14</v>
      </c>
      <c r="F65" s="66">
        <v>11.19</v>
      </c>
      <c r="G65" s="80">
        <v>11.19</v>
      </c>
      <c r="H65" s="68">
        <f>MAX(G65,-0.12*F65)</f>
        <v>11.19</v>
      </c>
      <c r="I65" s="68">
        <f>IF(ABS(F65)&lt;=10,0.5,IF(ABS(F65)&lt;=25,1,IF(ABS(F65)&lt;=100,2,10)))</f>
        <v>1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1</v>
      </c>
      <c r="N65" s="70">
        <f>IF(M65=M64,N64+M65,0)</f>
        <v>4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0.155020665</v>
      </c>
      <c r="S65" s="65">
        <f>MIN($S$6/100*F65,150)</f>
        <v>1.3428</v>
      </c>
      <c r="T65" s="65">
        <f>MIN($T$6/100*F65,200)</f>
        <v>1.6785</v>
      </c>
      <c r="U65" s="65">
        <f>MIN($U$6/100*F65,250)</f>
        <v>2.238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0.12804706929</v>
      </c>
      <c r="Z65" s="73">
        <f>IF(AND(C65&gt;=50.1,G65&lt;0),($A$2)*ABS(G65)/40000,0)</f>
        <v>0</v>
      </c>
      <c r="AA65" s="73">
        <f>R65+Y65+Z65</f>
        <v>0.28306773429</v>
      </c>
      <c r="AB65" s="148">
        <f>IF(AA65&gt;=0,AA65,"")</f>
        <v>0.28306773429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49.88</v>
      </c>
      <c r="D66" s="79">
        <f>ROUND(C66,2)</f>
        <v>49.88</v>
      </c>
      <c r="E66" s="65">
        <v>677.0700000000001</v>
      </c>
      <c r="F66" s="66">
        <v>11.19</v>
      </c>
      <c r="G66" s="80">
        <v>11.19</v>
      </c>
      <c r="H66" s="68">
        <f>MAX(G66,-0.12*F66)</f>
        <v>11.19</v>
      </c>
      <c r="I66" s="68">
        <f>IF(ABS(F66)&lt;=10,0.5,IF(ABS(F66)&lt;=25,1,IF(ABS(F66)&lt;=100,2,10)))</f>
        <v>1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1</v>
      </c>
      <c r="N66" s="70">
        <f>IF(M66=M65,N65+M66,0)</f>
        <v>5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0.1894103325</v>
      </c>
      <c r="S66" s="65">
        <f>MIN($S$6/100*F66,150)</f>
        <v>1.3428</v>
      </c>
      <c r="T66" s="65">
        <f>MIN($T$6/100*F66,200)</f>
        <v>1.6785</v>
      </c>
      <c r="U66" s="65">
        <f>MIN($U$6/100*F66,250)</f>
        <v>2.238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0.156452934645</v>
      </c>
      <c r="Z66" s="73">
        <f>IF(AND(C66&gt;=50.1,G66&lt;0),($A$2)*ABS(G66)/40000,0)</f>
        <v>0</v>
      </c>
      <c r="AA66" s="73">
        <f>R66+Y66+Z66</f>
        <v>0.345863267145</v>
      </c>
      <c r="AB66" s="148">
        <f>IF(AA66&gt;=0,AA66,"")</f>
        <v>0.345863267145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49.87</v>
      </c>
      <c r="D67" s="79">
        <f>ROUND(C67,2)</f>
        <v>49.87</v>
      </c>
      <c r="E67" s="65">
        <v>707.8</v>
      </c>
      <c r="F67" s="66">
        <v>11.19</v>
      </c>
      <c r="G67" s="80">
        <v>11.19</v>
      </c>
      <c r="H67" s="68">
        <f>MAX(G67,-0.12*F67)</f>
        <v>11.19</v>
      </c>
      <c r="I67" s="68">
        <f>IF(ABS(F67)&lt;=10,0.5,IF(ABS(F67)&lt;=25,1,IF(ABS(F67)&lt;=100,2,10)))</f>
        <v>1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1</v>
      </c>
      <c r="N67" s="70">
        <f>IF(M67=M66,N66+M67,0)</f>
        <v>6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0.19800705</v>
      </c>
      <c r="S67" s="65">
        <f>MIN($S$6/100*F67,150)</f>
        <v>1.3428</v>
      </c>
      <c r="T67" s="65">
        <f>MIN($T$6/100*F67,200)</f>
        <v>1.6785</v>
      </c>
      <c r="U67" s="65">
        <f>MIN($U$6/100*F67,250)</f>
        <v>2.238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0.1635538233</v>
      </c>
      <c r="Z67" s="73">
        <f>IF(AND(C67&gt;=50.1,G67&lt;0),($A$2)*ABS(G67)/40000,0)</f>
        <v>0</v>
      </c>
      <c r="AA67" s="73">
        <f>R67+Y67+Z67</f>
        <v>0.3615608733</v>
      </c>
      <c r="AB67" s="148">
        <f>IF(AA67&gt;=0,AA67,"")</f>
        <v>0.3615608733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49.98</v>
      </c>
      <c r="D68" s="79">
        <f>ROUND(C68,2)</f>
        <v>49.98</v>
      </c>
      <c r="E68" s="65">
        <v>369.74</v>
      </c>
      <c r="F68" s="66">
        <v>11.19</v>
      </c>
      <c r="G68" s="80">
        <v>11.19</v>
      </c>
      <c r="H68" s="68">
        <f>MAX(G68,-0.12*F68)</f>
        <v>11.19</v>
      </c>
      <c r="I68" s="68">
        <f>IF(ABS(F68)&lt;=10,0.5,IF(ABS(F68)&lt;=25,1,IF(ABS(F68)&lt;=100,2,10)))</f>
        <v>1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1</v>
      </c>
      <c r="N68" s="70">
        <f>IF(M68=M67,N67+M68,0)</f>
        <v>7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0.103434765</v>
      </c>
      <c r="S68" s="65">
        <f>MIN($S$6/100*F68,150)</f>
        <v>1.3428</v>
      </c>
      <c r="T68" s="65">
        <f>MIN($T$6/100*F68,200)</f>
        <v>1.6785</v>
      </c>
      <c r="U68" s="65">
        <f>MIN($U$6/100*F68,250)</f>
        <v>2.238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0.08543711589000001</v>
      </c>
      <c r="Z68" s="73">
        <f>IF(AND(C68&gt;=50.1,G68&lt;0),($A$2)*ABS(G68)/40000,0)</f>
        <v>0</v>
      </c>
      <c r="AA68" s="73">
        <f>R68+Y68+Z68</f>
        <v>0.18887188089</v>
      </c>
      <c r="AB68" s="148">
        <f>IF(AA68&gt;=0,AA68,"")</f>
        <v>0.18887188089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50.01</v>
      </c>
      <c r="D69" s="79">
        <f>ROUND(C69,2)</f>
        <v>50.01</v>
      </c>
      <c r="E69" s="65">
        <v>246.62</v>
      </c>
      <c r="F69" s="66">
        <v>31.34</v>
      </c>
      <c r="G69" s="80">
        <v>10.8018</v>
      </c>
      <c r="H69" s="68">
        <f>MAX(G69,-0.12*F69)</f>
        <v>10.8018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1</v>
      </c>
      <c r="N69" s="70">
        <f>IF(M69=M68,N68+M69,0)</f>
        <v>8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0.06659849790000001</v>
      </c>
      <c r="S69" s="65">
        <f>MIN($S$6/100*F69,150)</f>
        <v>3.7608</v>
      </c>
      <c r="T69" s="65">
        <f>MIN($T$6/100*F69,200)</f>
        <v>4.701</v>
      </c>
      <c r="U69" s="65">
        <f>MIN($U$6/100*F69,250)</f>
        <v>6.268000000000001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0.03297703992</v>
      </c>
      <c r="Z69" s="73">
        <f>IF(AND(C69&gt;=50.1,G69&lt;0),($A$2)*ABS(G69)/40000,0)</f>
        <v>0</v>
      </c>
      <c r="AA69" s="73">
        <f>R69+Y69+Z69</f>
        <v>0.09957553782</v>
      </c>
      <c r="AB69" s="148">
        <f>IF(AA69&gt;=0,AA69,"")</f>
        <v>0.09957553782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</v>
      </c>
      <c r="D70" s="79">
        <f>ROUND(C70,2)</f>
        <v>50</v>
      </c>
      <c r="E70" s="65">
        <v>308.28</v>
      </c>
      <c r="F70" s="66">
        <v>31.34</v>
      </c>
      <c r="G70" s="80">
        <v>10.8018</v>
      </c>
      <c r="H70" s="68">
        <f>MAX(G70,-0.12*F70)</f>
        <v>10.8018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1</v>
      </c>
      <c r="N70" s="70">
        <f>IF(M70=M69,N69+M70,0)</f>
        <v>9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0.08324947259999999</v>
      </c>
      <c r="S70" s="65">
        <f>MIN($S$6/100*F70,150)</f>
        <v>3.7608</v>
      </c>
      <c r="T70" s="65">
        <f>MIN($T$6/100*F70,200)</f>
        <v>4.701</v>
      </c>
      <c r="U70" s="65">
        <f>MIN($U$6/100*F70,250)</f>
        <v>6.268000000000001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0.04122196848</v>
      </c>
      <c r="Z70" s="73">
        <f>IF(AND(C70&gt;=50.1,G70&lt;0),($A$2)*ABS(G70)/40000,0)</f>
        <v>0</v>
      </c>
      <c r="AA70" s="73">
        <f>R70+Y70+Z70</f>
        <v>0.12447144108</v>
      </c>
      <c r="AB70" s="148">
        <f>IF(AA70&gt;=0,AA70,"")</f>
        <v>0.12447144108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50</v>
      </c>
      <c r="D71" s="79">
        <f>ROUND(C71,2)</f>
        <v>50</v>
      </c>
      <c r="E71" s="65">
        <v>308.28</v>
      </c>
      <c r="F71" s="66">
        <v>31.34</v>
      </c>
      <c r="G71" s="80">
        <v>10.8018</v>
      </c>
      <c r="H71" s="68">
        <f>MAX(G71,-0.12*F71)</f>
        <v>10.8018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1</v>
      </c>
      <c r="N71" s="70">
        <f>IF(M71=M70,N70+M71,0)</f>
        <v>10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0.08324947259999999</v>
      </c>
      <c r="S71" s="65">
        <f>MIN($S$6/100*F71,150)</f>
        <v>3.7608</v>
      </c>
      <c r="T71" s="65">
        <f>MIN($T$6/100*F71,200)</f>
        <v>4.701</v>
      </c>
      <c r="U71" s="65">
        <f>MIN($U$6/100*F71,250)</f>
        <v>6.268000000000001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0.04122196848</v>
      </c>
      <c r="Z71" s="73">
        <f>IF(AND(C71&gt;=50.1,G71&lt;0),($A$2)*ABS(G71)/40000,0)</f>
        <v>0</v>
      </c>
      <c r="AA71" s="73">
        <f>R71+Y71+Z71</f>
        <v>0.12447144108</v>
      </c>
      <c r="AB71" s="148">
        <f>IF(AA71&gt;=0,AA71,"")</f>
        <v>0.12447144108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50.04</v>
      </c>
      <c r="D72" s="79">
        <f>ROUND(C72,2)</f>
        <v>50.04</v>
      </c>
      <c r="E72" s="65">
        <v>61.66</v>
      </c>
      <c r="F72" s="66">
        <v>31.34</v>
      </c>
      <c r="G72" s="80">
        <v>10.8018</v>
      </c>
      <c r="H72" s="68">
        <f>MAX(G72,-0.12*F72)</f>
        <v>10.8018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1</v>
      </c>
      <c r="N72" s="70">
        <f>IF(M72=M71,N71+M72,0)</f>
        <v>11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0.0166509747</v>
      </c>
      <c r="S72" s="65">
        <f>MIN($S$6/100*F72,150)</f>
        <v>3.7608</v>
      </c>
      <c r="T72" s="65">
        <f>MIN($T$6/100*F72,200)</f>
        <v>4.701</v>
      </c>
      <c r="U72" s="65">
        <f>MIN($U$6/100*F72,250)</f>
        <v>6.268000000000001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0.00824492856</v>
      </c>
      <c r="Z72" s="73">
        <f>IF(AND(C72&gt;=50.1,G72&lt;0),($A$2)*ABS(G72)/40000,0)</f>
        <v>0</v>
      </c>
      <c r="AA72" s="73">
        <f>R72+Y72+Z72</f>
        <v>0.02489590326</v>
      </c>
      <c r="AB72" s="148">
        <f>IF(AA72&gt;=0,AA72,"")</f>
        <v>0.02489590326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49.97</v>
      </c>
      <c r="D73" s="79">
        <f>ROUND(C73,2)</f>
        <v>49.97</v>
      </c>
      <c r="E73" s="65">
        <v>400.48</v>
      </c>
      <c r="F73" s="66">
        <v>31.34</v>
      </c>
      <c r="G73" s="80">
        <v>10.8018</v>
      </c>
      <c r="H73" s="68">
        <f>MAX(G73,-0.12*F73)</f>
        <v>10.8018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1</v>
      </c>
      <c r="N73" s="70">
        <f>IF(M73=M72,N72+M73,0)</f>
        <v>12</v>
      </c>
      <c r="O73" s="70">
        <f>IF(OR(N73=12,N73=24,N73=36,N73=48,N73=60,N73=72,N73=84,N73=96),1,0)</f>
        <v>1</v>
      </c>
      <c r="P73" s="71">
        <f>L73+O73</f>
        <v>1</v>
      </c>
      <c r="Q73" s="72">
        <f>P73*ABS(R73)*0.1</f>
        <v>0.01081476216</v>
      </c>
      <c r="R73" s="73">
        <f>H73*E73/40000</f>
        <v>0.1081476216</v>
      </c>
      <c r="S73" s="65">
        <f>MIN($S$6/100*F73,150)</f>
        <v>3.7608</v>
      </c>
      <c r="T73" s="65">
        <f>MIN($T$6/100*F73,200)</f>
        <v>4.701</v>
      </c>
      <c r="U73" s="65">
        <f>MIN($U$6/100*F73,250)</f>
        <v>6.268000000000001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0.05355058368</v>
      </c>
      <c r="Z73" s="73">
        <f>IF(AND(C73&gt;=50.1,G73&lt;0),($A$2)*ABS(G73)/40000,0)</f>
        <v>0</v>
      </c>
      <c r="AA73" s="73">
        <f>R73+Y73+Z73</f>
        <v>0.16169820528</v>
      </c>
      <c r="AB73" s="148">
        <f>IF(AA73&gt;=0,AA73,"")</f>
        <v>0.16169820528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49.96</v>
      </c>
      <c r="D74" s="79">
        <f>ROUND(C74,2)</f>
        <v>49.96</v>
      </c>
      <c r="E74" s="65">
        <v>431.21</v>
      </c>
      <c r="F74" s="66">
        <v>31.34</v>
      </c>
      <c r="G74" s="80">
        <v>10.8018</v>
      </c>
      <c r="H74" s="68">
        <f>MAX(G74,-0.12*F74)</f>
        <v>10.8018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1</v>
      </c>
      <c r="N74" s="70">
        <f>IF(M74=M73,N73+M74,0)</f>
        <v>13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0.11644610445</v>
      </c>
      <c r="S74" s="65">
        <f>MIN($S$6/100*F74,150)</f>
        <v>3.7608</v>
      </c>
      <c r="T74" s="65">
        <f>MIN($T$6/100*F74,200)</f>
        <v>4.701</v>
      </c>
      <c r="U74" s="65">
        <f>MIN($U$6/100*F74,250)</f>
        <v>6.268000000000001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0.05765967636</v>
      </c>
      <c r="Z74" s="73">
        <f>IF(AND(C74&gt;=50.1,G74&lt;0),($A$2)*ABS(G74)/40000,0)</f>
        <v>0</v>
      </c>
      <c r="AA74" s="73">
        <f>R74+Y74+Z74</f>
        <v>0.17410578081</v>
      </c>
      <c r="AB74" s="148">
        <f>IF(AA74&gt;=0,AA74,"")</f>
        <v>0.17410578081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49.93</v>
      </c>
      <c r="D75" s="79">
        <f>ROUND(C75,2)</f>
        <v>49.93</v>
      </c>
      <c r="E75" s="65">
        <v>523.41</v>
      </c>
      <c r="F75" s="66">
        <v>31.34</v>
      </c>
      <c r="G75" s="80">
        <v>10.8018</v>
      </c>
      <c r="H75" s="68">
        <f>MAX(G75,-0.12*F75)</f>
        <v>10.8018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1</v>
      </c>
      <c r="N75" s="70">
        <f>IF(M75=M74,N74+M75,0)</f>
        <v>14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0.14134425345</v>
      </c>
      <c r="S75" s="65">
        <f>MIN($S$6/100*F75,150)</f>
        <v>3.7608</v>
      </c>
      <c r="T75" s="65">
        <f>MIN($T$6/100*F75,200)</f>
        <v>4.701</v>
      </c>
      <c r="U75" s="65">
        <f>MIN($U$6/100*F75,250)</f>
        <v>6.268000000000001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0.06998829156</v>
      </c>
      <c r="Z75" s="73">
        <f>IF(AND(C75&gt;=50.1,G75&lt;0),($A$2)*ABS(G75)/40000,0)</f>
        <v>0</v>
      </c>
      <c r="AA75" s="73">
        <f>R75+Y75+Z75</f>
        <v>0.21133254501</v>
      </c>
      <c r="AB75" s="148">
        <f>IF(AA75&gt;=0,AA75,"")</f>
        <v>0.21133254501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50.04</v>
      </c>
      <c r="D76" s="79">
        <f>ROUND(C76,2)</f>
        <v>50.04</v>
      </c>
      <c r="E76" s="65">
        <v>61.66</v>
      </c>
      <c r="F76" s="66">
        <v>74.56999999999999</v>
      </c>
      <c r="G76" s="80">
        <v>16.76915</v>
      </c>
      <c r="H76" s="68">
        <f>MAX(G76,-0.12*F76)</f>
        <v>16.76915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1</v>
      </c>
      <c r="N76" s="70">
        <f>IF(M76=M75,N75+M76,0)</f>
        <v>15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0.02584964472499999</v>
      </c>
      <c r="S76" s="65">
        <f>MIN($S$6/100*F76,150)</f>
        <v>8.948399999999999</v>
      </c>
      <c r="T76" s="65">
        <f>MIN($T$6/100*F76,200)</f>
        <v>11.1855</v>
      </c>
      <c r="U76" s="65">
        <f>MIN($U$6/100*F76,250)</f>
        <v>14.914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0.005848404754999995</v>
      </c>
      <c r="Z76" s="73">
        <f>IF(AND(C76&gt;=50.1,G76&lt;0),($A$2)*ABS(G76)/40000,0)</f>
        <v>0</v>
      </c>
      <c r="AA76" s="73">
        <f>R76+Y76+Z76</f>
        <v>0.03169804947999998</v>
      </c>
      <c r="AB76" s="148">
        <f>IF(AA76&gt;=0,AA76,"")</f>
        <v>0.03169804947999998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49.98</v>
      </c>
      <c r="D77" s="79">
        <f>ROUND(C77,2)</f>
        <v>49.98</v>
      </c>
      <c r="E77" s="65">
        <v>369.74</v>
      </c>
      <c r="F77" s="66">
        <v>151.55</v>
      </c>
      <c r="G77" s="80">
        <v>28.94664000000002</v>
      </c>
      <c r="H77" s="68">
        <f>MAX(G77,-0.12*F77)</f>
        <v>28.94664000000002</v>
      </c>
      <c r="I77" s="68">
        <f>IF(ABS(F77)&lt;=10,0.5,IF(ABS(F77)&lt;=25,1,IF(ABS(F77)&lt;=100,2,10)))</f>
        <v>10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1</v>
      </c>
      <c r="N77" s="70">
        <f>IF(M77=M76,N76+M77,0)</f>
        <v>16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0.2675682668400002</v>
      </c>
      <c r="S77" s="65">
        <f>MIN($S$6/100*F77,150)</f>
        <v>18.186</v>
      </c>
      <c r="T77" s="65">
        <f>MIN($T$6/100*F77,200)</f>
        <v>22.7325</v>
      </c>
      <c r="U77" s="65">
        <f>MIN($U$6/100*F77,250)</f>
        <v>30.31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0.03138127578600006</v>
      </c>
      <c r="Z77" s="73">
        <f>IF(AND(C77&gt;=50.1,G77&lt;0),($A$2)*ABS(G77)/40000,0)</f>
        <v>0</v>
      </c>
      <c r="AA77" s="73">
        <f>R77+Y77+Z77</f>
        <v>0.2989495426260003</v>
      </c>
      <c r="AB77" s="148">
        <f>IF(AA77&gt;=0,AA77,"")</f>
        <v>0.2989495426260003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50.01</v>
      </c>
      <c r="D78" s="79">
        <f>ROUND(C78,2)</f>
        <v>50.01</v>
      </c>
      <c r="E78" s="65">
        <v>246.62</v>
      </c>
      <c r="F78" s="66">
        <v>198.31</v>
      </c>
      <c r="G78" s="80">
        <v>37.18298999999999</v>
      </c>
      <c r="H78" s="68">
        <f>MAX(G78,-0.12*F78)</f>
        <v>37.18298999999999</v>
      </c>
      <c r="I78" s="68">
        <f>IF(ABS(F78)&lt;=10,0.5,IF(ABS(F78)&lt;=25,1,IF(ABS(F78)&lt;=100,2,10)))</f>
        <v>10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1</v>
      </c>
      <c r="N78" s="70">
        <f>IF(M78=M77,N77+M78,0)</f>
        <v>17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0.2292517248449999</v>
      </c>
      <c r="S78" s="65">
        <f>MIN($S$6/100*F78,150)</f>
        <v>23.7972</v>
      </c>
      <c r="T78" s="65">
        <f>MIN($T$6/100*F78,200)</f>
        <v>29.7465</v>
      </c>
      <c r="U78" s="65">
        <f>MIN($U$6/100*F78,250)</f>
        <v>39.66200000000001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0.02567595346799998</v>
      </c>
      <c r="Z78" s="73">
        <f>IF(AND(C78&gt;=50.1,G78&lt;0),($A$2)*ABS(G78)/40000,0)</f>
        <v>0</v>
      </c>
      <c r="AA78" s="73">
        <f>R78+Y78+Z78</f>
        <v>0.254927678313</v>
      </c>
      <c r="AB78" s="148">
        <f>IF(AA78&gt;=0,AA78,"")</f>
        <v>0.254927678313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49.98</v>
      </c>
      <c r="D79" s="79">
        <f>ROUND(C79,2)</f>
        <v>49.98</v>
      </c>
      <c r="E79" s="65">
        <v>369.74</v>
      </c>
      <c r="F79" s="66">
        <v>265.92</v>
      </c>
      <c r="G79" s="80">
        <v>27.17567000000003</v>
      </c>
      <c r="H79" s="68">
        <f>MAX(G79,-0.12*F79)</f>
        <v>27.17567000000003</v>
      </c>
      <c r="I79" s="68">
        <f>IF(ABS(F79)&lt;=10,0.5,IF(ABS(F79)&lt;=25,1,IF(ABS(F79)&lt;=100,2,10)))</f>
        <v>10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1</v>
      </c>
      <c r="N79" s="70">
        <f>IF(M79=M78,N78+M79,0)</f>
        <v>18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0.2511983056450002</v>
      </c>
      <c r="S79" s="65">
        <f>MIN($S$6/100*F79,150)</f>
        <v>31.9104</v>
      </c>
      <c r="T79" s="65">
        <f>MIN($T$6/100*F79,200)</f>
        <v>39.888</v>
      </c>
      <c r="U79" s="65">
        <f>MIN($U$6/100*F79,250)</f>
        <v>53.184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0.2511983056450002</v>
      </c>
      <c r="AB79" s="148">
        <f>IF(AA79&gt;=0,AA79,"")</f>
        <v>0.2511983056450002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50.05</v>
      </c>
      <c r="D80" s="79">
        <f>ROUND(C80,2)</f>
        <v>50.05</v>
      </c>
      <c r="E80" s="65">
        <v>0</v>
      </c>
      <c r="F80" s="66">
        <v>351.57</v>
      </c>
      <c r="G80" s="80">
        <v>64.72393</v>
      </c>
      <c r="H80" s="68">
        <f>MAX(G80,-0.12*F80)</f>
        <v>64.72393</v>
      </c>
      <c r="I80" s="68">
        <f>IF(ABS(F80)&lt;=10,0.5,IF(ABS(F80)&lt;=25,1,IF(ABS(F80)&lt;=100,2,10)))</f>
        <v>10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1</v>
      </c>
      <c r="N80" s="70">
        <f>IF(M80=M79,N79+M80,0)</f>
        <v>19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42.18839999999999</v>
      </c>
      <c r="T80" s="65">
        <f>MIN($T$6/100*F80,200)</f>
        <v>52.73549999999999</v>
      </c>
      <c r="U80" s="65">
        <f>MIN($U$6/100*F80,250)</f>
        <v>70.31400000000001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49.95</v>
      </c>
      <c r="D81" s="79">
        <f>ROUND(C81,2)</f>
        <v>49.95</v>
      </c>
      <c r="E81" s="65">
        <v>461.94</v>
      </c>
      <c r="F81" s="66">
        <v>365.28</v>
      </c>
      <c r="G81" s="80">
        <v>45.54837999999995</v>
      </c>
      <c r="H81" s="68">
        <f>MAX(G81,-0.12*F81)</f>
        <v>45.54837999999995</v>
      </c>
      <c r="I81" s="68">
        <f>IF(ABS(F81)&lt;=10,0.5,IF(ABS(F81)&lt;=25,1,IF(ABS(F81)&lt;=100,2,10)))</f>
        <v>10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1</v>
      </c>
      <c r="N81" s="70">
        <f>IF(M81=M80,N80+M81,0)</f>
        <v>20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0.5260154664299995</v>
      </c>
      <c r="S81" s="65">
        <f>MIN($S$6/100*F81,150)</f>
        <v>43.8336</v>
      </c>
      <c r="T81" s="65">
        <f>MIN($T$6/100*F81,200)</f>
        <v>54.79199999999999</v>
      </c>
      <c r="U81" s="65">
        <f>MIN($U$6/100*F81,250)</f>
        <v>73.056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0.003960627365999897</v>
      </c>
      <c r="Z81" s="73">
        <f>IF(AND(C81&gt;=50.1,G81&lt;0),($A$2)*ABS(G81)/40000,0)</f>
        <v>0</v>
      </c>
      <c r="AA81" s="73">
        <f>R81+Y81+Z81</f>
        <v>0.5299760937959994</v>
      </c>
      <c r="AB81" s="148">
        <f>IF(AA81&gt;=0,AA81,"")</f>
        <v>0.5299760937959994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49.96</v>
      </c>
      <c r="D82" s="79">
        <f>ROUND(C82,2)</f>
        <v>49.96</v>
      </c>
      <c r="E82" s="65">
        <v>431.21</v>
      </c>
      <c r="F82" s="66">
        <v>365.27</v>
      </c>
      <c r="G82" s="80">
        <v>-8.362520000000018</v>
      </c>
      <c r="H82" s="68">
        <f>MAX(G82,-0.12*F82)</f>
        <v>-8.362520000000018</v>
      </c>
      <c r="I82" s="68">
        <f>IF(ABS(F82)&lt;=10,0.5,IF(ABS(F82)&lt;=25,1,IF(ABS(F82)&lt;=100,2,10)))</f>
        <v>10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-0.09015005623000019</v>
      </c>
      <c r="S82" s="65">
        <f>MIN($S$6/100*F82,150)</f>
        <v>43.83239999999999</v>
      </c>
      <c r="T82" s="65">
        <f>MIN($T$6/100*F82,200)</f>
        <v>54.79049999999999</v>
      </c>
      <c r="U82" s="65">
        <f>MIN($U$6/100*F82,250)</f>
        <v>73.054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-0.09015005623000019</v>
      </c>
      <c r="AB82" s="148" t="str">
        <f>IF(AA82&gt;=0,AA82,"")</f>
        <v/>
      </c>
      <c r="AC82" s="82">
        <f>IF(AA82&lt;0,AA82,"")</f>
        <v>-0.09015005623000019</v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49.99</v>
      </c>
      <c r="D83" s="79">
        <f>ROUND(C83,2)</f>
        <v>49.99</v>
      </c>
      <c r="E83" s="65">
        <v>339.01</v>
      </c>
      <c r="F83" s="66">
        <v>355.7</v>
      </c>
      <c r="G83" s="80">
        <v>-17.93252000000001</v>
      </c>
      <c r="H83" s="68">
        <f>MAX(G83,-0.12*F83)</f>
        <v>-17.93252000000001</v>
      </c>
      <c r="I83" s="68">
        <f>IF(ABS(F83)&lt;=10,0.5,IF(ABS(F83)&lt;=25,1,IF(ABS(F83)&lt;=100,2,10)))</f>
        <v>10</v>
      </c>
      <c r="J83" s="69">
        <f>IF(G83&lt;-I83,1,0)</f>
        <v>1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-0.1519825901300001</v>
      </c>
      <c r="S83" s="65">
        <f>MIN($S$6/100*F83,150)</f>
        <v>42.684</v>
      </c>
      <c r="T83" s="65">
        <f>MIN($T$6/100*F83,200)</f>
        <v>53.355</v>
      </c>
      <c r="U83" s="65">
        <f>MIN($U$6/100*F83,250)</f>
        <v>71.14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-0.1519825901300001</v>
      </c>
      <c r="AB83" s="148" t="str">
        <f>IF(AA83&gt;=0,AA83,"")</f>
        <v/>
      </c>
      <c r="AC83" s="82">
        <f>IF(AA83&lt;0,AA83,"")</f>
        <v>-0.1519825901300001</v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50</v>
      </c>
      <c r="D84" s="79">
        <f>ROUND(C84,2)</f>
        <v>50</v>
      </c>
      <c r="E84" s="65">
        <v>308.28</v>
      </c>
      <c r="F84" s="66">
        <v>353.79</v>
      </c>
      <c r="G84" s="80">
        <v>-14.23748999999998</v>
      </c>
      <c r="H84" s="68">
        <f>MAX(G84,-0.12*F84)</f>
        <v>-14.23748999999998</v>
      </c>
      <c r="I84" s="68">
        <f>IF(ABS(F84)&lt;=10,0.5,IF(ABS(F84)&lt;=25,1,IF(ABS(F84)&lt;=100,2,10)))</f>
        <v>10</v>
      </c>
      <c r="J84" s="69">
        <f>IF(G84&lt;-I84,1,0)</f>
        <v>1</v>
      </c>
      <c r="K84" s="69">
        <f>IF(J84=J83,K83+J84,0)</f>
        <v>1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-0.1097283354299998</v>
      </c>
      <c r="S84" s="65">
        <f>MIN($S$6/100*F84,150)</f>
        <v>42.4548</v>
      </c>
      <c r="T84" s="65">
        <f>MIN($T$6/100*F84,200)</f>
        <v>53.0685</v>
      </c>
      <c r="U84" s="65">
        <f>MIN($U$6/100*F84,250)</f>
        <v>70.75800000000001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-0.1097283354299998</v>
      </c>
      <c r="AB84" s="148" t="str">
        <f>IF(AA84&gt;=0,AA84,"")</f>
        <v/>
      </c>
      <c r="AC84" s="82">
        <f>IF(AA84&lt;0,AA84,"")</f>
        <v>-0.1097283354299998</v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</v>
      </c>
      <c r="D85" s="79">
        <f>ROUND(C85,2)</f>
        <v>50</v>
      </c>
      <c r="E85" s="65">
        <v>308.28</v>
      </c>
      <c r="F85" s="66">
        <v>346.33</v>
      </c>
      <c r="G85" s="80">
        <v>7.601519999999994</v>
      </c>
      <c r="H85" s="68">
        <f>MAX(G85,-0.12*F85)</f>
        <v>7.601519999999994</v>
      </c>
      <c r="I85" s="68">
        <f>IF(ABS(F85)&lt;=10,0.5,IF(ABS(F85)&lt;=25,1,IF(ABS(F85)&lt;=100,2,10)))</f>
        <v>10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0.05858491463999994</v>
      </c>
      <c r="S85" s="65">
        <f>MIN($S$6/100*F85,150)</f>
        <v>41.5596</v>
      </c>
      <c r="T85" s="65">
        <f>MIN($T$6/100*F85,200)</f>
        <v>51.94949999999999</v>
      </c>
      <c r="U85" s="65">
        <f>MIN($U$6/100*F85,250)</f>
        <v>69.26600000000001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0.05858491463999994</v>
      </c>
      <c r="AB85" s="148">
        <f>IF(AA85&gt;=0,AA85,"")</f>
        <v>0.05858491463999994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50.03</v>
      </c>
      <c r="D86" s="79">
        <f>ROUND(C86,2)</f>
        <v>50.03</v>
      </c>
      <c r="E86" s="65">
        <v>123.31</v>
      </c>
      <c r="F86" s="66">
        <v>254.24</v>
      </c>
      <c r="G86" s="80">
        <v>-13.35253</v>
      </c>
      <c r="H86" s="68">
        <f>MAX(G86,-0.12*F86)</f>
        <v>-13.35253</v>
      </c>
      <c r="I86" s="68">
        <f>IF(ABS(F86)&lt;=10,0.5,IF(ABS(F86)&lt;=25,1,IF(ABS(F86)&lt;=100,2,10)))</f>
        <v>10</v>
      </c>
      <c r="J86" s="69">
        <f>IF(G86&lt;-I86,1,0)</f>
        <v>1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-0.04116251185750001</v>
      </c>
      <c r="S86" s="65">
        <f>MIN($S$6/100*F86,150)</f>
        <v>30.5088</v>
      </c>
      <c r="T86" s="65">
        <f>MIN($T$6/100*F86,200)</f>
        <v>38.136</v>
      </c>
      <c r="U86" s="65">
        <f>MIN($U$6/100*F86,250)</f>
        <v>50.84800000000001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-0.04116251185750001</v>
      </c>
      <c r="AB86" s="148" t="str">
        <f>IF(AA86&gt;=0,AA86,"")</f>
        <v/>
      </c>
      <c r="AC86" s="82">
        <f>IF(AA86&lt;0,AA86,"")</f>
        <v>-0.04116251185750001</v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</v>
      </c>
      <c r="D87" s="79">
        <f>ROUND(C87,2)</f>
        <v>50</v>
      </c>
      <c r="E87" s="65">
        <v>308.28</v>
      </c>
      <c r="F87" s="66">
        <v>192.06</v>
      </c>
      <c r="G87" s="80">
        <v>10.87989999999999</v>
      </c>
      <c r="H87" s="68">
        <f>MAX(G87,-0.12*F87)</f>
        <v>10.87989999999999</v>
      </c>
      <c r="I87" s="68">
        <f>IF(ABS(F87)&lt;=10,0.5,IF(ABS(F87)&lt;=25,1,IF(ABS(F87)&lt;=100,2,10)))</f>
        <v>10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1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0.08385138929999994</v>
      </c>
      <c r="S87" s="65">
        <f>MIN($S$6/100*F87,150)</f>
        <v>23.0472</v>
      </c>
      <c r="T87" s="65">
        <f>MIN($T$6/100*F87,200)</f>
        <v>28.809</v>
      </c>
      <c r="U87" s="65">
        <f>MIN($U$6/100*F87,250)</f>
        <v>38.41200000000001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0.08385138929999994</v>
      </c>
      <c r="AB87" s="148">
        <f>IF(AA87&gt;=0,AA87,"")</f>
        <v>0.08385138929999994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50.02</v>
      </c>
      <c r="D88" s="79">
        <f>ROUND(C88,2)</f>
        <v>50.02</v>
      </c>
      <c r="E88" s="65">
        <v>184.97</v>
      </c>
      <c r="F88" s="66">
        <v>155.69</v>
      </c>
      <c r="G88" s="80">
        <v>22.59297000000001</v>
      </c>
      <c r="H88" s="68">
        <f>MAX(G88,-0.12*F88)</f>
        <v>22.59297000000001</v>
      </c>
      <c r="I88" s="68">
        <f>IF(ABS(F88)&lt;=10,0.5,IF(ABS(F88)&lt;=25,1,IF(ABS(F88)&lt;=100,2,10)))</f>
        <v>10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1</v>
      </c>
      <c r="N88" s="70">
        <f>IF(M88=M87,N87+M88,0)</f>
        <v>1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0.1044755415225</v>
      </c>
      <c r="S88" s="65">
        <f>MIN($S$6/100*F88,150)</f>
        <v>18.6828</v>
      </c>
      <c r="T88" s="65">
        <f>MIN($T$6/100*F88,200)</f>
        <v>23.3535</v>
      </c>
      <c r="U88" s="65">
        <f>MIN($U$6/100*F88,250)</f>
        <v>31.138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0.003616320724500008</v>
      </c>
      <c r="Z88" s="73">
        <f>IF(AND(C88&gt;=50.1,G88&lt;0),($A$2)*ABS(G88)/40000,0)</f>
        <v>0</v>
      </c>
      <c r="AA88" s="73">
        <f>R88+Y88+Z88</f>
        <v>0.1080918622470001</v>
      </c>
      <c r="AB88" s="148">
        <f>IF(AA88&gt;=0,AA88,"")</f>
        <v>0.1080918622470001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49.93</v>
      </c>
      <c r="D89" s="79">
        <f>ROUND(C89,2)</f>
        <v>49.93</v>
      </c>
      <c r="E89" s="65">
        <v>523.41</v>
      </c>
      <c r="F89" s="66">
        <v>92.91</v>
      </c>
      <c r="G89" s="80">
        <v>-0.9945400000000006</v>
      </c>
      <c r="H89" s="68">
        <f>MAX(G89,-0.12*F89)</f>
        <v>-0.9945400000000006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-0.01301380453500001</v>
      </c>
      <c r="S89" s="65">
        <f>MIN($S$6/100*F89,150)</f>
        <v>11.1492</v>
      </c>
      <c r="T89" s="65">
        <f>MIN($T$6/100*F89,200)</f>
        <v>13.9365</v>
      </c>
      <c r="U89" s="65">
        <f>MIN($U$6/100*F89,250)</f>
        <v>18.582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-0.01301380453500001</v>
      </c>
      <c r="AB89" s="148" t="str">
        <f>IF(AA89&gt;=0,AA89,"")</f>
        <v/>
      </c>
      <c r="AC89" s="82">
        <f>IF(AA89&lt;0,AA89,"")</f>
        <v>-0.01301380453500001</v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49.89</v>
      </c>
      <c r="D90" s="79">
        <f>ROUND(C90,2)</f>
        <v>49.89</v>
      </c>
      <c r="E90" s="65">
        <v>646.34</v>
      </c>
      <c r="F90" s="66">
        <v>56.43</v>
      </c>
      <c r="G90" s="80">
        <v>-0.2746300000000019</v>
      </c>
      <c r="H90" s="68">
        <f>MAX(G90,-0.12*F90)</f>
        <v>-0.2746300000000019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-0.004437608855000031</v>
      </c>
      <c r="S90" s="65">
        <f>MIN($S$6/100*F90,150)</f>
        <v>6.771599999999999</v>
      </c>
      <c r="T90" s="65">
        <f>MIN($T$6/100*F90,200)</f>
        <v>8.464499999999999</v>
      </c>
      <c r="U90" s="65">
        <f>MIN($U$6/100*F90,250)</f>
        <v>11.286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-0.004437608855000031</v>
      </c>
      <c r="AB90" s="148" t="str">
        <f>IF(AA90&gt;=0,AA90,"")</f>
        <v/>
      </c>
      <c r="AC90" s="82">
        <f>IF(AA90&lt;0,AA90,"")</f>
        <v>-0.004437608855000031</v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49.92</v>
      </c>
      <c r="D91" s="79">
        <f>ROUND(C91,2)</f>
        <v>49.92</v>
      </c>
      <c r="E91" s="65">
        <v>554.14</v>
      </c>
      <c r="F91" s="66">
        <v>36.28</v>
      </c>
      <c r="G91" s="80">
        <v>0.1135799999999989</v>
      </c>
      <c r="H91" s="68">
        <f>MAX(G91,-0.12*F91)</f>
        <v>0.1135799999999989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0.001573480529999985</v>
      </c>
      <c r="S91" s="65">
        <f>MIN($S$6/100*F91,150)</f>
        <v>4.3536</v>
      </c>
      <c r="T91" s="65">
        <f>MIN($T$6/100*F91,200)</f>
        <v>5.442</v>
      </c>
      <c r="U91" s="65">
        <f>MIN($U$6/100*F91,250)</f>
        <v>7.256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0.001573480529999985</v>
      </c>
      <c r="AB91" s="148">
        <f>IF(AA91&gt;=0,AA91,"")</f>
        <v>0.001573480529999985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49.92</v>
      </c>
      <c r="D92" s="79">
        <f>ROUND(C92,2)</f>
        <v>49.92</v>
      </c>
      <c r="E92" s="65">
        <v>554.14</v>
      </c>
      <c r="F92" s="66">
        <v>36.28</v>
      </c>
      <c r="G92" s="80">
        <v>3.605589999999999</v>
      </c>
      <c r="H92" s="68">
        <f>MAX(G92,-0.12*F92)</f>
        <v>3.605589999999999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1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0.04995004106499999</v>
      </c>
      <c r="S92" s="65">
        <f>MIN($S$6/100*F92,150)</f>
        <v>4.3536</v>
      </c>
      <c r="T92" s="65">
        <f>MIN($T$6/100*F92,200)</f>
        <v>5.442</v>
      </c>
      <c r="U92" s="65">
        <f>MIN($U$6/100*F92,250)</f>
        <v>7.256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0.04995004106499999</v>
      </c>
      <c r="AB92" s="148">
        <f>IF(AA92&gt;=0,AA92,"")</f>
        <v>0.04995004106499999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</v>
      </c>
      <c r="D93" s="79">
        <f>ROUND(C93,2)</f>
        <v>50</v>
      </c>
      <c r="E93" s="65">
        <v>308.28</v>
      </c>
      <c r="F93" s="66">
        <v>18.04</v>
      </c>
      <c r="G93" s="80">
        <v>11.03834</v>
      </c>
      <c r="H93" s="68">
        <f>MAX(G93,-0.12*F93)</f>
        <v>11.03834</v>
      </c>
      <c r="I93" s="68">
        <f>IF(ABS(F93)&lt;=10,0.5,IF(ABS(F93)&lt;=25,1,IF(ABS(F93)&lt;=100,2,10)))</f>
        <v>1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1</v>
      </c>
      <c r="N93" s="70">
        <f>IF(M93=M92,N92+M93,0)</f>
        <v>1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0.08507248637999998</v>
      </c>
      <c r="S93" s="65">
        <f>MIN($S$6/100*F93,150)</f>
        <v>2.1648</v>
      </c>
      <c r="T93" s="65">
        <f>MIN($T$6/100*F93,200)</f>
        <v>2.706</v>
      </c>
      <c r="U93" s="65">
        <f>MIN($U$6/100*F93,250)</f>
        <v>3.608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0.06088052165999998</v>
      </c>
      <c r="Z93" s="73">
        <f>IF(AND(C93&gt;=50.1,G93&lt;0),($A$2)*ABS(G93)/40000,0)</f>
        <v>0</v>
      </c>
      <c r="AA93" s="73">
        <f>R93+Y93+Z93</f>
        <v>0.1459530080399999</v>
      </c>
      <c r="AB93" s="148">
        <f>IF(AA93&gt;=0,AA93,"")</f>
        <v>0.1459530080399999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50.01</v>
      </c>
      <c r="D94" s="79">
        <f>ROUND(C94,2)</f>
        <v>50.01</v>
      </c>
      <c r="E94" s="65">
        <v>246.62</v>
      </c>
      <c r="F94" s="66">
        <v>18.04</v>
      </c>
      <c r="G94" s="80">
        <v>11.03834</v>
      </c>
      <c r="H94" s="68">
        <f>MAX(G94,-0.12*F94)</f>
        <v>11.03834</v>
      </c>
      <c r="I94" s="68">
        <f>IF(ABS(F94)&lt;=10,0.5,IF(ABS(F94)&lt;=25,1,IF(ABS(F94)&lt;=100,2,10)))</f>
        <v>1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1</v>
      </c>
      <c r="N94" s="70">
        <f>IF(M94=M93,N93+M94,0)</f>
        <v>2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0.06805688526999999</v>
      </c>
      <c r="S94" s="65">
        <f>MIN($S$6/100*F94,150)</f>
        <v>2.1648</v>
      </c>
      <c r="T94" s="65">
        <f>MIN($T$6/100*F94,200)</f>
        <v>2.706</v>
      </c>
      <c r="U94" s="65">
        <f>MIN($U$6/100*F94,250)</f>
        <v>3.608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0.04870362738999999</v>
      </c>
      <c r="Z94" s="73">
        <f>IF(AND(C94&gt;=50.1,G94&lt;0),($A$2)*ABS(G94)/40000,0)</f>
        <v>0</v>
      </c>
      <c r="AA94" s="73">
        <f>R94+Y94+Z94</f>
        <v>0.11676051266</v>
      </c>
      <c r="AB94" s="148">
        <f>IF(AA94&gt;=0,AA94,"")</f>
        <v>0.11676051266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50.04</v>
      </c>
      <c r="D95" s="79">
        <f>ROUND(C95,2)</f>
        <v>50.04</v>
      </c>
      <c r="E95" s="65">
        <v>61.66</v>
      </c>
      <c r="F95" s="66">
        <v>18.04</v>
      </c>
      <c r="G95" s="80">
        <v>11.03834</v>
      </c>
      <c r="H95" s="68">
        <f>MAX(G95,-0.12*F95)</f>
        <v>11.03834</v>
      </c>
      <c r="I95" s="68">
        <f>IF(ABS(F95)&lt;=10,0.5,IF(ABS(F95)&lt;=25,1,IF(ABS(F95)&lt;=100,2,10)))</f>
        <v>1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1</v>
      </c>
      <c r="N95" s="70">
        <f>IF(M95=M94,N94+M95,0)</f>
        <v>3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0.01701560111</v>
      </c>
      <c r="S95" s="65">
        <f>MIN($S$6/100*F95,150)</f>
        <v>2.1648</v>
      </c>
      <c r="T95" s="65">
        <f>MIN($T$6/100*F95,200)</f>
        <v>2.706</v>
      </c>
      <c r="U95" s="65">
        <f>MIN($U$6/100*F95,250)</f>
        <v>3.608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0.01217689427</v>
      </c>
      <c r="Z95" s="73">
        <f>IF(AND(C95&gt;=50.1,G95&lt;0),($A$2)*ABS(G95)/40000,0)</f>
        <v>0</v>
      </c>
      <c r="AA95" s="73">
        <f>R95+Y95+Z95</f>
        <v>0.02919249538</v>
      </c>
      <c r="AB95" s="148">
        <f>IF(AA95&gt;=0,AA95,"")</f>
        <v>0.02919249538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49.98</v>
      </c>
      <c r="D96" s="79">
        <f>ROUND(C96,2)</f>
        <v>49.98</v>
      </c>
      <c r="E96" s="65">
        <v>369.74</v>
      </c>
      <c r="F96" s="66">
        <v>18.04</v>
      </c>
      <c r="G96" s="80">
        <v>11.03834</v>
      </c>
      <c r="H96" s="68">
        <f>MAX(G96,-0.12*F96)</f>
        <v>11.03834</v>
      </c>
      <c r="I96" s="68">
        <f>IF(ABS(F96)&lt;=10,0.5,IF(ABS(F96)&lt;=25,1,IF(ABS(F96)&lt;=100,2,10)))</f>
        <v>1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1</v>
      </c>
      <c r="N96" s="70">
        <f>IF(M96=M95,N95+M96,0)</f>
        <v>4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0.10203289579</v>
      </c>
      <c r="S96" s="65">
        <f>MIN($S$6/100*F96,150)</f>
        <v>2.1648</v>
      </c>
      <c r="T96" s="65">
        <f>MIN($T$6/100*F96,200)</f>
        <v>2.706</v>
      </c>
      <c r="U96" s="65">
        <f>MIN($U$6/100*F96,250)</f>
        <v>3.608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0.07301791902999999</v>
      </c>
      <c r="Z96" s="73">
        <f>IF(AND(C96&gt;=50.1,G96&lt;0),($A$2)*ABS(G96)/40000,0)</f>
        <v>0</v>
      </c>
      <c r="AA96" s="73">
        <f>R96+Y96+Z96</f>
        <v>0.17505081482</v>
      </c>
      <c r="AB96" s="148">
        <f>IF(AA96&gt;=0,AA96,"")</f>
        <v>0.17505081482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50</v>
      </c>
      <c r="D97" s="79">
        <f>ROUND(C97,2)</f>
        <v>50</v>
      </c>
      <c r="E97" s="65">
        <v>308.28</v>
      </c>
      <c r="F97" s="66">
        <v>18.04</v>
      </c>
      <c r="G97" s="80">
        <v>11.03834</v>
      </c>
      <c r="H97" s="68">
        <f>MAX(G97,-0.12*F97)</f>
        <v>11.03834</v>
      </c>
      <c r="I97" s="68">
        <f>IF(ABS(F97)&lt;=10,0.5,IF(ABS(F97)&lt;=25,1,IF(ABS(F97)&lt;=100,2,10)))</f>
        <v>1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1</v>
      </c>
      <c r="N97" s="70">
        <f>IF(M97=M96,N96+M97,0)</f>
        <v>5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0.08507248637999998</v>
      </c>
      <c r="S97" s="65">
        <f>MIN($S$6/100*F97,150)</f>
        <v>2.1648</v>
      </c>
      <c r="T97" s="65">
        <f>MIN($T$6/100*F97,200)</f>
        <v>2.706</v>
      </c>
      <c r="U97" s="65">
        <f>MIN($U$6/100*F97,250)</f>
        <v>3.608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0.06088052165999998</v>
      </c>
      <c r="Z97" s="73">
        <f>IF(AND(C97&gt;=50.1,G97&lt;0),($A$2)*ABS(G97)/40000,0)</f>
        <v>0</v>
      </c>
      <c r="AA97" s="73">
        <f>R97+Y97+Z97</f>
        <v>0.1459530080399999</v>
      </c>
      <c r="AB97" s="148">
        <f>IF(AA97&gt;=0,AA97,"")</f>
        <v>0.1459530080399999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50.03</v>
      </c>
      <c r="D98" s="79">
        <f>ROUND(C98,2)</f>
        <v>50.03</v>
      </c>
      <c r="E98" s="65">
        <v>123.31</v>
      </c>
      <c r="F98" s="66">
        <v>18.04</v>
      </c>
      <c r="G98" s="80">
        <v>11.03834</v>
      </c>
      <c r="H98" s="68">
        <f>MAX(G98,-0.12*F98)</f>
        <v>11.03834</v>
      </c>
      <c r="I98" s="68">
        <f>IF(ABS(F98)&lt;=10,0.5,IF(ABS(F98)&lt;=25,1,IF(ABS(F98)&lt;=100,2,10)))</f>
        <v>1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1</v>
      </c>
      <c r="N98" s="70">
        <f>IF(M98=M97,N97+M98,0)</f>
        <v>6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0.034028442635</v>
      </c>
      <c r="S98" s="65">
        <f>MIN($S$6/100*F98,150)</f>
        <v>2.1648</v>
      </c>
      <c r="T98" s="65">
        <f>MIN($T$6/100*F98,200)</f>
        <v>2.706</v>
      </c>
      <c r="U98" s="65">
        <f>MIN($U$6/100*F98,250)</f>
        <v>3.608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0.02435181369499999</v>
      </c>
      <c r="Z98" s="73">
        <f>IF(AND(C98&gt;=50.1,G98&lt;0),($A$2)*ABS(G98)/40000,0)</f>
        <v>0</v>
      </c>
      <c r="AA98" s="73">
        <f>R98+Y98+Z98</f>
        <v>0.05838025632999999</v>
      </c>
      <c r="AB98" s="148">
        <f>IF(AA98&gt;=0,AA98,"")</f>
        <v>0.05838025632999999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50.05</v>
      </c>
      <c r="D99" s="79">
        <f>ROUND(C99,2)</f>
        <v>50.05</v>
      </c>
      <c r="E99" s="65">
        <v>0</v>
      </c>
      <c r="F99" s="66">
        <v>18.04</v>
      </c>
      <c r="G99" s="80">
        <v>11.03834</v>
      </c>
      <c r="H99" s="68">
        <f>MAX(G99,-0.12*F99)</f>
        <v>11.03834</v>
      </c>
      <c r="I99" s="68">
        <f>IF(ABS(F99)&lt;=10,0.5,IF(ABS(F99)&lt;=25,1,IF(ABS(F99)&lt;=100,2,10)))</f>
        <v>1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1</v>
      </c>
      <c r="N99" s="70">
        <f>IF(M99=M98,N98+M99,0)</f>
        <v>7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2.1648</v>
      </c>
      <c r="T99" s="65">
        <f>MIN($T$6/100*F99,200)</f>
        <v>2.706</v>
      </c>
      <c r="U99" s="65">
        <f>MIN($U$6/100*F99,250)</f>
        <v>3.608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49.98</v>
      </c>
      <c r="D100" s="79">
        <f>ROUND(C100,2)</f>
        <v>49.98</v>
      </c>
      <c r="E100" s="65">
        <v>369.74</v>
      </c>
      <c r="F100" s="66">
        <v>18.04</v>
      </c>
      <c r="G100" s="80">
        <v>11.03834</v>
      </c>
      <c r="H100" s="68">
        <f>MAX(G100,-0.12*F100)</f>
        <v>11.03834</v>
      </c>
      <c r="I100" s="68">
        <f>IF(ABS(F100)&lt;=10,0.5,IF(ABS(F100)&lt;=25,1,IF(ABS(F100)&lt;=100,2,10)))</f>
        <v>1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1</v>
      </c>
      <c r="N100" s="70">
        <f>IF(M100=M99,N99+M100,0)</f>
        <v>8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0.10203289579</v>
      </c>
      <c r="S100" s="65">
        <f>MIN($S$6/100*F100,150)</f>
        <v>2.1648</v>
      </c>
      <c r="T100" s="65">
        <f>MIN($T$6/100*F100,200)</f>
        <v>2.706</v>
      </c>
      <c r="U100" s="65">
        <f>MIN($U$6/100*F100,250)</f>
        <v>3.608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0.07301791902999999</v>
      </c>
      <c r="Z100" s="73">
        <f>IF(AND(C100&gt;=50.1,G100&lt;0),($A$2)*ABS(G100)/40000,0)</f>
        <v>0</v>
      </c>
      <c r="AA100" s="73">
        <f>R100+Y100+Z100</f>
        <v>0.17505081482</v>
      </c>
      <c r="AB100" s="148">
        <f>IF(AA100&gt;=0,AA100,"")</f>
        <v>0.17505081482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50.03</v>
      </c>
      <c r="D101" s="79">
        <f>ROUND(C101,2)</f>
        <v>50.03</v>
      </c>
      <c r="E101" s="65">
        <v>123.31</v>
      </c>
      <c r="F101" s="66">
        <v>18.04</v>
      </c>
      <c r="G101" s="80">
        <v>11.03834</v>
      </c>
      <c r="H101" s="68">
        <f>MAX(G101,-0.12*F101)</f>
        <v>11.03834</v>
      </c>
      <c r="I101" s="68">
        <f>IF(ABS(F101)&lt;=10,0.5,IF(ABS(F101)&lt;=25,1,IF(ABS(F101)&lt;=100,2,10)))</f>
        <v>1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1</v>
      </c>
      <c r="N101" s="70">
        <f>IF(M101=M100,N100+M101,0)</f>
        <v>9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0.034028442635</v>
      </c>
      <c r="S101" s="65">
        <f>MIN($S$6/100*F101,150)</f>
        <v>2.1648</v>
      </c>
      <c r="T101" s="65">
        <f>MIN($T$6/100*F101,200)</f>
        <v>2.706</v>
      </c>
      <c r="U101" s="65">
        <f>MIN($U$6/100*F101,250)</f>
        <v>3.608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0.02435181369499999</v>
      </c>
      <c r="Z101" s="73">
        <f>IF(AND(C101&gt;=50.1,G101&lt;0),($A$2)*ABS(G101)/40000,0)</f>
        <v>0</v>
      </c>
      <c r="AA101" s="73">
        <f>R101+Y101+Z101</f>
        <v>0.05838025632999999</v>
      </c>
      <c r="AB101" s="148">
        <f>IF(AA101&gt;=0,AA101,"")</f>
        <v>0.05838025632999999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50.02</v>
      </c>
      <c r="D102" s="79">
        <f>ROUND(C102,2)</f>
        <v>50.02</v>
      </c>
      <c r="E102" s="65">
        <v>184.97</v>
      </c>
      <c r="F102" s="66">
        <v>18.04</v>
      </c>
      <c r="G102" s="80">
        <v>11.03834</v>
      </c>
      <c r="H102" s="68">
        <f>MAX(G102,-0.12*F102)</f>
        <v>11.03834</v>
      </c>
      <c r="I102" s="68">
        <f>IF(ABS(F102)&lt;=10,0.5,IF(ABS(F102)&lt;=25,1,IF(ABS(F102)&lt;=100,2,10)))</f>
        <v>1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1</v>
      </c>
      <c r="N102" s="70">
        <f>IF(M102=M101,N101+M102,0)</f>
        <v>10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0.051044043745</v>
      </c>
      <c r="S102" s="65">
        <f>MIN($S$6/100*F102,150)</f>
        <v>2.1648</v>
      </c>
      <c r="T102" s="65">
        <f>MIN($T$6/100*F102,200)</f>
        <v>2.706</v>
      </c>
      <c r="U102" s="65">
        <f>MIN($U$6/100*F102,250)</f>
        <v>3.608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0.03652870796499999</v>
      </c>
      <c r="Z102" s="73">
        <f>IF(AND(C102&gt;=50.1,G102&lt;0),($A$2)*ABS(G102)/40000,0)</f>
        <v>0</v>
      </c>
      <c r="AA102" s="73">
        <f>R102+Y102+Z102</f>
        <v>0.08757275170999998</v>
      </c>
      <c r="AB102" s="148">
        <f>IF(AA102&gt;=0,AA102,"")</f>
        <v>0.08757275170999998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50.06</v>
      </c>
      <c r="D103" s="104">
        <f>ROUND(C103,2)</f>
        <v>50.06</v>
      </c>
      <c r="E103" s="105">
        <v>0</v>
      </c>
      <c r="F103" s="66">
        <v>18.04</v>
      </c>
      <c r="G103" s="106">
        <v>11.03834</v>
      </c>
      <c r="H103" s="107">
        <f>MAX(G103,-0.12*F103)</f>
        <v>11.03834</v>
      </c>
      <c r="I103" s="107">
        <f>IF(ABS(F103)&lt;=10,0.5,IF(ABS(F103)&lt;=25,1,IF(ABS(F103)&lt;=100,2,10)))</f>
        <v>1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1</v>
      </c>
      <c r="N103" s="109">
        <f>IF(M103=M102,N102+M103,0)</f>
        <v>11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2.1648</v>
      </c>
      <c r="T103" s="112">
        <f>MIN($T$6/100*F103,200)</f>
        <v>2.706</v>
      </c>
      <c r="U103" s="112">
        <f>MIN($U$6/100*F103,250)</f>
        <v>3.608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49.99020833333335</v>
      </c>
      <c r="D104" s="118">
        <f>ROUND(C104,2)</f>
        <v>49.99</v>
      </c>
      <c r="E104" s="119">
        <f>AVERAGE(E6:E103)</f>
        <v>304.545</v>
      </c>
      <c r="F104" s="119">
        <f>AVERAGE(F6:F103)</f>
        <v>86.46927083333337</v>
      </c>
      <c r="G104" s="120">
        <f>SUM(G8:G103)/4</f>
        <v>81.83629749999997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1</v>
      </c>
      <c r="Q104" s="121">
        <f>SUM($Q$8:$Q$103)</f>
        <v>0.01081476216</v>
      </c>
      <c r="R104" s="119">
        <f>SUM(R8:R103)</f>
        <v>2.954106741837498</v>
      </c>
      <c r="S104" s="122"/>
      <c r="T104" s="122"/>
      <c r="U104" s="122"/>
      <c r="V104" s="122"/>
      <c r="W104" s="122"/>
      <c r="X104" s="122"/>
      <c r="Y104" s="123">
        <f>SUM(Y8:Y103)</f>
        <v>1.9802331201495</v>
      </c>
      <c r="Z104" s="123">
        <f>SUM(Z8:Z103)</f>
        <v>0</v>
      </c>
      <c r="AA104" s="124">
        <f>SUM(AA8:AA103)</f>
        <v>4.934339861986998</v>
      </c>
      <c r="AB104" s="125">
        <f>SUM(AB8:AB103)</f>
        <v>6.702551393157001</v>
      </c>
      <c r="AC104" s="126">
        <f>SUM(AC8:AC103)</f>
        <v>-1.768211531170001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0.01081476216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0.5908213483674997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4.945154624146998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61.6554</v>
      </c>
      <c r="AH152" s="92">
        <f>MIN(AG152,$C$2)</f>
        <v>61.6554</v>
      </c>
    </row>
    <row r="153" spans="1:37" customHeight="1" ht="15.75">
      <c r="AE153" s="17"/>
      <c r="AF153" s="143">
        <f>ROUND((AF152-0.01),2)</f>
        <v>50.03</v>
      </c>
      <c r="AG153" s="144">
        <f>2*$A$2/5</f>
        <v>123.3108</v>
      </c>
      <c r="AH153" s="92">
        <f>MIN(AG153,$C$2)</f>
        <v>123.3108</v>
      </c>
    </row>
    <row r="154" spans="1:37" customHeight="1" ht="15.75">
      <c r="AE154" s="17"/>
      <c r="AF154" s="143">
        <f>ROUND((AF153-0.01),2)</f>
        <v>50.02</v>
      </c>
      <c r="AG154" s="144">
        <f>3*$A$2/5</f>
        <v>184.9662</v>
      </c>
      <c r="AH154" s="92">
        <f>MIN(AG154,$C$2)</f>
        <v>184.9662</v>
      </c>
    </row>
    <row r="155" spans="1:37" customHeight="1" ht="15.75">
      <c r="AE155" s="17"/>
      <c r="AF155" s="143">
        <f>ROUND((AF154-0.01),2)</f>
        <v>50.01</v>
      </c>
      <c r="AG155" s="144">
        <f>4*$A$2/5</f>
        <v>246.6216</v>
      </c>
      <c r="AH155" s="92">
        <f>MIN(AG155,$C$2)</f>
        <v>246.6216</v>
      </c>
    </row>
    <row r="156" spans="1:37" customHeight="1" ht="15.75">
      <c r="AE156" s="17"/>
      <c r="AF156" s="143">
        <f>ROUND((AF155-0.01),2)</f>
        <v>50</v>
      </c>
      <c r="AG156" s="144">
        <f>5*$A$2/5</f>
        <v>308.277</v>
      </c>
      <c r="AH156" s="92">
        <f>MIN(AG156,$C$2)</f>
        <v>308.277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339.0096875</v>
      </c>
      <c r="AH157" s="92">
        <f>MIN(AG157,$C$2)</f>
        <v>339.0096875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369.742375</v>
      </c>
      <c r="AH158" s="92">
        <f>MIN(AG158,$C$2)</f>
        <v>369.742375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400.4750625</v>
      </c>
      <c r="AH159" s="92">
        <f>MIN(AG159,$C$2)</f>
        <v>400.4750625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431.20775</v>
      </c>
      <c r="AH160" s="92">
        <f>MIN(AG160,$C$2)</f>
        <v>431.20775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461.9404375</v>
      </c>
      <c r="AH161" s="92">
        <f>MIN(AG161,$C$2)</f>
        <v>461.9404375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492.673125</v>
      </c>
      <c r="AH162" s="92">
        <f>MIN(AG162,$C$2)</f>
        <v>492.673125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523.4058125</v>
      </c>
      <c r="AH163" s="92">
        <f>MIN(AG163,$C$2)</f>
        <v>523.4058125</v>
      </c>
    </row>
    <row r="164" spans="1:37" customHeight="1" ht="15">
      <c r="AE164" s="17"/>
      <c r="AF164" s="143">
        <f>ROUND((AF163-0.01),2)</f>
        <v>49.92</v>
      </c>
      <c r="AG164" s="144">
        <f>400+8*$A$2/16</f>
        <v>554.1385</v>
      </c>
      <c r="AH164" s="145">
        <f>MIN(AG164,$C$2)</f>
        <v>554.1385</v>
      </c>
    </row>
    <row r="165" spans="1:37" customHeight="1" ht="15">
      <c r="AE165" s="17"/>
      <c r="AF165" s="143">
        <f>ROUND((AF164-0.01),2)</f>
        <v>49.91</v>
      </c>
      <c r="AG165" s="144">
        <f>450+7*$A$2/16</f>
        <v>584.8711875</v>
      </c>
      <c r="AH165" s="145">
        <f>MIN(AG165,$C$2)</f>
        <v>584.8711875</v>
      </c>
    </row>
    <row r="166" spans="1:37" customHeight="1" ht="15">
      <c r="AE166" s="17"/>
      <c r="AF166" s="143">
        <f>ROUND((AF165-0.01),2)</f>
        <v>49.9</v>
      </c>
      <c r="AG166" s="144">
        <f>500+6*$A$2/16</f>
        <v>615.603875</v>
      </c>
      <c r="AH166" s="145">
        <f>MIN(AG166,$C$2)</f>
        <v>615.603875</v>
      </c>
    </row>
    <row r="167" spans="1:37" customHeight="1" ht="15">
      <c r="AE167" s="17"/>
      <c r="AF167" s="143">
        <f>ROUND((AF166-0.01),2)</f>
        <v>49.89</v>
      </c>
      <c r="AG167" s="144">
        <f>550+5*$A$2/16</f>
        <v>646.3365625</v>
      </c>
      <c r="AH167" s="145">
        <f>MIN(AG167,$C$2)</f>
        <v>646.3365625</v>
      </c>
    </row>
    <row r="168" spans="1:37" customHeight="1" ht="15">
      <c r="AE168" s="17"/>
      <c r="AF168" s="143">
        <f>ROUND((AF167-0.01),2)</f>
        <v>49.88</v>
      </c>
      <c r="AG168" s="144">
        <f>600+4*$A$2/16</f>
        <v>677.06925</v>
      </c>
      <c r="AH168" s="145">
        <f>MIN(AG168,$C$2)</f>
        <v>677.06925</v>
      </c>
    </row>
    <row r="169" spans="1:37" customHeight="1" ht="15">
      <c r="AE169" s="17"/>
      <c r="AF169" s="143">
        <f>ROUND((AF168-0.01),2)</f>
        <v>49.87</v>
      </c>
      <c r="AG169" s="144">
        <f>650+3*$A$2/16</f>
        <v>707.8019375</v>
      </c>
      <c r="AH169" s="145">
        <f>MIN(AG169,$C$2)</f>
        <v>707.8019375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738.534625</v>
      </c>
      <c r="AH170" s="145">
        <f>MIN(AG170,$C$2)</f>
        <v>738.534625</v>
      </c>
    </row>
    <row r="171" spans="1:37" customHeight="1" ht="15">
      <c r="AE171" s="17"/>
      <c r="AF171" s="143">
        <f>ROUND((AF170-0.01),2)</f>
        <v>49.85</v>
      </c>
      <c r="AG171" s="144">
        <f>750+1*$A$2/16</f>
        <v>769.2673125</v>
      </c>
      <c r="AH171" s="145">
        <f>MIN(AG171,$C$2)</f>
        <v>769.2673125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5.158265331705749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287.647</v>
      </c>
      <c r="B2" s="19"/>
      <c r="C2" s="20">
        <v>800</v>
      </c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61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50.02</v>
      </c>
      <c r="D8" s="64">
        <f>ROUND(C8,2)</f>
        <v>50.02</v>
      </c>
      <c r="E8" s="65">
        <v>172.59</v>
      </c>
      <c r="F8" s="66">
        <v>11.19</v>
      </c>
      <c r="G8" s="67">
        <v>11.19</v>
      </c>
      <c r="H8" s="68">
        <f>MAX(G8,-0.12*F8)</f>
        <v>11.19</v>
      </c>
      <c r="I8" s="68">
        <f>IF(ABS(F8)&lt;=10,0.5,IF(ABS(F8)&lt;=25,1,IF(ABS(F8)&lt;=100,2,10)))</f>
        <v>1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1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0.0482820525</v>
      </c>
      <c r="S8" s="65">
        <f>MIN($S$6/100*F8,150)</f>
        <v>1.3428</v>
      </c>
      <c r="T8" s="65">
        <f>MIN($T$6/100*F8,200)</f>
        <v>1.6785</v>
      </c>
      <c r="U8" s="65">
        <f>MIN($U$6/100*F8,250)</f>
        <v>2.238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0.03988097536500001</v>
      </c>
      <c r="Z8" s="73">
        <f>IF(AND(C8&gt;=50.1,G8&lt;0),($A$2)*ABS(G8)/40000,0)</f>
        <v>0</v>
      </c>
      <c r="AA8" s="73">
        <f>R8+Y8+Z8</f>
        <v>0.08816302786500001</v>
      </c>
      <c r="AB8" s="69">
        <f>IF(AA8&gt;=0,AA8,"")</f>
        <v>0.08816302786500001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50</v>
      </c>
      <c r="D9" s="79">
        <f>ROUND(C9,2)</f>
        <v>50</v>
      </c>
      <c r="E9" s="65">
        <v>287.65</v>
      </c>
      <c r="F9" s="66">
        <v>11.19</v>
      </c>
      <c r="G9" s="80">
        <v>11.19</v>
      </c>
      <c r="H9" s="68">
        <f>MAX(G9,-0.12*F9)</f>
        <v>11.19</v>
      </c>
      <c r="I9" s="68">
        <f>IF(ABS(F9)&lt;=10,0.5,IF(ABS(F9)&lt;=25,1,IF(ABS(F9)&lt;=100,2,10)))</f>
        <v>1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1</v>
      </c>
      <c r="N9" s="70">
        <f>IF(M9=M8,M9+N8,0)</f>
        <v>1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0.08047008749999998</v>
      </c>
      <c r="S9" s="65">
        <f>MIN($S$6/100*F9,150)</f>
        <v>1.3428</v>
      </c>
      <c r="T9" s="65">
        <f>MIN($T$6/100*F9,200)</f>
        <v>1.6785</v>
      </c>
      <c r="U9" s="65">
        <f>MIN($U$6/100*F9,250)</f>
        <v>2.238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0.06646829227499999</v>
      </c>
      <c r="Z9" s="73">
        <f>IF(AND(C9&gt;=50.1,G9&lt;0),($A$2)*ABS(G9)/40000,0)</f>
        <v>0</v>
      </c>
      <c r="AA9" s="73">
        <f>R9+Y9+Z9</f>
        <v>0.146938379775</v>
      </c>
      <c r="AB9" s="148">
        <f>IF(AA9&gt;=0,AA9,"")</f>
        <v>0.146938379775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50.03</v>
      </c>
      <c r="D10" s="79">
        <f>ROUND(C10,2)</f>
        <v>50.03</v>
      </c>
      <c r="E10" s="65">
        <v>115.06</v>
      </c>
      <c r="F10" s="66">
        <v>11.19</v>
      </c>
      <c r="G10" s="80">
        <v>11.19</v>
      </c>
      <c r="H10" s="68">
        <f>MAX(G10,-0.12*F10)</f>
        <v>11.19</v>
      </c>
      <c r="I10" s="68">
        <f>IF(ABS(F10)&lt;=10,0.5,IF(ABS(F10)&lt;=25,1,IF(ABS(F10)&lt;=100,2,10)))</f>
        <v>1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1</v>
      </c>
      <c r="N10" s="70">
        <f>IF(M10=M9,N9+M10,0)</f>
        <v>2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0.032188035</v>
      </c>
      <c r="S10" s="65">
        <f>MIN($S$6/100*F10,150)</f>
        <v>1.3428</v>
      </c>
      <c r="T10" s="65">
        <f>MIN($T$6/100*F10,200)</f>
        <v>1.6785</v>
      </c>
      <c r="U10" s="65">
        <f>MIN($U$6/100*F10,250)</f>
        <v>2.238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0.02658731691000001</v>
      </c>
      <c r="Z10" s="73">
        <f>IF(AND(C10&gt;=50.1,G10&lt;0),($A$2)*ABS(G10)/40000,0)</f>
        <v>0</v>
      </c>
      <c r="AA10" s="73">
        <f>R10+Y10+Z10</f>
        <v>0.05877535191</v>
      </c>
      <c r="AB10" s="148">
        <f>IF(AA10&gt;=0,AA10,"")</f>
        <v>0.05877535191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50.03</v>
      </c>
      <c r="D11" s="79">
        <f>ROUND(C11,2)</f>
        <v>50.03</v>
      </c>
      <c r="E11" s="65">
        <v>115.06</v>
      </c>
      <c r="F11" s="66">
        <v>11.19</v>
      </c>
      <c r="G11" s="80">
        <v>11.19</v>
      </c>
      <c r="H11" s="68">
        <f>MAX(G11,-0.12*F11)</f>
        <v>11.19</v>
      </c>
      <c r="I11" s="68">
        <f>IF(ABS(F11)&lt;=10,0.5,IF(ABS(F11)&lt;=25,1,IF(ABS(F11)&lt;=100,2,10)))</f>
        <v>1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1</v>
      </c>
      <c r="N11" s="70">
        <f>IF(M11=M10,N10+M11,0)</f>
        <v>3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0.032188035</v>
      </c>
      <c r="S11" s="65">
        <f>MIN($S$6/100*F11,150)</f>
        <v>1.3428</v>
      </c>
      <c r="T11" s="65">
        <f>MIN($T$6/100*F11,200)</f>
        <v>1.6785</v>
      </c>
      <c r="U11" s="65">
        <f>MIN($U$6/100*F11,250)</f>
        <v>2.238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0.02658731691000001</v>
      </c>
      <c r="Z11" s="73">
        <f>IF(AND(C11&gt;=50.1,G11&lt;0),($A$2)*ABS(G11)/40000,0)</f>
        <v>0</v>
      </c>
      <c r="AA11" s="73">
        <f>R11+Y11+Z11</f>
        <v>0.05877535191</v>
      </c>
      <c r="AB11" s="148">
        <f>IF(AA11&gt;=0,AA11,"")</f>
        <v>0.05877535191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50.02</v>
      </c>
      <c r="D12" s="79">
        <f>ROUND(C12,2)</f>
        <v>50.02</v>
      </c>
      <c r="E12" s="65">
        <v>172.59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50.01</v>
      </c>
      <c r="D13" s="79">
        <f>ROUND(C13,2)</f>
        <v>50.01</v>
      </c>
      <c r="E13" s="65">
        <v>230.12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50.02</v>
      </c>
      <c r="D14" s="79">
        <f>ROUND(C14,2)</f>
        <v>50.02</v>
      </c>
      <c r="E14" s="65">
        <v>172.59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50.04</v>
      </c>
      <c r="D15" s="79">
        <f>ROUND(C15,2)</f>
        <v>50.04</v>
      </c>
      <c r="E15" s="65">
        <v>57.53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50.02</v>
      </c>
      <c r="D16" s="79">
        <f>ROUND(C16,2)</f>
        <v>50.02</v>
      </c>
      <c r="E16" s="65">
        <v>172.59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50.02</v>
      </c>
      <c r="D17" s="79">
        <f>ROUND(C17,2)</f>
        <v>50.02</v>
      </c>
      <c r="E17" s="65">
        <v>172.59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50.01</v>
      </c>
      <c r="D18" s="79">
        <f>ROUND(C18,2)</f>
        <v>50.01</v>
      </c>
      <c r="E18" s="65">
        <v>230.12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49.99</v>
      </c>
      <c r="D19" s="79">
        <f>ROUND(C19,2)</f>
        <v>49.99</v>
      </c>
      <c r="E19" s="65">
        <v>319.67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49.97</v>
      </c>
      <c r="D20" s="79">
        <f>ROUND(C20,2)</f>
        <v>49.97</v>
      </c>
      <c r="E20" s="65">
        <v>383.71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49.97</v>
      </c>
      <c r="D21" s="79">
        <f>ROUND(C21,2)</f>
        <v>49.97</v>
      </c>
      <c r="E21" s="65">
        <v>383.71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50.02</v>
      </c>
      <c r="D22" s="79">
        <f>ROUND(C22,2)</f>
        <v>50.02</v>
      </c>
      <c r="E22" s="65">
        <v>172.59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49.97</v>
      </c>
      <c r="D23" s="79">
        <f>ROUND(C23,2)</f>
        <v>49.97</v>
      </c>
      <c r="E23" s="65">
        <v>383.71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49.97</v>
      </c>
      <c r="D24" s="79">
        <f>ROUND(C24,2)</f>
        <v>49.97</v>
      </c>
      <c r="E24" s="65">
        <v>383.71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50.04</v>
      </c>
      <c r="D25" s="79">
        <f>ROUND(C25,2)</f>
        <v>50.04</v>
      </c>
      <c r="E25" s="65">
        <v>57.53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50.02</v>
      </c>
      <c r="D26" s="79">
        <f>ROUND(C26,2)</f>
        <v>50.02</v>
      </c>
      <c r="E26" s="65">
        <v>172.59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50.01</v>
      </c>
      <c r="D27" s="79">
        <f>ROUND(C27,2)</f>
        <v>50.01</v>
      </c>
      <c r="E27" s="65">
        <v>230.12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49.99</v>
      </c>
      <c r="D28" s="79">
        <f>ROUND(C28,2)</f>
        <v>49.99</v>
      </c>
      <c r="E28" s="65">
        <v>319.67</v>
      </c>
      <c r="F28" s="66">
        <v>36.38</v>
      </c>
      <c r="G28" s="80">
        <v>-0.8826499999999982</v>
      </c>
      <c r="H28" s="68">
        <f>MAX(G28,-0.12*F28)</f>
        <v>-0.8826499999999982</v>
      </c>
      <c r="I28" s="68">
        <f>IF(ABS(F28)&lt;=10,0.5,IF(ABS(F28)&lt;=25,1,IF(ABS(F28)&lt;=100,2,10)))</f>
        <v>2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-0.007053918137499986</v>
      </c>
      <c r="S28" s="65">
        <f>MIN($S$6/100*F28,150)</f>
        <v>4.3656</v>
      </c>
      <c r="T28" s="65">
        <f>MIN($T$6/100*F28,200)</f>
        <v>5.457</v>
      </c>
      <c r="U28" s="65">
        <f>MIN($U$6/100*F28,250)</f>
        <v>7.276000000000001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-0.007053918137499986</v>
      </c>
      <c r="AB28" s="148" t="str">
        <f>IF(AA28&gt;=0,AA28,"")</f>
        <v/>
      </c>
      <c r="AC28" s="82">
        <f>IF(AA28&lt;0,AA28,"")</f>
        <v>-0.007053918137499986</v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49.97</v>
      </c>
      <c r="D29" s="79">
        <f>ROUND(C29,2)</f>
        <v>49.97</v>
      </c>
      <c r="E29" s="65">
        <v>383.71</v>
      </c>
      <c r="F29" s="66">
        <v>82.02</v>
      </c>
      <c r="G29" s="80">
        <v>-1.838639999999998</v>
      </c>
      <c r="H29" s="68">
        <f>MAX(G29,-0.12*F29)</f>
        <v>-1.838639999999998</v>
      </c>
      <c r="I29" s="68">
        <f>IF(ABS(F29)&lt;=10,0.5,IF(ABS(F29)&lt;=25,1,IF(ABS(F29)&lt;=100,2,10)))</f>
        <v>2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-0.01763761385999998</v>
      </c>
      <c r="S29" s="65">
        <f>MIN($S$6/100*F29,150)</f>
        <v>9.8424</v>
      </c>
      <c r="T29" s="65">
        <f>MIN($T$6/100*F29,200)</f>
        <v>12.303</v>
      </c>
      <c r="U29" s="65">
        <f>MIN($U$6/100*F29,250)</f>
        <v>16.404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-0.01763761385999998</v>
      </c>
      <c r="AB29" s="148" t="str">
        <f>IF(AA29&gt;=0,AA29,"")</f>
        <v/>
      </c>
      <c r="AC29" s="82">
        <f>IF(AA29&lt;0,AA29,"")</f>
        <v>-0.01763761385999998</v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49.98</v>
      </c>
      <c r="D30" s="79">
        <f>ROUND(C30,2)</f>
        <v>49.98</v>
      </c>
      <c r="E30" s="65">
        <v>351.69</v>
      </c>
      <c r="F30" s="66">
        <v>137.55</v>
      </c>
      <c r="G30" s="80">
        <v>-3.254219999999975</v>
      </c>
      <c r="H30" s="68">
        <f>MAX(G30,-0.12*F30)</f>
        <v>-3.254219999999975</v>
      </c>
      <c r="I30" s="68">
        <f>IF(ABS(F30)&lt;=10,0.5,IF(ABS(F30)&lt;=25,1,IF(ABS(F30)&lt;=100,2,10)))</f>
        <v>10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-0.02861191579499978</v>
      </c>
      <c r="S30" s="65">
        <f>MIN($S$6/100*F30,150)</f>
        <v>16.506</v>
      </c>
      <c r="T30" s="65">
        <f>MIN($T$6/100*F30,200)</f>
        <v>20.6325</v>
      </c>
      <c r="U30" s="65">
        <f>MIN($U$6/100*F30,250)</f>
        <v>27.51000000000001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-0.02861191579499978</v>
      </c>
      <c r="AB30" s="148" t="str">
        <f>IF(AA30&gt;=0,AA30,"")</f>
        <v/>
      </c>
      <c r="AC30" s="82">
        <f>IF(AA30&lt;0,AA30,"")</f>
        <v>-0.02861191579499978</v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50.04</v>
      </c>
      <c r="D31" s="79">
        <f>ROUND(C31,2)</f>
        <v>50.04</v>
      </c>
      <c r="E31" s="65">
        <v>57.53</v>
      </c>
      <c r="F31" s="66">
        <v>172.51</v>
      </c>
      <c r="G31" s="80">
        <v>-3.076270000000022</v>
      </c>
      <c r="H31" s="68">
        <f>MAX(G31,-0.12*F31)</f>
        <v>-3.076270000000022</v>
      </c>
      <c r="I31" s="68">
        <f>IF(ABS(F31)&lt;=10,0.5,IF(ABS(F31)&lt;=25,1,IF(ABS(F31)&lt;=100,2,10)))</f>
        <v>10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-0.004424445327500031</v>
      </c>
      <c r="S31" s="65">
        <f>MIN($S$6/100*F31,150)</f>
        <v>20.7012</v>
      </c>
      <c r="T31" s="65">
        <f>MIN($T$6/100*F31,200)</f>
        <v>25.8765</v>
      </c>
      <c r="U31" s="65">
        <f>MIN($U$6/100*F31,250)</f>
        <v>34.502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-0.004424445327500031</v>
      </c>
      <c r="AB31" s="148" t="str">
        <f>IF(AA31&gt;=0,AA31,"")</f>
        <v/>
      </c>
      <c r="AC31" s="82">
        <f>IF(AA31&lt;0,AA31,"")</f>
        <v>-0.004424445327500031</v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50.04</v>
      </c>
      <c r="D32" s="79">
        <f>ROUND(C32,2)</f>
        <v>50.04</v>
      </c>
      <c r="E32" s="65">
        <v>57.53</v>
      </c>
      <c r="F32" s="66">
        <v>173.42</v>
      </c>
      <c r="G32" s="80">
        <v>-0.7623900000000106</v>
      </c>
      <c r="H32" s="68">
        <f>MAX(G32,-0.12*F32)</f>
        <v>-0.7623900000000106</v>
      </c>
      <c r="I32" s="68">
        <f>IF(ABS(F32)&lt;=10,0.5,IF(ABS(F32)&lt;=25,1,IF(ABS(F32)&lt;=100,2,10)))</f>
        <v>10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-0.001096507417500015</v>
      </c>
      <c r="S32" s="65">
        <f>MIN($S$6/100*F32,150)</f>
        <v>20.8104</v>
      </c>
      <c r="T32" s="65">
        <f>MIN($T$6/100*F32,200)</f>
        <v>26.013</v>
      </c>
      <c r="U32" s="65">
        <f>MIN($U$6/100*F32,250)</f>
        <v>34.684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-0.001096507417500015</v>
      </c>
      <c r="AB32" s="148" t="str">
        <f>IF(AA32&gt;=0,AA32,"")</f>
        <v/>
      </c>
      <c r="AC32" s="82">
        <f>IF(AA32&lt;0,AA32,"")</f>
        <v>-0.001096507417500015</v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50.05</v>
      </c>
      <c r="D33" s="79">
        <f>ROUND(C33,2)</f>
        <v>50.05</v>
      </c>
      <c r="E33" s="65">
        <v>0</v>
      </c>
      <c r="F33" s="66">
        <v>257.96</v>
      </c>
      <c r="G33" s="80">
        <v>-6.090660000000014</v>
      </c>
      <c r="H33" s="68">
        <f>MAX(G33,-0.12*F33)</f>
        <v>-6.090660000000014</v>
      </c>
      <c r="I33" s="68">
        <f>IF(ABS(F33)&lt;=10,0.5,IF(ABS(F33)&lt;=25,1,IF(ABS(F33)&lt;=100,2,10)))</f>
        <v>10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-0</v>
      </c>
      <c r="S33" s="65">
        <f>MIN($S$6/100*F33,150)</f>
        <v>30.9552</v>
      </c>
      <c r="T33" s="65">
        <f>MIN($T$6/100*F33,200)</f>
        <v>38.694</v>
      </c>
      <c r="U33" s="65">
        <f>MIN($U$6/100*F33,250)</f>
        <v>51.592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50.04</v>
      </c>
      <c r="D34" s="79">
        <f>ROUND(C34,2)</f>
        <v>50.04</v>
      </c>
      <c r="E34" s="65">
        <v>57.53</v>
      </c>
      <c r="F34" s="66">
        <v>365.28</v>
      </c>
      <c r="G34" s="80">
        <v>3.147839999999974</v>
      </c>
      <c r="H34" s="68">
        <f>MAX(G34,-0.12*F34)</f>
        <v>3.147839999999974</v>
      </c>
      <c r="I34" s="68">
        <f>IF(ABS(F34)&lt;=10,0.5,IF(ABS(F34)&lt;=25,1,IF(ABS(F34)&lt;=100,2,10)))</f>
        <v>10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0.004527380879999962</v>
      </c>
      <c r="S34" s="65">
        <f>MIN($S$6/100*F34,150)</f>
        <v>43.8336</v>
      </c>
      <c r="T34" s="65">
        <f>MIN($T$6/100*F34,200)</f>
        <v>54.79199999999999</v>
      </c>
      <c r="U34" s="65">
        <f>MIN($U$6/100*F34,250)</f>
        <v>73.056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0.004527380879999962</v>
      </c>
      <c r="AB34" s="148">
        <f>IF(AA34&gt;=0,AA34,"")</f>
        <v>0.004527380879999962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50.03</v>
      </c>
      <c r="D35" s="79">
        <f>ROUND(C35,2)</f>
        <v>50.03</v>
      </c>
      <c r="E35" s="65">
        <v>115.06</v>
      </c>
      <c r="F35" s="66">
        <v>365.28</v>
      </c>
      <c r="G35" s="80">
        <v>-8.352520000000027</v>
      </c>
      <c r="H35" s="68">
        <f>MAX(G35,-0.12*F35)</f>
        <v>-8.352520000000027</v>
      </c>
      <c r="I35" s="68">
        <f>IF(ABS(F35)&lt;=10,0.5,IF(ABS(F35)&lt;=25,1,IF(ABS(F35)&lt;=100,2,10)))</f>
        <v>10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-0.02402602378000008</v>
      </c>
      <c r="S35" s="65">
        <f>MIN($S$6/100*F35,150)</f>
        <v>43.8336</v>
      </c>
      <c r="T35" s="65">
        <f>MIN($T$6/100*F35,200)</f>
        <v>54.79199999999999</v>
      </c>
      <c r="U35" s="65">
        <f>MIN($U$6/100*F35,250)</f>
        <v>73.056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-0.02402602378000008</v>
      </c>
      <c r="AB35" s="148" t="str">
        <f>IF(AA35&gt;=0,AA35,"")</f>
        <v/>
      </c>
      <c r="AC35" s="82">
        <f>IF(AA35&lt;0,AA35,"")</f>
        <v>-0.02402602378000008</v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50.01</v>
      </c>
      <c r="D36" s="79">
        <f>ROUND(C36,2)</f>
        <v>50.01</v>
      </c>
      <c r="E36" s="65">
        <v>230.12</v>
      </c>
      <c r="F36" s="66">
        <v>365.28</v>
      </c>
      <c r="G36" s="80">
        <v>-8.352520000000027</v>
      </c>
      <c r="H36" s="68">
        <f>MAX(G36,-0.12*F36)</f>
        <v>-8.352520000000027</v>
      </c>
      <c r="I36" s="68">
        <f>IF(ABS(F36)&lt;=10,0.5,IF(ABS(F36)&lt;=25,1,IF(ABS(F36)&lt;=100,2,10)))</f>
        <v>10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-0.04805204756000015</v>
      </c>
      <c r="S36" s="65">
        <f>MIN($S$6/100*F36,150)</f>
        <v>43.8336</v>
      </c>
      <c r="T36" s="65">
        <f>MIN($T$6/100*F36,200)</f>
        <v>54.79199999999999</v>
      </c>
      <c r="U36" s="65">
        <f>MIN($U$6/100*F36,250)</f>
        <v>73.056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-0.04805204756000015</v>
      </c>
      <c r="AB36" s="148" t="str">
        <f>IF(AA36&gt;=0,AA36,"")</f>
        <v/>
      </c>
      <c r="AC36" s="82">
        <f>IF(AA36&lt;0,AA36,"")</f>
        <v>-0.04805204756000015</v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49.96</v>
      </c>
      <c r="D37" s="79">
        <f>ROUND(C37,2)</f>
        <v>49.96</v>
      </c>
      <c r="E37" s="65">
        <v>415.74</v>
      </c>
      <c r="F37" s="66">
        <v>365.28</v>
      </c>
      <c r="G37" s="80">
        <v>-8.352520000000027</v>
      </c>
      <c r="H37" s="68">
        <f>MAX(G37,-0.12*F37)</f>
        <v>-8.352520000000027</v>
      </c>
      <c r="I37" s="68">
        <f>IF(ABS(F37)&lt;=10,0.5,IF(ABS(F37)&lt;=25,1,IF(ABS(F37)&lt;=100,2,10)))</f>
        <v>10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-0.08681191662000029</v>
      </c>
      <c r="S37" s="65">
        <f>MIN($S$6/100*F37,150)</f>
        <v>43.8336</v>
      </c>
      <c r="T37" s="65">
        <f>MIN($T$6/100*F37,200)</f>
        <v>54.79199999999999</v>
      </c>
      <c r="U37" s="65">
        <f>MIN($U$6/100*F37,250)</f>
        <v>73.056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-0.08681191662000029</v>
      </c>
      <c r="AB37" s="148" t="str">
        <f>IF(AA37&gt;=0,AA37,"")</f>
        <v/>
      </c>
      <c r="AC37" s="82">
        <f>IF(AA37&lt;0,AA37,"")</f>
        <v>-0.08681191662000029</v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49.95</v>
      </c>
      <c r="D38" s="79">
        <f>ROUND(C38,2)</f>
        <v>49.95</v>
      </c>
      <c r="E38" s="65">
        <v>447.76</v>
      </c>
      <c r="F38" s="66">
        <v>357.43</v>
      </c>
      <c r="G38" s="80">
        <v>-7.795090000000016</v>
      </c>
      <c r="H38" s="68">
        <f>MAX(G38,-0.12*F38)</f>
        <v>-7.795090000000016</v>
      </c>
      <c r="I38" s="68">
        <f>IF(ABS(F38)&lt;=10,0.5,IF(ABS(F38)&lt;=25,1,IF(ABS(F38)&lt;=100,2,10)))</f>
        <v>10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-0.08725823746000018</v>
      </c>
      <c r="S38" s="65">
        <f>MIN($S$6/100*F38,150)</f>
        <v>42.8916</v>
      </c>
      <c r="T38" s="65">
        <f>MIN($T$6/100*F38,200)</f>
        <v>53.6145</v>
      </c>
      <c r="U38" s="65">
        <f>MIN($U$6/100*F38,250)</f>
        <v>71.486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-0.08725823746000018</v>
      </c>
      <c r="AB38" s="148" t="str">
        <f>IF(AA38&gt;=0,AA38,"")</f>
        <v/>
      </c>
      <c r="AC38" s="82">
        <f>IF(AA38&lt;0,AA38,"")</f>
        <v>-0.08725823746000018</v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49.97</v>
      </c>
      <c r="D39" s="79">
        <f>ROUND(C39,2)</f>
        <v>49.97</v>
      </c>
      <c r="E39" s="65">
        <v>383.71</v>
      </c>
      <c r="F39" s="66">
        <v>266.93</v>
      </c>
      <c r="G39" s="80">
        <v>0.7091100000000097</v>
      </c>
      <c r="H39" s="68">
        <f>MAX(G39,-0.12*F39)</f>
        <v>0.7091100000000097</v>
      </c>
      <c r="I39" s="68">
        <f>IF(ABS(F39)&lt;=10,0.5,IF(ABS(F39)&lt;=25,1,IF(ABS(F39)&lt;=100,2,10)))</f>
        <v>10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0.006802314952500093</v>
      </c>
      <c r="S39" s="65">
        <f>MIN($S$6/100*F39,150)</f>
        <v>32.0316</v>
      </c>
      <c r="T39" s="65">
        <f>MIN($T$6/100*F39,200)</f>
        <v>40.0395</v>
      </c>
      <c r="U39" s="65">
        <f>MIN($U$6/100*F39,250)</f>
        <v>53.386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0.006802314952500093</v>
      </c>
      <c r="AB39" s="148">
        <f>IF(AA39&gt;=0,AA39,"")</f>
        <v>0.006802314952500093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50.02</v>
      </c>
      <c r="D40" s="79">
        <f>ROUND(C40,2)</f>
        <v>50.02</v>
      </c>
      <c r="E40" s="65">
        <v>172.59</v>
      </c>
      <c r="F40" s="66">
        <v>227.74</v>
      </c>
      <c r="G40" s="80">
        <v>-23.33791000000002</v>
      </c>
      <c r="H40" s="68">
        <f>MAX(G40,-0.12*F40)</f>
        <v>-23.33791000000002</v>
      </c>
      <c r="I40" s="68">
        <f>IF(ABS(F40)&lt;=10,0.5,IF(ABS(F40)&lt;=25,1,IF(ABS(F40)&lt;=100,2,10)))</f>
        <v>10</v>
      </c>
      <c r="J40" s="69">
        <f>IF(G40&lt;-I40,1,0)</f>
        <v>1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-0.1006972471725001</v>
      </c>
      <c r="S40" s="65">
        <f>MIN($S$6/100*F40,150)</f>
        <v>27.3288</v>
      </c>
      <c r="T40" s="65">
        <f>MIN($T$6/100*F40,200)</f>
        <v>34.16099999999999</v>
      </c>
      <c r="U40" s="65">
        <f>MIN($U$6/100*F40,250)</f>
        <v>45.548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-0.1006972471725001</v>
      </c>
      <c r="AB40" s="148" t="str">
        <f>IF(AA40&gt;=0,AA40,"")</f>
        <v/>
      </c>
      <c r="AC40" s="82">
        <f>IF(AA40&lt;0,AA40,"")</f>
        <v>-0.1006972471725001</v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49.98</v>
      </c>
      <c r="D41" s="79">
        <f>ROUND(C41,2)</f>
        <v>49.98</v>
      </c>
      <c r="E41" s="65">
        <v>351.69</v>
      </c>
      <c r="F41" s="66">
        <v>164.96</v>
      </c>
      <c r="G41" s="80">
        <v>-47.11027000000001</v>
      </c>
      <c r="H41" s="68">
        <f>MAX(G41,-0.12*F41)</f>
        <v>-19.7952</v>
      </c>
      <c r="I41" s="68">
        <f>IF(ABS(F41)&lt;=10,0.5,IF(ABS(F41)&lt;=25,1,IF(ABS(F41)&lt;=100,2,10)))</f>
        <v>10</v>
      </c>
      <c r="J41" s="69">
        <f>IF(G41&lt;-I41,1,0)</f>
        <v>1</v>
      </c>
      <c r="K41" s="69">
        <f>IF(J41=J40,K40+J41,0)</f>
        <v>1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-0.1740443472</v>
      </c>
      <c r="S41" s="65">
        <f>MIN($S$6/100*F41,150)</f>
        <v>19.7952</v>
      </c>
      <c r="T41" s="65">
        <f>MIN($T$6/100*F41,200)</f>
        <v>24.744</v>
      </c>
      <c r="U41" s="65">
        <f>MIN($U$6/100*F41,250)</f>
        <v>32.992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-0.1740443472</v>
      </c>
      <c r="AB41" s="148" t="str">
        <f>IF(AA41&gt;=0,AA41,"")</f>
        <v/>
      </c>
      <c r="AC41" s="82">
        <f>IF(AA41&lt;0,AA41,"")</f>
        <v>-0.1740443472</v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49.96</v>
      </c>
      <c r="D42" s="79">
        <f>ROUND(C42,2)</f>
        <v>49.96</v>
      </c>
      <c r="E42" s="65">
        <v>415.74</v>
      </c>
      <c r="F42" s="66">
        <v>164.96</v>
      </c>
      <c r="G42" s="80">
        <v>-37.66059000000001</v>
      </c>
      <c r="H42" s="68">
        <f>MAX(G42,-0.12*F42)</f>
        <v>-19.7952</v>
      </c>
      <c r="I42" s="68">
        <f>IF(ABS(F42)&lt;=10,0.5,IF(ABS(F42)&lt;=25,1,IF(ABS(F42)&lt;=100,2,10)))</f>
        <v>10</v>
      </c>
      <c r="J42" s="69">
        <f>IF(G42&lt;-I42,1,0)</f>
        <v>1</v>
      </c>
      <c r="K42" s="69">
        <f>IF(J42=J41,K41+J42,0)</f>
        <v>2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-0.2057414112</v>
      </c>
      <c r="S42" s="65">
        <f>MIN($S$6/100*F42,150)</f>
        <v>19.7952</v>
      </c>
      <c r="T42" s="65">
        <f>MIN($T$6/100*F42,200)</f>
        <v>24.744</v>
      </c>
      <c r="U42" s="65">
        <f>MIN($U$6/100*F42,250)</f>
        <v>32.992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-0.2057414112</v>
      </c>
      <c r="AB42" s="148" t="str">
        <f>IF(AA42&gt;=0,AA42,"")</f>
        <v/>
      </c>
      <c r="AC42" s="82">
        <f>IF(AA42&lt;0,AA42,"")</f>
        <v>-0.2057414112</v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49.96</v>
      </c>
      <c r="D43" s="79">
        <f>ROUND(C43,2)</f>
        <v>49.96</v>
      </c>
      <c r="E43" s="65">
        <v>415.74</v>
      </c>
      <c r="F43" s="66">
        <v>135.03</v>
      </c>
      <c r="G43" s="80">
        <v>-19.93341000000001</v>
      </c>
      <c r="H43" s="68">
        <f>MAX(G43,-0.12*F43)</f>
        <v>-16.2036</v>
      </c>
      <c r="I43" s="68">
        <f>IF(ABS(F43)&lt;=10,0.5,IF(ABS(F43)&lt;=25,1,IF(ABS(F43)&lt;=100,2,10)))</f>
        <v>10</v>
      </c>
      <c r="J43" s="69">
        <f>IF(G43&lt;-I43,1,0)</f>
        <v>1</v>
      </c>
      <c r="K43" s="69">
        <f>IF(J43=J42,K42+J43,0)</f>
        <v>3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-0.1684121166</v>
      </c>
      <c r="S43" s="65">
        <f>MIN($S$6/100*F43,150)</f>
        <v>16.2036</v>
      </c>
      <c r="T43" s="65">
        <f>MIN($T$6/100*F43,200)</f>
        <v>20.2545</v>
      </c>
      <c r="U43" s="65">
        <f>MIN($U$6/100*F43,250)</f>
        <v>27.006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-0.1684121166</v>
      </c>
      <c r="AB43" s="148" t="str">
        <f>IF(AA43&gt;=0,AA43,"")</f>
        <v/>
      </c>
      <c r="AC43" s="82">
        <f>IF(AA43&lt;0,AA43,"")</f>
        <v>-0.1684121166</v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49.89</v>
      </c>
      <c r="D44" s="79">
        <f>ROUND(C44,2)</f>
        <v>49.89</v>
      </c>
      <c r="E44" s="65">
        <v>639.89</v>
      </c>
      <c r="F44" s="66">
        <v>88.38000000000001</v>
      </c>
      <c r="G44" s="80">
        <v>-34.64950999999999</v>
      </c>
      <c r="H44" s="68">
        <f>MAX(G44,-0.12*F44)</f>
        <v>-10.6056</v>
      </c>
      <c r="I44" s="68">
        <f>IF(ABS(F44)&lt;=10,0.5,IF(ABS(F44)&lt;=25,1,IF(ABS(F44)&lt;=100,2,10)))</f>
        <v>2</v>
      </c>
      <c r="J44" s="69">
        <f>IF(G44&lt;-I44,1,0)</f>
        <v>1</v>
      </c>
      <c r="K44" s="69">
        <f>IF(J44=J43,K43+J44,0)</f>
        <v>4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-0.1696604346</v>
      </c>
      <c r="S44" s="65">
        <f>MIN($S$6/100*F44,150)</f>
        <v>10.6056</v>
      </c>
      <c r="T44" s="65">
        <f>MIN($T$6/100*F44,200)</f>
        <v>13.257</v>
      </c>
      <c r="U44" s="65">
        <f>MIN($U$6/100*F44,250)</f>
        <v>17.676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-0.1696604346</v>
      </c>
      <c r="AB44" s="148" t="str">
        <f>IF(AA44&gt;=0,AA44,"")</f>
        <v/>
      </c>
      <c r="AC44" s="82">
        <f>IF(AA44&lt;0,AA44,"")</f>
        <v>-0.1696604346</v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49.83</v>
      </c>
      <c r="D45" s="79">
        <f>ROUND(C45,2)</f>
        <v>49.83</v>
      </c>
      <c r="E45" s="65">
        <v>800</v>
      </c>
      <c r="F45" s="66">
        <v>86.56</v>
      </c>
      <c r="G45" s="80">
        <v>42.26849</v>
      </c>
      <c r="H45" s="68">
        <f>MAX(G45,-0.12*F45)</f>
        <v>42.26849</v>
      </c>
      <c r="I45" s="68">
        <f>IF(ABS(F45)&lt;=10,0.5,IF(ABS(F45)&lt;=25,1,IF(ABS(F45)&lt;=100,2,10)))</f>
        <v>2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1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0.8453698000000001</v>
      </c>
      <c r="S45" s="65">
        <f>MIN($S$6/100*F45,150)</f>
        <v>10.3872</v>
      </c>
      <c r="T45" s="65">
        <f>MIN($T$6/100*F45,200)</f>
        <v>12.984</v>
      </c>
      <c r="U45" s="65">
        <f>MIN($U$6/100*F45,250)</f>
        <v>17.312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0.8453698000000001</v>
      </c>
      <c r="Z45" s="73">
        <f>IF(AND(C45&gt;=50.1,G45&lt;0),($A$2)*ABS(G45)/40000,0)</f>
        <v>0</v>
      </c>
      <c r="AA45" s="73">
        <f>R45+Y45+Z45</f>
        <v>1.6907396</v>
      </c>
      <c r="AB45" s="148">
        <f>IF(AA45&gt;=0,AA45,"")</f>
        <v>1.6907396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49.92</v>
      </c>
      <c r="D46" s="79">
        <f>ROUND(C46,2)</f>
        <v>49.92</v>
      </c>
      <c r="E46" s="65">
        <v>543.8200000000001</v>
      </c>
      <c r="F46" s="66">
        <v>79.71000000000001</v>
      </c>
      <c r="G46" s="80">
        <v>35.43385000000001</v>
      </c>
      <c r="H46" s="68">
        <f>MAX(G46,-0.12*F46)</f>
        <v>35.43385000000001</v>
      </c>
      <c r="I46" s="68">
        <f>IF(ABS(F46)&lt;=10,0.5,IF(ABS(F46)&lt;=25,1,IF(ABS(F46)&lt;=100,2,10)))</f>
        <v>2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1</v>
      </c>
      <c r="N46" s="70">
        <f>IF(M46=M45,N45+M46,0)</f>
        <v>1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0.4817409076750001</v>
      </c>
      <c r="S46" s="65">
        <f>MIN($S$6/100*F46,150)</f>
        <v>9.565200000000001</v>
      </c>
      <c r="T46" s="65">
        <f>MIN($T$6/100*F46,200)</f>
        <v>11.9565</v>
      </c>
      <c r="U46" s="65">
        <f>MIN($U$6/100*F46,250)</f>
        <v>15.942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0.2931775766050001</v>
      </c>
      <c r="Z46" s="73">
        <f>IF(AND(C46&gt;=50.1,G46&lt;0),($A$2)*ABS(G46)/40000,0)</f>
        <v>0</v>
      </c>
      <c r="AA46" s="73">
        <f>R46+Y46+Z46</f>
        <v>0.7749184842800002</v>
      </c>
      <c r="AB46" s="148">
        <f>IF(AA46&gt;=0,AA46,"")</f>
        <v>0.7749184842800002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50.02</v>
      </c>
      <c r="D47" s="79">
        <f>ROUND(C47,2)</f>
        <v>50.02</v>
      </c>
      <c r="E47" s="65">
        <v>172.59</v>
      </c>
      <c r="F47" s="66">
        <v>43.23</v>
      </c>
      <c r="G47" s="80">
        <v>-0.9386299999999963</v>
      </c>
      <c r="H47" s="68">
        <f>MAX(G47,-0.12*F47)</f>
        <v>-0.9386299999999963</v>
      </c>
      <c r="I47" s="68">
        <f>IF(ABS(F47)&lt;=10,0.5,IF(ABS(F47)&lt;=25,1,IF(ABS(F47)&lt;=100,2,10)))</f>
        <v>2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-0.004049953792499984</v>
      </c>
      <c r="S47" s="65">
        <f>MIN($S$6/100*F47,150)</f>
        <v>5.187600000000001</v>
      </c>
      <c r="T47" s="65">
        <f>MIN($T$6/100*F47,200)</f>
        <v>6.484500000000001</v>
      </c>
      <c r="U47" s="65">
        <f>MIN($U$6/100*F47,250)</f>
        <v>8.646000000000001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-0.004049953792499984</v>
      </c>
      <c r="AB47" s="148" t="str">
        <f>IF(AA47&gt;=0,AA47,"")</f>
        <v/>
      </c>
      <c r="AC47" s="82">
        <f>IF(AA47&lt;0,AA47,"")</f>
        <v>-0.004049953792499984</v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49.98</v>
      </c>
      <c r="D48" s="79">
        <f>ROUND(C48,2)</f>
        <v>49.98</v>
      </c>
      <c r="E48" s="65">
        <v>351.69</v>
      </c>
      <c r="F48" s="66">
        <v>43.23</v>
      </c>
      <c r="G48" s="80">
        <v>-0.8387899999999959</v>
      </c>
      <c r="H48" s="68">
        <f>MAX(G48,-0.12*F48)</f>
        <v>-0.8387899999999959</v>
      </c>
      <c r="I48" s="68">
        <f>IF(ABS(F48)&lt;=10,0.5,IF(ABS(F48)&lt;=25,1,IF(ABS(F48)&lt;=100,2,10)))</f>
        <v>2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-0.007374851377499964</v>
      </c>
      <c r="S48" s="65">
        <f>MIN($S$6/100*F48,150)</f>
        <v>5.187600000000001</v>
      </c>
      <c r="T48" s="65">
        <f>MIN($T$6/100*F48,200)</f>
        <v>6.484500000000001</v>
      </c>
      <c r="U48" s="65">
        <f>MIN($U$6/100*F48,250)</f>
        <v>8.646000000000001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-0.007374851377499964</v>
      </c>
      <c r="AB48" s="148" t="str">
        <f>IF(AA48&gt;=0,AA48,"")</f>
        <v/>
      </c>
      <c r="AC48" s="82">
        <f>IF(AA48&lt;0,AA48,"")</f>
        <v>-0.007374851377499964</v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</v>
      </c>
      <c r="D49" s="79">
        <f>ROUND(C49,2)</f>
        <v>50</v>
      </c>
      <c r="E49" s="65">
        <v>287.65</v>
      </c>
      <c r="F49" s="66">
        <v>43.23</v>
      </c>
      <c r="G49" s="80">
        <v>-0.9693499999999986</v>
      </c>
      <c r="H49" s="68">
        <f>MAX(G49,-0.12*F49)</f>
        <v>-0.9693499999999986</v>
      </c>
      <c r="I49" s="68">
        <f>IF(ABS(F49)&lt;=10,0.5,IF(ABS(F49)&lt;=25,1,IF(ABS(F49)&lt;=100,2,10)))</f>
        <v>2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-0.006970838187499989</v>
      </c>
      <c r="S49" s="65">
        <f>MIN($S$6/100*F49,150)</f>
        <v>5.187600000000001</v>
      </c>
      <c r="T49" s="65">
        <f>MIN($T$6/100*F49,200)</f>
        <v>6.484500000000001</v>
      </c>
      <c r="U49" s="65">
        <f>MIN($U$6/100*F49,250)</f>
        <v>8.646000000000001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-0.006970838187499989</v>
      </c>
      <c r="AB49" s="148" t="str">
        <f>IF(AA49&gt;=0,AA49,"")</f>
        <v/>
      </c>
      <c r="AC49" s="82">
        <f>IF(AA49&lt;0,AA49,"")</f>
        <v>-0.006970838187499989</v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50.05</v>
      </c>
      <c r="D50" s="79">
        <f>ROUND(C50,2)</f>
        <v>50.05</v>
      </c>
      <c r="E50" s="65">
        <v>0</v>
      </c>
      <c r="F50" s="66">
        <v>24.99</v>
      </c>
      <c r="G50" s="80">
        <v>-0.2925000000000004</v>
      </c>
      <c r="H50" s="68">
        <f>MAX(G50,-0.12*F50)</f>
        <v>-0.2925000000000004</v>
      </c>
      <c r="I50" s="68">
        <f>IF(ABS(F50)&lt;=10,0.5,IF(ABS(F50)&lt;=25,1,IF(ABS(F50)&lt;=100,2,10)))</f>
        <v>1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-0</v>
      </c>
      <c r="S50" s="65">
        <f>MIN($S$6/100*F50,150)</f>
        <v>2.9988</v>
      </c>
      <c r="T50" s="65">
        <f>MIN($T$6/100*F50,200)</f>
        <v>3.748499999999999</v>
      </c>
      <c r="U50" s="65">
        <f>MIN($U$6/100*F50,250)</f>
        <v>4.998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50.03</v>
      </c>
      <c r="D51" s="79">
        <f>ROUND(C51,2)</f>
        <v>50.03</v>
      </c>
      <c r="E51" s="65">
        <v>115.06</v>
      </c>
      <c r="F51" s="66">
        <v>24.99</v>
      </c>
      <c r="G51" s="80">
        <v>-0.6304200000000009</v>
      </c>
      <c r="H51" s="68">
        <f>MAX(G51,-0.12*F51)</f>
        <v>-0.6304200000000009</v>
      </c>
      <c r="I51" s="68">
        <f>IF(ABS(F51)&lt;=10,0.5,IF(ABS(F51)&lt;=25,1,IF(ABS(F51)&lt;=100,2,10)))</f>
        <v>1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-0.001813403130000002</v>
      </c>
      <c r="S51" s="65">
        <f>MIN($S$6/100*F51,150)</f>
        <v>2.9988</v>
      </c>
      <c r="T51" s="65">
        <f>MIN($T$6/100*F51,200)</f>
        <v>3.748499999999999</v>
      </c>
      <c r="U51" s="65">
        <f>MIN($U$6/100*F51,250)</f>
        <v>4.998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-0.001813403130000002</v>
      </c>
      <c r="AB51" s="148" t="str">
        <f>IF(AA51&gt;=0,AA51,"")</f>
        <v/>
      </c>
      <c r="AC51" s="82">
        <f>IF(AA51&lt;0,AA51,"")</f>
        <v>-0.001813403130000002</v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50.05</v>
      </c>
      <c r="D52" s="79">
        <f>ROUND(C52,2)</f>
        <v>50.05</v>
      </c>
      <c r="E52" s="65">
        <v>0</v>
      </c>
      <c r="F52" s="66">
        <v>11.19</v>
      </c>
      <c r="G52" s="80">
        <v>-0.2325999999999997</v>
      </c>
      <c r="H52" s="68">
        <f>MAX(G52,-0.12*F52)</f>
        <v>-0.2325999999999997</v>
      </c>
      <c r="I52" s="68">
        <f>IF(ABS(F52)&lt;=10,0.5,IF(ABS(F52)&lt;=25,1,IF(ABS(F52)&lt;=100,2,10)))</f>
        <v>1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-0</v>
      </c>
      <c r="S52" s="65">
        <f>MIN($S$6/100*F52,150)</f>
        <v>1.3428</v>
      </c>
      <c r="T52" s="65">
        <f>MIN($T$6/100*F52,200)</f>
        <v>1.6785</v>
      </c>
      <c r="U52" s="65">
        <f>MIN($U$6/100*F52,250)</f>
        <v>2.238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50.03</v>
      </c>
      <c r="D53" s="79">
        <f>ROUND(C53,2)</f>
        <v>50.03</v>
      </c>
      <c r="E53" s="65">
        <v>115.06</v>
      </c>
      <c r="F53" s="66">
        <v>11.19</v>
      </c>
      <c r="G53" s="80">
        <v>-0.2172400000000003</v>
      </c>
      <c r="H53" s="68">
        <f>MAX(G53,-0.12*F53)</f>
        <v>-0.2172400000000003</v>
      </c>
      <c r="I53" s="68">
        <f>IF(ABS(F53)&lt;=10,0.5,IF(ABS(F53)&lt;=25,1,IF(ABS(F53)&lt;=100,2,10)))</f>
        <v>1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-0.000624890860000001</v>
      </c>
      <c r="S53" s="65">
        <f>MIN($S$6/100*F53,150)</f>
        <v>1.3428</v>
      </c>
      <c r="T53" s="65">
        <f>MIN($T$6/100*F53,200)</f>
        <v>1.6785</v>
      </c>
      <c r="U53" s="65">
        <f>MIN($U$6/100*F53,250)</f>
        <v>2.238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-0.000624890860000001</v>
      </c>
      <c r="AB53" s="148" t="str">
        <f>IF(AA53&gt;=0,AA53,"")</f>
        <v/>
      </c>
      <c r="AC53" s="82">
        <f>IF(AA53&lt;0,AA53,"")</f>
        <v>-0.000624890860000001</v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49.96</v>
      </c>
      <c r="D54" s="79">
        <f>ROUND(C54,2)</f>
        <v>49.96</v>
      </c>
      <c r="E54" s="65">
        <v>415.74</v>
      </c>
      <c r="F54" s="66">
        <v>11.19</v>
      </c>
      <c r="G54" s="80">
        <v>-0.2172400000000003</v>
      </c>
      <c r="H54" s="68">
        <f>MAX(G54,-0.12*F54)</f>
        <v>-0.2172400000000003</v>
      </c>
      <c r="I54" s="68">
        <f>IF(ABS(F54)&lt;=10,0.5,IF(ABS(F54)&lt;=25,1,IF(ABS(F54)&lt;=100,2,10)))</f>
        <v>1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-0.002257883940000004</v>
      </c>
      <c r="S54" s="65">
        <f>MIN($S$6/100*F54,150)</f>
        <v>1.3428</v>
      </c>
      <c r="T54" s="65">
        <f>MIN($T$6/100*F54,200)</f>
        <v>1.6785</v>
      </c>
      <c r="U54" s="65">
        <f>MIN($U$6/100*F54,250)</f>
        <v>2.238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-0.002257883940000004</v>
      </c>
      <c r="AB54" s="148" t="str">
        <f>IF(AA54&gt;=0,AA54,"")</f>
        <v/>
      </c>
      <c r="AC54" s="82">
        <f>IF(AA54&lt;0,AA54,"")</f>
        <v>-0.002257883940000004</v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49.93</v>
      </c>
      <c r="D55" s="79">
        <f>ROUND(C55,2)</f>
        <v>49.93</v>
      </c>
      <c r="E55" s="65">
        <v>511.8</v>
      </c>
      <c r="F55" s="66">
        <v>12.19</v>
      </c>
      <c r="G55" s="80">
        <v>0.7827599999999997</v>
      </c>
      <c r="H55" s="68">
        <f>MAX(G55,-0.12*F55)</f>
        <v>0.7827599999999997</v>
      </c>
      <c r="I55" s="68">
        <f>IF(ABS(F55)&lt;=10,0.5,IF(ABS(F55)&lt;=25,1,IF(ABS(F55)&lt;=100,2,10)))</f>
        <v>1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0.0100154142</v>
      </c>
      <c r="S55" s="65">
        <f>MIN($S$6/100*F55,150)</f>
        <v>1.4628</v>
      </c>
      <c r="T55" s="65">
        <f>MIN($T$6/100*F55,200)</f>
        <v>1.8285</v>
      </c>
      <c r="U55" s="65">
        <f>MIN($U$6/100*F55,250)</f>
        <v>2.438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0.0100154142</v>
      </c>
      <c r="AB55" s="148">
        <f>IF(AA55&gt;=0,AA55,"")</f>
        <v>0.0100154142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49.95</v>
      </c>
      <c r="D56" s="79">
        <f>ROUND(C56,2)</f>
        <v>49.95</v>
      </c>
      <c r="E56" s="65">
        <v>447.76</v>
      </c>
      <c r="F56" s="66">
        <v>11.19</v>
      </c>
      <c r="G56" s="80">
        <v>-0.2172400000000003</v>
      </c>
      <c r="H56" s="68">
        <f>MAX(G56,-0.12*F56)</f>
        <v>-0.2172400000000003</v>
      </c>
      <c r="I56" s="68">
        <f>IF(ABS(F56)&lt;=10,0.5,IF(ABS(F56)&lt;=25,1,IF(ABS(F56)&lt;=100,2,10)))</f>
        <v>1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-0.002431784560000003</v>
      </c>
      <c r="S56" s="65">
        <f>MIN($S$6/100*F56,150)</f>
        <v>1.3428</v>
      </c>
      <c r="T56" s="65">
        <f>MIN($T$6/100*F56,200)</f>
        <v>1.6785</v>
      </c>
      <c r="U56" s="65">
        <f>MIN($U$6/100*F56,250)</f>
        <v>2.238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-0.002431784560000003</v>
      </c>
      <c r="AB56" s="148" t="str">
        <f>IF(AA56&gt;=0,AA56,"")</f>
        <v/>
      </c>
      <c r="AC56" s="82">
        <f>IF(AA56&lt;0,AA56,"")</f>
        <v>-0.002431784560000003</v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49.86</v>
      </c>
      <c r="D57" s="79">
        <f>ROUND(C57,2)</f>
        <v>49.86</v>
      </c>
      <c r="E57" s="65">
        <v>735.96</v>
      </c>
      <c r="F57" s="66">
        <v>11.19</v>
      </c>
      <c r="G57" s="80">
        <v>-0.2172400000000003</v>
      </c>
      <c r="H57" s="68">
        <f>MAX(G57,-0.12*F57)</f>
        <v>-0.2172400000000003</v>
      </c>
      <c r="I57" s="68">
        <f>IF(ABS(F57)&lt;=10,0.5,IF(ABS(F57)&lt;=25,1,IF(ABS(F57)&lt;=100,2,10)))</f>
        <v>1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-0.003996998760000006</v>
      </c>
      <c r="S57" s="65">
        <f>MIN($S$6/100*F57,150)</f>
        <v>1.3428</v>
      </c>
      <c r="T57" s="65">
        <f>MIN($T$6/100*F57,200)</f>
        <v>1.6785</v>
      </c>
      <c r="U57" s="65">
        <f>MIN($U$6/100*F57,250)</f>
        <v>2.238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-0.003996998760000006</v>
      </c>
      <c r="AB57" s="148" t="str">
        <f>IF(AA57&gt;=0,AA57,"")</f>
        <v/>
      </c>
      <c r="AC57" s="82">
        <f>IF(AA57&lt;0,AA57,"")</f>
        <v>-0.003996998760000006</v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49.97</v>
      </c>
      <c r="D58" s="79">
        <f>ROUND(C58,2)</f>
        <v>49.97</v>
      </c>
      <c r="E58" s="65">
        <v>383.71</v>
      </c>
      <c r="F58" s="66">
        <v>11.19</v>
      </c>
      <c r="G58" s="80">
        <v>11.19</v>
      </c>
      <c r="H58" s="68">
        <f>MAX(G58,-0.12*F58)</f>
        <v>11.19</v>
      </c>
      <c r="I58" s="68">
        <f>IF(ABS(F58)&lt;=10,0.5,IF(ABS(F58)&lt;=25,1,IF(ABS(F58)&lt;=100,2,10)))</f>
        <v>1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1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0.1073428725</v>
      </c>
      <c r="S58" s="65">
        <f>MIN($S$6/100*F58,150)</f>
        <v>1.3428</v>
      </c>
      <c r="T58" s="65">
        <f>MIN($T$6/100*F58,200)</f>
        <v>1.6785</v>
      </c>
      <c r="U58" s="65">
        <f>MIN($U$6/100*F58,250)</f>
        <v>2.238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0.08866521268500001</v>
      </c>
      <c r="Z58" s="73">
        <f>IF(AND(C58&gt;=50.1,G58&lt;0),($A$2)*ABS(G58)/40000,0)</f>
        <v>0</v>
      </c>
      <c r="AA58" s="73">
        <f>R58+Y58+Z58</f>
        <v>0.196008085185</v>
      </c>
      <c r="AB58" s="148">
        <f>IF(AA58&gt;=0,AA58,"")</f>
        <v>0.196008085185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50.03</v>
      </c>
      <c r="D59" s="79">
        <f>ROUND(C59,2)</f>
        <v>50.03</v>
      </c>
      <c r="E59" s="65">
        <v>115.06</v>
      </c>
      <c r="F59" s="66">
        <v>11.19</v>
      </c>
      <c r="G59" s="80">
        <v>11.19</v>
      </c>
      <c r="H59" s="68">
        <f>MAX(G59,-0.12*F59)</f>
        <v>11.19</v>
      </c>
      <c r="I59" s="68">
        <f>IF(ABS(F59)&lt;=10,0.5,IF(ABS(F59)&lt;=25,1,IF(ABS(F59)&lt;=100,2,10)))</f>
        <v>1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1</v>
      </c>
      <c r="N59" s="70">
        <f>IF(M59=M58,N58+M59,0)</f>
        <v>1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0.032188035</v>
      </c>
      <c r="S59" s="65">
        <f>MIN($S$6/100*F59,150)</f>
        <v>1.3428</v>
      </c>
      <c r="T59" s="65">
        <f>MIN($T$6/100*F59,200)</f>
        <v>1.6785</v>
      </c>
      <c r="U59" s="65">
        <f>MIN($U$6/100*F59,250)</f>
        <v>2.238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0.02658731691000001</v>
      </c>
      <c r="Z59" s="73">
        <f>IF(AND(C59&gt;=50.1,G59&lt;0),($A$2)*ABS(G59)/40000,0)</f>
        <v>0</v>
      </c>
      <c r="AA59" s="73">
        <f>R59+Y59+Z59</f>
        <v>0.05877535191</v>
      </c>
      <c r="AB59" s="148">
        <f>IF(AA59&gt;=0,AA59,"")</f>
        <v>0.05877535191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50.05</v>
      </c>
      <c r="D60" s="79">
        <f>ROUND(C60,2)</f>
        <v>50.05</v>
      </c>
      <c r="E60" s="65">
        <v>0</v>
      </c>
      <c r="F60" s="66">
        <v>11.19</v>
      </c>
      <c r="G60" s="80">
        <v>11.19</v>
      </c>
      <c r="H60" s="68">
        <f>MAX(G60,-0.12*F60)</f>
        <v>11.19</v>
      </c>
      <c r="I60" s="68">
        <f>IF(ABS(F60)&lt;=10,0.5,IF(ABS(F60)&lt;=25,1,IF(ABS(F60)&lt;=100,2,10)))</f>
        <v>1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1</v>
      </c>
      <c r="N60" s="70">
        <f>IF(M60=M59,N59+M60,0)</f>
        <v>2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1.3428</v>
      </c>
      <c r="T60" s="65">
        <f>MIN($T$6/100*F60,200)</f>
        <v>1.6785</v>
      </c>
      <c r="U60" s="65">
        <f>MIN($U$6/100*F60,250)</f>
        <v>2.238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50.01</v>
      </c>
      <c r="D61" s="79">
        <f>ROUND(C61,2)</f>
        <v>50.01</v>
      </c>
      <c r="E61" s="65">
        <v>230.12</v>
      </c>
      <c r="F61" s="66">
        <v>11.19</v>
      </c>
      <c r="G61" s="80">
        <v>11.19</v>
      </c>
      <c r="H61" s="68">
        <f>MAX(G61,-0.12*F61)</f>
        <v>11.19</v>
      </c>
      <c r="I61" s="68">
        <f>IF(ABS(F61)&lt;=10,0.5,IF(ABS(F61)&lt;=25,1,IF(ABS(F61)&lt;=100,2,10)))</f>
        <v>1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1</v>
      </c>
      <c r="N61" s="70">
        <f>IF(M61=M60,N60+M61,0)</f>
        <v>3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0.06437606999999999</v>
      </c>
      <c r="S61" s="65">
        <f>MIN($S$6/100*F61,150)</f>
        <v>1.3428</v>
      </c>
      <c r="T61" s="65">
        <f>MIN($T$6/100*F61,200)</f>
        <v>1.6785</v>
      </c>
      <c r="U61" s="65">
        <f>MIN($U$6/100*F61,250)</f>
        <v>2.238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0.05317463382000001</v>
      </c>
      <c r="Z61" s="73">
        <f>IF(AND(C61&gt;=50.1,G61&lt;0),($A$2)*ABS(G61)/40000,0)</f>
        <v>0</v>
      </c>
      <c r="AA61" s="73">
        <f>R61+Y61+Z61</f>
        <v>0.11755070382</v>
      </c>
      <c r="AB61" s="148">
        <f>IF(AA61&gt;=0,AA61,"")</f>
        <v>0.11755070382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49.96</v>
      </c>
      <c r="D62" s="79">
        <f>ROUND(C62,2)</f>
        <v>49.96</v>
      </c>
      <c r="E62" s="65">
        <v>415.74</v>
      </c>
      <c r="F62" s="66">
        <v>11.19</v>
      </c>
      <c r="G62" s="80">
        <v>11.19</v>
      </c>
      <c r="H62" s="68">
        <f>MAX(G62,-0.12*F62)</f>
        <v>11.19</v>
      </c>
      <c r="I62" s="68">
        <f>IF(ABS(F62)&lt;=10,0.5,IF(ABS(F62)&lt;=25,1,IF(ABS(F62)&lt;=100,2,10)))</f>
        <v>1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1</v>
      </c>
      <c r="N62" s="70">
        <f>IF(M62=M61,N61+M62,0)</f>
        <v>4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0.116303265</v>
      </c>
      <c r="S62" s="65">
        <f>MIN($S$6/100*F62,150)</f>
        <v>1.3428</v>
      </c>
      <c r="T62" s="65">
        <f>MIN($T$6/100*F62,200)</f>
        <v>1.6785</v>
      </c>
      <c r="U62" s="65">
        <f>MIN($U$6/100*F62,250)</f>
        <v>2.238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0.09606649689000001</v>
      </c>
      <c r="Z62" s="73">
        <f>IF(AND(C62&gt;=50.1,G62&lt;0),($A$2)*ABS(G62)/40000,0)</f>
        <v>0</v>
      </c>
      <c r="AA62" s="73">
        <f>R62+Y62+Z62</f>
        <v>0.21236976189</v>
      </c>
      <c r="AB62" s="148">
        <f>IF(AA62&gt;=0,AA62,"")</f>
        <v>0.21236976189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49.99</v>
      </c>
      <c r="D63" s="79">
        <f>ROUND(C63,2)</f>
        <v>49.99</v>
      </c>
      <c r="E63" s="65">
        <v>319.67</v>
      </c>
      <c r="F63" s="66">
        <v>11.19</v>
      </c>
      <c r="G63" s="80">
        <v>11.19</v>
      </c>
      <c r="H63" s="68">
        <f>MAX(G63,-0.12*F63)</f>
        <v>11.19</v>
      </c>
      <c r="I63" s="68">
        <f>IF(ABS(F63)&lt;=10,0.5,IF(ABS(F63)&lt;=25,1,IF(ABS(F63)&lt;=100,2,10)))</f>
        <v>1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1</v>
      </c>
      <c r="N63" s="70">
        <f>IF(M63=M62,N62+M63,0)</f>
        <v>5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0.08942768250000001</v>
      </c>
      <c r="S63" s="65">
        <f>MIN($S$6/100*F63,150)</f>
        <v>1.3428</v>
      </c>
      <c r="T63" s="65">
        <f>MIN($T$6/100*F63,200)</f>
        <v>1.6785</v>
      </c>
      <c r="U63" s="65">
        <f>MIN($U$6/100*F63,250)</f>
        <v>2.238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0.07386726574500001</v>
      </c>
      <c r="Z63" s="73">
        <f>IF(AND(C63&gt;=50.1,G63&lt;0),($A$2)*ABS(G63)/40000,0)</f>
        <v>0</v>
      </c>
      <c r="AA63" s="73">
        <f>R63+Y63+Z63</f>
        <v>0.163294948245</v>
      </c>
      <c r="AB63" s="148">
        <f>IF(AA63&gt;=0,AA63,"")</f>
        <v>0.163294948245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49.98</v>
      </c>
      <c r="D64" s="79">
        <f>ROUND(C64,2)</f>
        <v>49.98</v>
      </c>
      <c r="E64" s="65">
        <v>351.69</v>
      </c>
      <c r="F64" s="66">
        <v>11.19</v>
      </c>
      <c r="G64" s="80">
        <v>11.19</v>
      </c>
      <c r="H64" s="68">
        <f>MAX(G64,-0.12*F64)</f>
        <v>11.19</v>
      </c>
      <c r="I64" s="68">
        <f>IF(ABS(F64)&lt;=10,0.5,IF(ABS(F64)&lt;=25,1,IF(ABS(F64)&lt;=100,2,10)))</f>
        <v>1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1</v>
      </c>
      <c r="N64" s="70">
        <f>IF(M64=M63,N63+M64,0)</f>
        <v>6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0.09838527749999999</v>
      </c>
      <c r="S64" s="65">
        <f>MIN($S$6/100*F64,150)</f>
        <v>1.3428</v>
      </c>
      <c r="T64" s="65">
        <f>MIN($T$6/100*F64,200)</f>
        <v>1.6785</v>
      </c>
      <c r="U64" s="65">
        <f>MIN($U$6/100*F64,250)</f>
        <v>2.238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0.08126623921500001</v>
      </c>
      <c r="Z64" s="73">
        <f>IF(AND(C64&gt;=50.1,G64&lt;0),($A$2)*ABS(G64)/40000,0)</f>
        <v>0</v>
      </c>
      <c r="AA64" s="73">
        <f>R64+Y64+Z64</f>
        <v>0.179651516715</v>
      </c>
      <c r="AB64" s="148">
        <f>IF(AA64&gt;=0,AA64,"")</f>
        <v>0.179651516715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49.94</v>
      </c>
      <c r="D65" s="79">
        <f>ROUND(C65,2)</f>
        <v>49.94</v>
      </c>
      <c r="E65" s="65">
        <v>479.78</v>
      </c>
      <c r="F65" s="66">
        <v>11.19</v>
      </c>
      <c r="G65" s="80">
        <v>11.19</v>
      </c>
      <c r="H65" s="68">
        <f>MAX(G65,-0.12*F65)</f>
        <v>11.19</v>
      </c>
      <c r="I65" s="68">
        <f>IF(ABS(F65)&lt;=10,0.5,IF(ABS(F65)&lt;=25,1,IF(ABS(F65)&lt;=100,2,10)))</f>
        <v>1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1</v>
      </c>
      <c r="N65" s="70">
        <f>IF(M65=M64,N64+M65,0)</f>
        <v>7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0.134218455</v>
      </c>
      <c r="S65" s="65">
        <f>MIN($S$6/100*F65,150)</f>
        <v>1.3428</v>
      </c>
      <c r="T65" s="65">
        <f>MIN($T$6/100*F65,200)</f>
        <v>1.6785</v>
      </c>
      <c r="U65" s="65">
        <f>MIN($U$6/100*F65,250)</f>
        <v>2.238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0.11086444383</v>
      </c>
      <c r="Z65" s="73">
        <f>IF(AND(C65&gt;=50.1,G65&lt;0),($A$2)*ABS(G65)/40000,0)</f>
        <v>0</v>
      </c>
      <c r="AA65" s="73">
        <f>R65+Y65+Z65</f>
        <v>0.24508289883</v>
      </c>
      <c r="AB65" s="148">
        <f>IF(AA65&gt;=0,AA65,"")</f>
        <v>0.24508289883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49.97</v>
      </c>
      <c r="D66" s="79">
        <f>ROUND(C66,2)</f>
        <v>49.97</v>
      </c>
      <c r="E66" s="65">
        <v>383.71</v>
      </c>
      <c r="F66" s="66">
        <v>11.19</v>
      </c>
      <c r="G66" s="80">
        <v>11.19</v>
      </c>
      <c r="H66" s="68">
        <f>MAX(G66,-0.12*F66)</f>
        <v>11.19</v>
      </c>
      <c r="I66" s="68">
        <f>IF(ABS(F66)&lt;=10,0.5,IF(ABS(F66)&lt;=25,1,IF(ABS(F66)&lt;=100,2,10)))</f>
        <v>1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1</v>
      </c>
      <c r="N66" s="70">
        <f>IF(M66=M65,N65+M66,0)</f>
        <v>8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0.1073428725</v>
      </c>
      <c r="S66" s="65">
        <f>MIN($S$6/100*F66,150)</f>
        <v>1.3428</v>
      </c>
      <c r="T66" s="65">
        <f>MIN($T$6/100*F66,200)</f>
        <v>1.6785</v>
      </c>
      <c r="U66" s="65">
        <f>MIN($U$6/100*F66,250)</f>
        <v>2.238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0.08866521268500001</v>
      </c>
      <c r="Z66" s="73">
        <f>IF(AND(C66&gt;=50.1,G66&lt;0),($A$2)*ABS(G66)/40000,0)</f>
        <v>0</v>
      </c>
      <c r="AA66" s="73">
        <f>R66+Y66+Z66</f>
        <v>0.196008085185</v>
      </c>
      <c r="AB66" s="148">
        <f>IF(AA66&gt;=0,AA66,"")</f>
        <v>0.196008085185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50.02</v>
      </c>
      <c r="D67" s="79">
        <f>ROUND(C67,2)</f>
        <v>50.02</v>
      </c>
      <c r="E67" s="65">
        <v>172.59</v>
      </c>
      <c r="F67" s="66">
        <v>12.19</v>
      </c>
      <c r="G67" s="80">
        <v>12.19</v>
      </c>
      <c r="H67" s="68">
        <f>MAX(G67,-0.12*F67)</f>
        <v>12.19</v>
      </c>
      <c r="I67" s="68">
        <f>IF(ABS(F67)&lt;=10,0.5,IF(ABS(F67)&lt;=25,1,IF(ABS(F67)&lt;=100,2,10)))</f>
        <v>1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1</v>
      </c>
      <c r="N67" s="70">
        <f>IF(M67=M66,N66+M67,0)</f>
        <v>9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0.0525968025</v>
      </c>
      <c r="S67" s="65">
        <f>MIN($S$6/100*F67,150)</f>
        <v>1.4628</v>
      </c>
      <c r="T67" s="65">
        <f>MIN($T$6/100*F67,200)</f>
        <v>1.8285</v>
      </c>
      <c r="U67" s="65">
        <f>MIN($U$6/100*F67,250)</f>
        <v>2.438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0.043444958865</v>
      </c>
      <c r="Z67" s="73">
        <f>IF(AND(C67&gt;=50.1,G67&lt;0),($A$2)*ABS(G67)/40000,0)</f>
        <v>0</v>
      </c>
      <c r="AA67" s="73">
        <f>R67+Y67+Z67</f>
        <v>0.09604176136500001</v>
      </c>
      <c r="AB67" s="148">
        <f>IF(AA67&gt;=0,AA67,"")</f>
        <v>0.09604176136500001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50.04</v>
      </c>
      <c r="D68" s="79">
        <f>ROUND(C68,2)</f>
        <v>50.04</v>
      </c>
      <c r="E68" s="65">
        <v>57.53</v>
      </c>
      <c r="F68" s="66">
        <v>11.19</v>
      </c>
      <c r="G68" s="80">
        <v>11.19</v>
      </c>
      <c r="H68" s="68">
        <f>MAX(G68,-0.12*F68)</f>
        <v>11.19</v>
      </c>
      <c r="I68" s="68">
        <f>IF(ABS(F68)&lt;=10,0.5,IF(ABS(F68)&lt;=25,1,IF(ABS(F68)&lt;=100,2,10)))</f>
        <v>1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1</v>
      </c>
      <c r="N68" s="70">
        <f>IF(M68=M67,N67+M68,0)</f>
        <v>10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0.0160940175</v>
      </c>
      <c r="S68" s="65">
        <f>MIN($S$6/100*F68,150)</f>
        <v>1.3428</v>
      </c>
      <c r="T68" s="65">
        <f>MIN($T$6/100*F68,200)</f>
        <v>1.6785</v>
      </c>
      <c r="U68" s="65">
        <f>MIN($U$6/100*F68,250)</f>
        <v>2.238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0.013293658455</v>
      </c>
      <c r="Z68" s="73">
        <f>IF(AND(C68&gt;=50.1,G68&lt;0),($A$2)*ABS(G68)/40000,0)</f>
        <v>0</v>
      </c>
      <c r="AA68" s="73">
        <f>R68+Y68+Z68</f>
        <v>0.029387675955</v>
      </c>
      <c r="AB68" s="148">
        <f>IF(AA68&gt;=0,AA68,"")</f>
        <v>0.029387675955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49.97</v>
      </c>
      <c r="D69" s="79">
        <f>ROUND(C69,2)</f>
        <v>49.97</v>
      </c>
      <c r="E69" s="65">
        <v>383.71</v>
      </c>
      <c r="F69" s="66">
        <v>31.34</v>
      </c>
      <c r="G69" s="80">
        <v>12.66891</v>
      </c>
      <c r="H69" s="68">
        <f>MAX(G69,-0.12*F69)</f>
        <v>12.66891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1</v>
      </c>
      <c r="N69" s="70">
        <f>IF(M69=M68,N68+M69,0)</f>
        <v>11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0.1215296864025</v>
      </c>
      <c r="S69" s="65">
        <f>MIN($S$6/100*F69,150)</f>
        <v>3.7608</v>
      </c>
      <c r="T69" s="65">
        <f>MIN($T$6/100*F69,200)</f>
        <v>4.701</v>
      </c>
      <c r="U69" s="65">
        <f>MIN($U$6/100*F69,250)</f>
        <v>6.268000000000001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0.06921888581249999</v>
      </c>
      <c r="Z69" s="73">
        <f>IF(AND(C69&gt;=50.1,G69&lt;0),($A$2)*ABS(G69)/40000,0)</f>
        <v>0</v>
      </c>
      <c r="AA69" s="73">
        <f>R69+Y69+Z69</f>
        <v>0.190748572215</v>
      </c>
      <c r="AB69" s="148">
        <f>IF(AA69&gt;=0,AA69,"")</f>
        <v>0.190748572215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</v>
      </c>
      <c r="D70" s="79">
        <f>ROUND(C70,2)</f>
        <v>50</v>
      </c>
      <c r="E70" s="65">
        <v>287.65</v>
      </c>
      <c r="F70" s="66">
        <v>31.34</v>
      </c>
      <c r="G70" s="80">
        <v>12.66891</v>
      </c>
      <c r="H70" s="68">
        <f>MAX(G70,-0.12*F70)</f>
        <v>12.66891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1</v>
      </c>
      <c r="N70" s="70">
        <f>IF(M70=M69,N69+M70,0)</f>
        <v>12</v>
      </c>
      <c r="O70" s="70">
        <f>IF(OR(N70=12,N70=24,N70=36,N70=48,N70=60,N70=72,N70=84,N70=96),1,0)</f>
        <v>1</v>
      </c>
      <c r="P70" s="71">
        <f>L70+O70</f>
        <v>1</v>
      </c>
      <c r="Q70" s="72">
        <f>P70*ABS(R70)*0.1</f>
        <v>0.009110529903749999</v>
      </c>
      <c r="R70" s="73">
        <f>H70*E70/40000</f>
        <v>0.09110529903749999</v>
      </c>
      <c r="S70" s="65">
        <f>MIN($S$6/100*F70,150)</f>
        <v>3.7608</v>
      </c>
      <c r="T70" s="65">
        <f>MIN($T$6/100*F70,200)</f>
        <v>4.701</v>
      </c>
      <c r="U70" s="65">
        <f>MIN($U$6/100*F70,250)</f>
        <v>6.268000000000001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0.05189026218749999</v>
      </c>
      <c r="Z70" s="73">
        <f>IF(AND(C70&gt;=50.1,G70&lt;0),($A$2)*ABS(G70)/40000,0)</f>
        <v>0</v>
      </c>
      <c r="AA70" s="73">
        <f>R70+Y70+Z70</f>
        <v>0.142995561225</v>
      </c>
      <c r="AB70" s="148">
        <f>IF(AA70&gt;=0,AA70,"")</f>
        <v>0.142995561225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49.99</v>
      </c>
      <c r="D71" s="79">
        <f>ROUND(C71,2)</f>
        <v>49.99</v>
      </c>
      <c r="E71" s="65">
        <v>319.67</v>
      </c>
      <c r="F71" s="66">
        <v>31.34</v>
      </c>
      <c r="G71" s="80">
        <v>12.66891</v>
      </c>
      <c r="H71" s="68">
        <f>MAX(G71,-0.12*F71)</f>
        <v>12.66891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1</v>
      </c>
      <c r="N71" s="70">
        <f>IF(M71=M70,N70+M71,0)</f>
        <v>13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0.1012467614925</v>
      </c>
      <c r="S71" s="65">
        <f>MIN($S$6/100*F71,150)</f>
        <v>3.7608</v>
      </c>
      <c r="T71" s="65">
        <f>MIN($T$6/100*F71,200)</f>
        <v>4.701</v>
      </c>
      <c r="U71" s="65">
        <f>MIN($U$6/100*F71,250)</f>
        <v>6.268000000000001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0.0576664700625</v>
      </c>
      <c r="Z71" s="73">
        <f>IF(AND(C71&gt;=50.1,G71&lt;0),($A$2)*ABS(G71)/40000,0)</f>
        <v>0</v>
      </c>
      <c r="AA71" s="73">
        <f>R71+Y71+Z71</f>
        <v>0.158913231555</v>
      </c>
      <c r="AB71" s="148">
        <f>IF(AA71&gt;=0,AA71,"")</f>
        <v>0.158913231555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50.08</v>
      </c>
      <c r="D72" s="79">
        <f>ROUND(C72,2)</f>
        <v>50.08</v>
      </c>
      <c r="E72" s="65">
        <v>0</v>
      </c>
      <c r="F72" s="66">
        <v>31.34</v>
      </c>
      <c r="G72" s="80">
        <v>12.66891</v>
      </c>
      <c r="H72" s="68">
        <f>MAX(G72,-0.12*F72)</f>
        <v>12.66891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1</v>
      </c>
      <c r="N72" s="70">
        <f>IF(M72=M71,N71+M72,0)</f>
        <v>14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3.7608</v>
      </c>
      <c r="T72" s="65">
        <f>MIN($T$6/100*F72,200)</f>
        <v>4.701</v>
      </c>
      <c r="U72" s="65">
        <f>MIN($U$6/100*F72,250)</f>
        <v>6.268000000000001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49.94</v>
      </c>
      <c r="D73" s="79">
        <f>ROUND(C73,2)</f>
        <v>49.94</v>
      </c>
      <c r="E73" s="65">
        <v>479.78</v>
      </c>
      <c r="F73" s="66">
        <v>31.34</v>
      </c>
      <c r="G73" s="80">
        <v>12.66891</v>
      </c>
      <c r="H73" s="68">
        <f>MAX(G73,-0.12*F73)</f>
        <v>12.66891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1</v>
      </c>
      <c r="N73" s="70">
        <f>IF(M73=M72,N72+M73,0)</f>
        <v>15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0.151957240995</v>
      </c>
      <c r="S73" s="65">
        <f>MIN($S$6/100*F73,150)</f>
        <v>3.7608</v>
      </c>
      <c r="T73" s="65">
        <f>MIN($T$6/100*F73,200)</f>
        <v>4.701</v>
      </c>
      <c r="U73" s="65">
        <f>MIN($U$6/100*F73,250)</f>
        <v>6.268000000000001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0.08654931337499999</v>
      </c>
      <c r="Z73" s="73">
        <f>IF(AND(C73&gt;=50.1,G73&lt;0),($A$2)*ABS(G73)/40000,0)</f>
        <v>0</v>
      </c>
      <c r="AA73" s="73">
        <f>R73+Y73+Z73</f>
        <v>0.23850655437</v>
      </c>
      <c r="AB73" s="148">
        <f>IF(AA73&gt;=0,AA73,"")</f>
        <v>0.23850655437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49.95</v>
      </c>
      <c r="D74" s="79">
        <f>ROUND(C74,2)</f>
        <v>49.95</v>
      </c>
      <c r="E74" s="65">
        <v>447.76</v>
      </c>
      <c r="F74" s="66">
        <v>31.34</v>
      </c>
      <c r="G74" s="80">
        <v>5.667249999999999</v>
      </c>
      <c r="H74" s="68">
        <f>MAX(G74,-0.12*F74)</f>
        <v>5.667249999999999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1</v>
      </c>
      <c r="N74" s="70">
        <f>IF(M74=M73,N73+M74,0)</f>
        <v>16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0.06343919649999999</v>
      </c>
      <c r="S74" s="65">
        <f>MIN($S$6/100*F74,150)</f>
        <v>3.7608</v>
      </c>
      <c r="T74" s="65">
        <f>MIN($T$6/100*F74,200)</f>
        <v>4.701</v>
      </c>
      <c r="U74" s="65">
        <f>MIN($U$6/100*F74,250)</f>
        <v>6.268000000000001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0.006431400759999998</v>
      </c>
      <c r="Z74" s="73">
        <f>IF(AND(C74&gt;=50.1,G74&lt;0),($A$2)*ABS(G74)/40000,0)</f>
        <v>0</v>
      </c>
      <c r="AA74" s="73">
        <f>R74+Y74+Z74</f>
        <v>0.06987059725999999</v>
      </c>
      <c r="AB74" s="148">
        <f>IF(AA74&gt;=0,AA74,"")</f>
        <v>0.06987059725999999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49.92</v>
      </c>
      <c r="D75" s="79">
        <f>ROUND(C75,2)</f>
        <v>49.92</v>
      </c>
      <c r="E75" s="65">
        <v>543.8200000000001</v>
      </c>
      <c r="F75" s="66">
        <v>31.34</v>
      </c>
      <c r="G75" s="80">
        <v>3.800139999999999</v>
      </c>
      <c r="H75" s="68">
        <f>MAX(G75,-0.12*F75)</f>
        <v>3.800139999999999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1</v>
      </c>
      <c r="N75" s="70">
        <f>IF(M75=M74,N74+M75,0)</f>
        <v>17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0.05166480336999999</v>
      </c>
      <c r="S75" s="65">
        <f>MIN($S$6/100*F75,150)</f>
        <v>3.7608</v>
      </c>
      <c r="T75" s="65">
        <f>MIN($T$6/100*F75,200)</f>
        <v>4.701</v>
      </c>
      <c r="U75" s="65">
        <f>MIN($U$6/100*F75,250)</f>
        <v>6.268000000000001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0.000106969393999998</v>
      </c>
      <c r="Z75" s="73">
        <f>IF(AND(C75&gt;=50.1,G75&lt;0),($A$2)*ABS(G75)/40000,0)</f>
        <v>0</v>
      </c>
      <c r="AA75" s="73">
        <f>R75+Y75+Z75</f>
        <v>0.05177177276399999</v>
      </c>
      <c r="AB75" s="148">
        <f>IF(AA75&gt;=0,AA75,"")</f>
        <v>0.05177177276399999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</v>
      </c>
      <c r="D76" s="79">
        <f>ROUND(C76,2)</f>
        <v>50</v>
      </c>
      <c r="E76" s="65">
        <v>287.65</v>
      </c>
      <c r="F76" s="66">
        <v>74.56999999999999</v>
      </c>
      <c r="G76" s="80">
        <v>9.767489999999995</v>
      </c>
      <c r="H76" s="68">
        <f>MAX(G76,-0.12*F76)</f>
        <v>9.767489999999995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1</v>
      </c>
      <c r="N76" s="70">
        <f>IF(M76=M75,N75+M76,0)</f>
        <v>18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0.07024046246249996</v>
      </c>
      <c r="S76" s="65">
        <f>MIN($S$6/100*F76,150)</f>
        <v>8.948399999999999</v>
      </c>
      <c r="T76" s="65">
        <f>MIN($T$6/100*F76,200)</f>
        <v>11.1855</v>
      </c>
      <c r="U76" s="65">
        <f>MIN($U$6/100*F76,250)</f>
        <v>14.914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0.001178056192499994</v>
      </c>
      <c r="Z76" s="73">
        <f>IF(AND(C76&gt;=50.1,G76&lt;0),($A$2)*ABS(G76)/40000,0)</f>
        <v>0</v>
      </c>
      <c r="AA76" s="73">
        <f>R76+Y76+Z76</f>
        <v>0.07141851865499996</v>
      </c>
      <c r="AB76" s="148">
        <f>IF(AA76&gt;=0,AA76,"")</f>
        <v>0.07141851865499996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49.94</v>
      </c>
      <c r="D77" s="79">
        <f>ROUND(C77,2)</f>
        <v>49.94</v>
      </c>
      <c r="E77" s="65">
        <v>479.78</v>
      </c>
      <c r="F77" s="66">
        <v>131.1</v>
      </c>
      <c r="G77" s="80">
        <v>8.496639999999999</v>
      </c>
      <c r="H77" s="68">
        <f>MAX(G77,-0.12*F77)</f>
        <v>8.496639999999999</v>
      </c>
      <c r="I77" s="68">
        <f>IF(ABS(F77)&lt;=10,0.5,IF(ABS(F77)&lt;=25,1,IF(ABS(F77)&lt;=100,2,10)))</f>
        <v>10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0.10191294848</v>
      </c>
      <c r="S77" s="65">
        <f>MIN($S$6/100*F77,150)</f>
        <v>15.732</v>
      </c>
      <c r="T77" s="65">
        <f>MIN($T$6/100*F77,200)</f>
        <v>19.665</v>
      </c>
      <c r="U77" s="65">
        <f>MIN($U$6/100*F77,250)</f>
        <v>26.22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0.10191294848</v>
      </c>
      <c r="AB77" s="148">
        <f>IF(AA77&gt;=0,AA77,"")</f>
        <v>0.10191294848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50</v>
      </c>
      <c r="D78" s="79">
        <f>ROUND(C78,2)</f>
        <v>50</v>
      </c>
      <c r="E78" s="65">
        <v>287.65</v>
      </c>
      <c r="F78" s="66">
        <v>176.94</v>
      </c>
      <c r="G78" s="80">
        <v>-8.148629999999997</v>
      </c>
      <c r="H78" s="68">
        <f>MAX(G78,-0.12*F78)</f>
        <v>-8.148629999999997</v>
      </c>
      <c r="I78" s="68">
        <f>IF(ABS(F78)&lt;=10,0.5,IF(ABS(F78)&lt;=25,1,IF(ABS(F78)&lt;=100,2,10)))</f>
        <v>10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-0.05859883548749998</v>
      </c>
      <c r="S78" s="65">
        <f>MIN($S$6/100*F78,150)</f>
        <v>21.2328</v>
      </c>
      <c r="T78" s="65">
        <f>MIN($T$6/100*F78,200)</f>
        <v>26.541</v>
      </c>
      <c r="U78" s="65">
        <f>MIN($U$6/100*F78,250)</f>
        <v>35.388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-0.05859883548749998</v>
      </c>
      <c r="AB78" s="148" t="str">
        <f>IF(AA78&gt;=0,AA78,"")</f>
        <v/>
      </c>
      <c r="AC78" s="82">
        <f>IF(AA78&lt;0,AA78,"")</f>
        <v>-0.05859883548749998</v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49.94</v>
      </c>
      <c r="D79" s="79">
        <f>ROUND(C79,2)</f>
        <v>49.94</v>
      </c>
      <c r="E79" s="65">
        <v>479.78</v>
      </c>
      <c r="F79" s="66">
        <v>247.98</v>
      </c>
      <c r="G79" s="80">
        <v>12.96047999999999</v>
      </c>
      <c r="H79" s="68">
        <f>MAX(G79,-0.12*F79)</f>
        <v>12.96047999999999</v>
      </c>
      <c r="I79" s="68">
        <f>IF(ABS(F79)&lt;=10,0.5,IF(ABS(F79)&lt;=25,1,IF(ABS(F79)&lt;=100,2,10)))</f>
        <v>10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1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0.1554544773599999</v>
      </c>
      <c r="S79" s="65">
        <f>MIN($S$6/100*F79,150)</f>
        <v>29.7576</v>
      </c>
      <c r="T79" s="65">
        <f>MIN($T$6/100*F79,200)</f>
        <v>37.197</v>
      </c>
      <c r="U79" s="65">
        <f>MIN($U$6/100*F79,250)</f>
        <v>49.596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0.1554544773599999</v>
      </c>
      <c r="AB79" s="148">
        <f>IF(AA79&gt;=0,AA79,"")</f>
        <v>0.1554544773599999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50.03</v>
      </c>
      <c r="D80" s="79">
        <f>ROUND(C80,2)</f>
        <v>50.03</v>
      </c>
      <c r="E80" s="65">
        <v>115.06</v>
      </c>
      <c r="F80" s="66">
        <v>308.64</v>
      </c>
      <c r="G80" s="80">
        <v>-3.428690000000017</v>
      </c>
      <c r="H80" s="68">
        <f>MAX(G80,-0.12*F80)</f>
        <v>-3.428690000000017</v>
      </c>
      <c r="I80" s="68">
        <f>IF(ABS(F80)&lt;=10,0.5,IF(ABS(F80)&lt;=25,1,IF(ABS(F80)&lt;=100,2,10)))</f>
        <v>10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-0.00986262678500005</v>
      </c>
      <c r="S80" s="65">
        <f>MIN($S$6/100*F80,150)</f>
        <v>37.0368</v>
      </c>
      <c r="T80" s="65">
        <f>MIN($T$6/100*F80,200)</f>
        <v>46.296</v>
      </c>
      <c r="U80" s="65">
        <f>MIN($U$6/100*F80,250)</f>
        <v>61.728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-0.00986262678500005</v>
      </c>
      <c r="AB80" s="148" t="str">
        <f>IF(AA80&gt;=0,AA80,"")</f>
        <v/>
      </c>
      <c r="AC80" s="82">
        <f>IF(AA80&lt;0,AA80,"")</f>
        <v>-0.00986262678500005</v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49.93</v>
      </c>
      <c r="D81" s="79">
        <f>ROUND(C81,2)</f>
        <v>49.93</v>
      </c>
      <c r="E81" s="65">
        <v>511.8</v>
      </c>
      <c r="F81" s="66">
        <v>340.69</v>
      </c>
      <c r="G81" s="80">
        <v>-4.264240000000029</v>
      </c>
      <c r="H81" s="68">
        <f>MAX(G81,-0.12*F81)</f>
        <v>-4.264240000000029</v>
      </c>
      <c r="I81" s="68">
        <f>IF(ABS(F81)&lt;=10,0.5,IF(ABS(F81)&lt;=25,1,IF(ABS(F81)&lt;=100,2,10)))</f>
        <v>10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-0.05456095080000038</v>
      </c>
      <c r="S81" s="65">
        <f>MIN($S$6/100*F81,150)</f>
        <v>40.8828</v>
      </c>
      <c r="T81" s="65">
        <f>MIN($T$6/100*F81,200)</f>
        <v>51.1035</v>
      </c>
      <c r="U81" s="65">
        <f>MIN($U$6/100*F81,250)</f>
        <v>68.13800000000001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-0.05456095080000038</v>
      </c>
      <c r="AB81" s="148" t="str">
        <f>IF(AA81&gt;=0,AA81,"")</f>
        <v/>
      </c>
      <c r="AC81" s="82">
        <f>IF(AA81&lt;0,AA81,"")</f>
        <v>-0.05456095080000038</v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50</v>
      </c>
      <c r="D82" s="79">
        <f>ROUND(C82,2)</f>
        <v>50</v>
      </c>
      <c r="E82" s="65">
        <v>287.65</v>
      </c>
      <c r="F82" s="66">
        <v>365.28</v>
      </c>
      <c r="G82" s="80">
        <v>-4.896870000000035</v>
      </c>
      <c r="H82" s="68">
        <f>MAX(G82,-0.12*F82)</f>
        <v>-4.896870000000035</v>
      </c>
      <c r="I82" s="68">
        <f>IF(ABS(F82)&lt;=10,0.5,IF(ABS(F82)&lt;=25,1,IF(ABS(F82)&lt;=100,2,10)))</f>
        <v>10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-0.03521461638750025</v>
      </c>
      <c r="S82" s="65">
        <f>MIN($S$6/100*F82,150)</f>
        <v>43.8336</v>
      </c>
      <c r="T82" s="65">
        <f>MIN($T$6/100*F82,200)</f>
        <v>54.79199999999999</v>
      </c>
      <c r="U82" s="65">
        <f>MIN($U$6/100*F82,250)</f>
        <v>73.056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-0.03521461638750025</v>
      </c>
      <c r="AB82" s="148" t="str">
        <f>IF(AA82&gt;=0,AA82,"")</f>
        <v/>
      </c>
      <c r="AC82" s="82">
        <f>IF(AA82&lt;0,AA82,"")</f>
        <v>-0.03521461638750025</v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50.02</v>
      </c>
      <c r="D83" s="79">
        <f>ROUND(C83,2)</f>
        <v>50.02</v>
      </c>
      <c r="E83" s="65">
        <v>172.59</v>
      </c>
      <c r="F83" s="66">
        <v>355.71</v>
      </c>
      <c r="G83" s="80">
        <v>-14.46687000000003</v>
      </c>
      <c r="H83" s="68">
        <f>MAX(G83,-0.12*F83)</f>
        <v>-14.46687000000003</v>
      </c>
      <c r="I83" s="68">
        <f>IF(ABS(F83)&lt;=10,0.5,IF(ABS(F83)&lt;=25,1,IF(ABS(F83)&lt;=100,2,10)))</f>
        <v>10</v>
      </c>
      <c r="J83" s="69">
        <f>IF(G83&lt;-I83,1,0)</f>
        <v>1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-0.06242092733250013</v>
      </c>
      <c r="S83" s="65">
        <f>MIN($S$6/100*F83,150)</f>
        <v>42.68519999999999</v>
      </c>
      <c r="T83" s="65">
        <f>MIN($T$6/100*F83,200)</f>
        <v>53.3565</v>
      </c>
      <c r="U83" s="65">
        <f>MIN($U$6/100*F83,250)</f>
        <v>71.142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-0.06242092733250013</v>
      </c>
      <c r="AB83" s="148" t="str">
        <f>IF(AA83&gt;=0,AA83,"")</f>
        <v/>
      </c>
      <c r="AC83" s="82">
        <f>IF(AA83&lt;0,AA83,"")</f>
        <v>-0.06242092733250013</v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50.02</v>
      </c>
      <c r="D84" s="79">
        <f>ROUND(C84,2)</f>
        <v>50.02</v>
      </c>
      <c r="E84" s="65">
        <v>172.59</v>
      </c>
      <c r="F84" s="66">
        <v>348.35</v>
      </c>
      <c r="G84" s="80">
        <v>2.631439999999998</v>
      </c>
      <c r="H84" s="68">
        <f>MAX(G84,-0.12*F84)</f>
        <v>2.631439999999998</v>
      </c>
      <c r="I84" s="68">
        <f>IF(ABS(F84)&lt;=10,0.5,IF(ABS(F84)&lt;=25,1,IF(ABS(F84)&lt;=100,2,10)))</f>
        <v>10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0.01135400573999999</v>
      </c>
      <c r="S84" s="65">
        <f>MIN($S$6/100*F84,150)</f>
        <v>41.802</v>
      </c>
      <c r="T84" s="65">
        <f>MIN($T$6/100*F84,200)</f>
        <v>52.2525</v>
      </c>
      <c r="U84" s="65">
        <f>MIN($U$6/100*F84,250)</f>
        <v>69.67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0.01135400573999999</v>
      </c>
      <c r="AB84" s="148">
        <f>IF(AA84&gt;=0,AA84,"")</f>
        <v>0.01135400573999999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50.01</v>
      </c>
      <c r="D85" s="79">
        <f>ROUND(C85,2)</f>
        <v>50.01</v>
      </c>
      <c r="E85" s="65">
        <v>230.12</v>
      </c>
      <c r="F85" s="66">
        <v>312.38</v>
      </c>
      <c r="G85" s="80">
        <v>-21.34448000000003</v>
      </c>
      <c r="H85" s="68">
        <f>MAX(G85,-0.12*F85)</f>
        <v>-21.34448000000003</v>
      </c>
      <c r="I85" s="68">
        <f>IF(ABS(F85)&lt;=10,0.5,IF(ABS(F85)&lt;=25,1,IF(ABS(F85)&lt;=100,2,10)))</f>
        <v>10</v>
      </c>
      <c r="J85" s="69">
        <f>IF(G85&lt;-I85,1,0)</f>
        <v>1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-0.1227947934400002</v>
      </c>
      <c r="S85" s="65">
        <f>MIN($S$6/100*F85,150)</f>
        <v>37.4856</v>
      </c>
      <c r="T85" s="65">
        <f>MIN($T$6/100*F85,200)</f>
        <v>46.857</v>
      </c>
      <c r="U85" s="65">
        <f>MIN($U$6/100*F85,250)</f>
        <v>62.476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-0.1227947934400002</v>
      </c>
      <c r="AB85" s="148" t="str">
        <f>IF(AA85&gt;=0,AA85,"")</f>
        <v/>
      </c>
      <c r="AC85" s="82">
        <f>IF(AA85&lt;0,AA85,"")</f>
        <v>-0.1227947934400002</v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49.94</v>
      </c>
      <c r="D86" s="79">
        <f>ROUND(C86,2)</f>
        <v>49.94</v>
      </c>
      <c r="E86" s="65">
        <v>479.78</v>
      </c>
      <c r="F86" s="66">
        <v>228.94</v>
      </c>
      <c r="G86" s="80">
        <v>-21.15342000000001</v>
      </c>
      <c r="H86" s="68">
        <f>MAX(G86,-0.12*F86)</f>
        <v>-21.15342000000001</v>
      </c>
      <c r="I86" s="68">
        <f>IF(ABS(F86)&lt;=10,0.5,IF(ABS(F86)&lt;=25,1,IF(ABS(F86)&lt;=100,2,10)))</f>
        <v>10</v>
      </c>
      <c r="J86" s="69">
        <f>IF(G86&lt;-I86,1,0)</f>
        <v>1</v>
      </c>
      <c r="K86" s="69">
        <f>IF(J86=J85,K85+J86,0)</f>
        <v>1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-0.2537246961900001</v>
      </c>
      <c r="S86" s="65">
        <f>MIN($S$6/100*F86,150)</f>
        <v>27.4728</v>
      </c>
      <c r="T86" s="65">
        <f>MIN($T$6/100*F86,200)</f>
        <v>34.341</v>
      </c>
      <c r="U86" s="65">
        <f>MIN($U$6/100*F86,250)</f>
        <v>45.788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-0.2537246961900001</v>
      </c>
      <c r="AB86" s="148" t="str">
        <f>IF(AA86&gt;=0,AA86,"")</f>
        <v/>
      </c>
      <c r="AC86" s="82">
        <f>IF(AA86&lt;0,AA86,"")</f>
        <v>-0.2537246961900001</v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50.01</v>
      </c>
      <c r="D87" s="79">
        <f>ROUND(C87,2)</f>
        <v>50.01</v>
      </c>
      <c r="E87" s="65">
        <v>230.12</v>
      </c>
      <c r="F87" s="66">
        <v>167.58</v>
      </c>
      <c r="G87" s="80">
        <v>-19.64288999999999</v>
      </c>
      <c r="H87" s="68">
        <f>MAX(G87,-0.12*F87)</f>
        <v>-19.64288999999999</v>
      </c>
      <c r="I87" s="68">
        <f>IF(ABS(F87)&lt;=10,0.5,IF(ABS(F87)&lt;=25,1,IF(ABS(F87)&lt;=100,2,10)))</f>
        <v>10</v>
      </c>
      <c r="J87" s="69">
        <f>IF(G87&lt;-I87,1,0)</f>
        <v>1</v>
      </c>
      <c r="K87" s="69">
        <f>IF(J87=J86,K86+J87,0)</f>
        <v>2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-0.11300554617</v>
      </c>
      <c r="S87" s="65">
        <f>MIN($S$6/100*F87,150)</f>
        <v>20.1096</v>
      </c>
      <c r="T87" s="65">
        <f>MIN($T$6/100*F87,200)</f>
        <v>25.137</v>
      </c>
      <c r="U87" s="65">
        <f>MIN($U$6/100*F87,250)</f>
        <v>33.51600000000001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-0.11300554617</v>
      </c>
      <c r="AB87" s="148" t="str">
        <f>IF(AA87&gt;=0,AA87,"")</f>
        <v/>
      </c>
      <c r="AC87" s="82">
        <f>IF(AA87&lt;0,AA87,"")</f>
        <v>-0.11300554617</v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50.02</v>
      </c>
      <c r="D88" s="79">
        <f>ROUND(C88,2)</f>
        <v>50.02</v>
      </c>
      <c r="E88" s="65">
        <v>172.59</v>
      </c>
      <c r="F88" s="66">
        <v>131.1</v>
      </c>
      <c r="G88" s="80">
        <v>8.096289999999996</v>
      </c>
      <c r="H88" s="68">
        <f>MAX(G88,-0.12*F88)</f>
        <v>8.096289999999996</v>
      </c>
      <c r="I88" s="68">
        <f>IF(ABS(F88)&lt;=10,0.5,IF(ABS(F88)&lt;=25,1,IF(ABS(F88)&lt;=100,2,10)))</f>
        <v>10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0.03493346727749998</v>
      </c>
      <c r="S88" s="65">
        <f>MIN($S$6/100*F88,150)</f>
        <v>15.732</v>
      </c>
      <c r="T88" s="65">
        <f>MIN($T$6/100*F88,200)</f>
        <v>19.665</v>
      </c>
      <c r="U88" s="65">
        <f>MIN($U$6/100*F88,250)</f>
        <v>26.22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0.03493346727749998</v>
      </c>
      <c r="AB88" s="148">
        <f>IF(AA88&gt;=0,AA88,"")</f>
        <v>0.03493346727749998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49.97</v>
      </c>
      <c r="D89" s="79">
        <f>ROUND(C89,2)</f>
        <v>49.97</v>
      </c>
      <c r="E89" s="65">
        <v>383.71</v>
      </c>
      <c r="F89" s="66">
        <v>92.91</v>
      </c>
      <c r="G89" s="80">
        <v>7.520830000000004</v>
      </c>
      <c r="H89" s="68">
        <f>MAX(G89,-0.12*F89)</f>
        <v>7.520830000000004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1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0.07214544198250003</v>
      </c>
      <c r="S89" s="65">
        <f>MIN($S$6/100*F89,150)</f>
        <v>11.1492</v>
      </c>
      <c r="T89" s="65">
        <f>MIN($T$6/100*F89,200)</f>
        <v>13.9365</v>
      </c>
      <c r="U89" s="65">
        <f>MIN($U$6/100*F89,250)</f>
        <v>18.582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0.07214544198250003</v>
      </c>
      <c r="AB89" s="148">
        <f>IF(AA89&gt;=0,AA89,"")</f>
        <v>0.07214544198250003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49.97</v>
      </c>
      <c r="D90" s="79">
        <f>ROUND(C90,2)</f>
        <v>49.97</v>
      </c>
      <c r="E90" s="65">
        <v>383.71</v>
      </c>
      <c r="F90" s="66">
        <v>56.43</v>
      </c>
      <c r="G90" s="80">
        <v>3.217379999999999</v>
      </c>
      <c r="H90" s="68">
        <f>MAX(G90,-0.12*F90)</f>
        <v>3.217379999999999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1</v>
      </c>
      <c r="N90" s="70">
        <f>IF(M90=M89,N89+M90,0)</f>
        <v>1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0.03086352199499999</v>
      </c>
      <c r="S90" s="65">
        <f>MIN($S$6/100*F90,150)</f>
        <v>6.771599999999999</v>
      </c>
      <c r="T90" s="65">
        <f>MIN($T$6/100*F90,200)</f>
        <v>8.464499999999999</v>
      </c>
      <c r="U90" s="65">
        <f>MIN($U$6/100*F90,250)</f>
        <v>11.286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0.03086352199499999</v>
      </c>
      <c r="AB90" s="148">
        <f>IF(AA90&gt;=0,AA90,"")</f>
        <v>0.03086352199499999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49.91</v>
      </c>
      <c r="D91" s="79">
        <f>ROUND(C91,2)</f>
        <v>49.91</v>
      </c>
      <c r="E91" s="65">
        <v>575.85</v>
      </c>
      <c r="F91" s="66">
        <v>37.29</v>
      </c>
      <c r="G91" s="80">
        <v>4.615589999999997</v>
      </c>
      <c r="H91" s="68">
        <f>MAX(G91,-0.12*F91)</f>
        <v>4.615589999999997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1</v>
      </c>
      <c r="N91" s="70">
        <f>IF(M91=M90,N90+M91,0)</f>
        <v>2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0.06644718753749997</v>
      </c>
      <c r="S91" s="65">
        <f>MIN($S$6/100*F91,150)</f>
        <v>4.4748</v>
      </c>
      <c r="T91" s="65">
        <f>MIN($T$6/100*F91,200)</f>
        <v>5.5935</v>
      </c>
      <c r="U91" s="65">
        <f>MIN($U$6/100*F91,250)</f>
        <v>7.458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0.0004053696074999922</v>
      </c>
      <c r="Z91" s="73">
        <f>IF(AND(C91&gt;=50.1,G91&lt;0),($A$2)*ABS(G91)/40000,0)</f>
        <v>0</v>
      </c>
      <c r="AA91" s="73">
        <f>R91+Y91+Z91</f>
        <v>0.06685255714499996</v>
      </c>
      <c r="AB91" s="148">
        <f>IF(AA91&gt;=0,AA91,"")</f>
        <v>0.06685255714499996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49.85</v>
      </c>
      <c r="D92" s="79">
        <f>ROUND(C92,2)</f>
        <v>49.85</v>
      </c>
      <c r="E92" s="65">
        <v>767.98</v>
      </c>
      <c r="F92" s="66">
        <v>36.28</v>
      </c>
      <c r="G92" s="80">
        <v>3.605589999999999</v>
      </c>
      <c r="H92" s="68">
        <f>MAX(G92,-0.12*F92)</f>
        <v>3.605589999999999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1</v>
      </c>
      <c r="N92" s="70">
        <f>IF(M92=M91,N91+M92,0)</f>
        <v>3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0.06922552520499999</v>
      </c>
      <c r="S92" s="65">
        <f>MIN($S$6/100*F92,150)</f>
        <v>4.3536</v>
      </c>
      <c r="T92" s="65">
        <f>MIN($T$6/100*F92,200)</f>
        <v>5.442</v>
      </c>
      <c r="U92" s="65">
        <f>MIN($U$6/100*F92,250)</f>
        <v>7.256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0.06922552520499999</v>
      </c>
      <c r="AB92" s="148">
        <f>IF(AA92&gt;=0,AA92,"")</f>
        <v>0.06922552520499999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49.92</v>
      </c>
      <c r="D93" s="79">
        <f>ROUND(C93,2)</f>
        <v>49.92</v>
      </c>
      <c r="E93" s="65">
        <v>543.8200000000001</v>
      </c>
      <c r="F93" s="66">
        <v>18.04</v>
      </c>
      <c r="G93" s="80">
        <v>4.036679999999999</v>
      </c>
      <c r="H93" s="68">
        <f>MAX(G93,-0.12*F93)</f>
        <v>4.036679999999999</v>
      </c>
      <c r="I93" s="68">
        <f>IF(ABS(F93)&lt;=10,0.5,IF(ABS(F93)&lt;=25,1,IF(ABS(F93)&lt;=100,2,10)))</f>
        <v>1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1</v>
      </c>
      <c r="N93" s="70">
        <f>IF(M93=M92,N92+M93,0)</f>
        <v>4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0.05488068293999999</v>
      </c>
      <c r="S93" s="65">
        <f>MIN($S$6/100*F93,150)</f>
        <v>2.1648</v>
      </c>
      <c r="T93" s="65">
        <f>MIN($T$6/100*F93,200)</f>
        <v>2.706</v>
      </c>
      <c r="U93" s="65">
        <f>MIN($U$6/100*F93,250)</f>
        <v>3.608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0.01220495225999998</v>
      </c>
      <c r="Z93" s="73">
        <f>IF(AND(C93&gt;=50.1,G93&lt;0),($A$2)*ABS(G93)/40000,0)</f>
        <v>0</v>
      </c>
      <c r="AA93" s="73">
        <f>R93+Y93+Z93</f>
        <v>0.06708563519999997</v>
      </c>
      <c r="AB93" s="148">
        <f>IF(AA93&gt;=0,AA93,"")</f>
        <v>0.06708563519999997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</v>
      </c>
      <c r="D94" s="79">
        <f>ROUND(C94,2)</f>
        <v>50</v>
      </c>
      <c r="E94" s="65">
        <v>287.65</v>
      </c>
      <c r="F94" s="66">
        <v>18.04</v>
      </c>
      <c r="G94" s="80">
        <v>11.03834</v>
      </c>
      <c r="H94" s="68">
        <f>MAX(G94,-0.12*F94)</f>
        <v>11.03834</v>
      </c>
      <c r="I94" s="68">
        <f>IF(ABS(F94)&lt;=10,0.5,IF(ABS(F94)&lt;=25,1,IF(ABS(F94)&lt;=100,2,10)))</f>
        <v>1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1</v>
      </c>
      <c r="N94" s="70">
        <f>IF(M94=M93,N93+M94,0)</f>
        <v>5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0.07937946252499997</v>
      </c>
      <c r="S94" s="65">
        <f>MIN($S$6/100*F94,150)</f>
        <v>2.1648</v>
      </c>
      <c r="T94" s="65">
        <f>MIN($T$6/100*F94,200)</f>
        <v>2.706</v>
      </c>
      <c r="U94" s="65">
        <f>MIN($U$6/100*F94,250)</f>
        <v>3.608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0.05680641642499999</v>
      </c>
      <c r="Z94" s="73">
        <f>IF(AND(C94&gt;=50.1,G94&lt;0),($A$2)*ABS(G94)/40000,0)</f>
        <v>0</v>
      </c>
      <c r="AA94" s="73">
        <f>R94+Y94+Z94</f>
        <v>0.13618587895</v>
      </c>
      <c r="AB94" s="148">
        <f>IF(AA94&gt;=0,AA94,"")</f>
        <v>0.13618587895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49.99</v>
      </c>
      <c r="D95" s="79">
        <f>ROUND(C95,2)</f>
        <v>49.99</v>
      </c>
      <c r="E95" s="65">
        <v>319.67</v>
      </c>
      <c r="F95" s="66">
        <v>18.04</v>
      </c>
      <c r="G95" s="80">
        <v>11.03834</v>
      </c>
      <c r="H95" s="68">
        <f>MAX(G95,-0.12*F95)</f>
        <v>11.03834</v>
      </c>
      <c r="I95" s="68">
        <f>IF(ABS(F95)&lt;=10,0.5,IF(ABS(F95)&lt;=25,1,IF(ABS(F95)&lt;=100,2,10)))</f>
        <v>1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1</v>
      </c>
      <c r="N95" s="70">
        <f>IF(M95=M94,N94+M95,0)</f>
        <v>6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0.08821565369499999</v>
      </c>
      <c r="S95" s="65">
        <f>MIN($S$6/100*F95,150)</f>
        <v>2.1648</v>
      </c>
      <c r="T95" s="65">
        <f>MIN($T$6/100*F95,200)</f>
        <v>2.706</v>
      </c>
      <c r="U95" s="65">
        <f>MIN($U$6/100*F95,250)</f>
        <v>3.608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0.06312987011499999</v>
      </c>
      <c r="Z95" s="73">
        <f>IF(AND(C95&gt;=50.1,G95&lt;0),($A$2)*ABS(G95)/40000,0)</f>
        <v>0</v>
      </c>
      <c r="AA95" s="73">
        <f>R95+Y95+Z95</f>
        <v>0.15134552381</v>
      </c>
      <c r="AB95" s="148">
        <f>IF(AA95&gt;=0,AA95,"")</f>
        <v>0.15134552381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</v>
      </c>
      <c r="D96" s="79">
        <f>ROUND(C96,2)</f>
        <v>49.9</v>
      </c>
      <c r="E96" s="65">
        <v>607.87</v>
      </c>
      <c r="F96" s="66">
        <v>18.04</v>
      </c>
      <c r="G96" s="80">
        <v>11.03834</v>
      </c>
      <c r="H96" s="68">
        <f>MAX(G96,-0.12*F96)</f>
        <v>11.03834</v>
      </c>
      <c r="I96" s="68">
        <f>IF(ABS(F96)&lt;=10,0.5,IF(ABS(F96)&lt;=25,1,IF(ABS(F96)&lt;=100,2,10)))</f>
        <v>1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1</v>
      </c>
      <c r="N96" s="70">
        <f>IF(M96=M95,N95+M96,0)</f>
        <v>7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0.167746893395</v>
      </c>
      <c r="S96" s="65">
        <f>MIN($S$6/100*F96,150)</f>
        <v>2.1648</v>
      </c>
      <c r="T96" s="65">
        <f>MIN($T$6/100*F96,200)</f>
        <v>2.706</v>
      </c>
      <c r="U96" s="65">
        <f>MIN($U$6/100*F96,250)</f>
        <v>3.608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0.120044903015</v>
      </c>
      <c r="Z96" s="73">
        <f>IF(AND(C96&gt;=50.1,G96&lt;0),($A$2)*ABS(G96)/40000,0)</f>
        <v>0</v>
      </c>
      <c r="AA96" s="73">
        <f>R96+Y96+Z96</f>
        <v>0.28779179641</v>
      </c>
      <c r="AB96" s="148">
        <f>IF(AA96&gt;=0,AA96,"")</f>
        <v>0.28779179641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49.98</v>
      </c>
      <c r="D97" s="79">
        <f>ROUND(C97,2)</f>
        <v>49.98</v>
      </c>
      <c r="E97" s="65">
        <v>351.69</v>
      </c>
      <c r="F97" s="66">
        <v>18.04</v>
      </c>
      <c r="G97" s="80">
        <v>11.03834</v>
      </c>
      <c r="H97" s="68">
        <f>MAX(G97,-0.12*F97)</f>
        <v>11.03834</v>
      </c>
      <c r="I97" s="68">
        <f>IF(ABS(F97)&lt;=10,0.5,IF(ABS(F97)&lt;=25,1,IF(ABS(F97)&lt;=100,2,10)))</f>
        <v>1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1</v>
      </c>
      <c r="N97" s="70">
        <f>IF(M97=M96,N96+M97,0)</f>
        <v>8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0.09705184486499999</v>
      </c>
      <c r="S97" s="65">
        <f>MIN($S$6/100*F97,150)</f>
        <v>2.1648</v>
      </c>
      <c r="T97" s="65">
        <f>MIN($T$6/100*F97,200)</f>
        <v>2.706</v>
      </c>
      <c r="U97" s="65">
        <f>MIN($U$6/100*F97,250)</f>
        <v>3.608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0.06945332380499998</v>
      </c>
      <c r="Z97" s="73">
        <f>IF(AND(C97&gt;=50.1,G97&lt;0),($A$2)*ABS(G97)/40000,0)</f>
        <v>0</v>
      </c>
      <c r="AA97" s="73">
        <f>R97+Y97+Z97</f>
        <v>0.16650516867</v>
      </c>
      <c r="AB97" s="148">
        <f>IF(AA97&gt;=0,AA97,"")</f>
        <v>0.16650516867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50.02</v>
      </c>
      <c r="D98" s="79">
        <f>ROUND(C98,2)</f>
        <v>50.02</v>
      </c>
      <c r="E98" s="65">
        <v>172.59</v>
      </c>
      <c r="F98" s="66">
        <v>18.04</v>
      </c>
      <c r="G98" s="80">
        <v>11.03834</v>
      </c>
      <c r="H98" s="68">
        <f>MAX(G98,-0.12*F98)</f>
        <v>11.03834</v>
      </c>
      <c r="I98" s="68">
        <f>IF(ABS(F98)&lt;=10,0.5,IF(ABS(F98)&lt;=25,1,IF(ABS(F98)&lt;=100,2,10)))</f>
        <v>1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1</v>
      </c>
      <c r="N98" s="70">
        <f>IF(M98=M97,N97+M98,0)</f>
        <v>9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0.04762767751499999</v>
      </c>
      <c r="S98" s="65">
        <f>MIN($S$6/100*F98,150)</f>
        <v>2.1648</v>
      </c>
      <c r="T98" s="65">
        <f>MIN($T$6/100*F98,200)</f>
        <v>2.706</v>
      </c>
      <c r="U98" s="65">
        <f>MIN($U$6/100*F98,250)</f>
        <v>3.608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0.03408384985499999</v>
      </c>
      <c r="Z98" s="73">
        <f>IF(AND(C98&gt;=50.1,G98&lt;0),($A$2)*ABS(G98)/40000,0)</f>
        <v>0</v>
      </c>
      <c r="AA98" s="73">
        <f>R98+Y98+Z98</f>
        <v>0.08171152736999998</v>
      </c>
      <c r="AB98" s="148">
        <f>IF(AA98&gt;=0,AA98,"")</f>
        <v>0.08171152736999998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50.05</v>
      </c>
      <c r="D99" s="79">
        <f>ROUND(C99,2)</f>
        <v>50.05</v>
      </c>
      <c r="E99" s="65">
        <v>0</v>
      </c>
      <c r="F99" s="66">
        <v>18.04</v>
      </c>
      <c r="G99" s="80">
        <v>11.03834</v>
      </c>
      <c r="H99" s="68">
        <f>MAX(G99,-0.12*F99)</f>
        <v>11.03834</v>
      </c>
      <c r="I99" s="68">
        <f>IF(ABS(F99)&lt;=10,0.5,IF(ABS(F99)&lt;=25,1,IF(ABS(F99)&lt;=100,2,10)))</f>
        <v>1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1</v>
      </c>
      <c r="N99" s="70">
        <f>IF(M99=M98,N98+M99,0)</f>
        <v>10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2.1648</v>
      </c>
      <c r="T99" s="65">
        <f>MIN($T$6/100*F99,200)</f>
        <v>2.706</v>
      </c>
      <c r="U99" s="65">
        <f>MIN($U$6/100*F99,250)</f>
        <v>3.608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50.07</v>
      </c>
      <c r="D100" s="79">
        <f>ROUND(C100,2)</f>
        <v>50.07</v>
      </c>
      <c r="E100" s="65">
        <v>0</v>
      </c>
      <c r="F100" s="66">
        <v>18.04</v>
      </c>
      <c r="G100" s="80">
        <v>11.03834</v>
      </c>
      <c r="H100" s="68">
        <f>MAX(G100,-0.12*F100)</f>
        <v>11.03834</v>
      </c>
      <c r="I100" s="68">
        <f>IF(ABS(F100)&lt;=10,0.5,IF(ABS(F100)&lt;=25,1,IF(ABS(F100)&lt;=100,2,10)))</f>
        <v>1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1</v>
      </c>
      <c r="N100" s="70">
        <f>IF(M100=M99,N99+M100,0)</f>
        <v>11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2.1648</v>
      </c>
      <c r="T100" s="65">
        <f>MIN($T$6/100*F100,200)</f>
        <v>2.706</v>
      </c>
      <c r="U100" s="65">
        <f>MIN($U$6/100*F100,250)</f>
        <v>3.608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50.04</v>
      </c>
      <c r="D101" s="79">
        <f>ROUND(C101,2)</f>
        <v>50.04</v>
      </c>
      <c r="E101" s="65">
        <v>57.53</v>
      </c>
      <c r="F101" s="66">
        <v>18.04</v>
      </c>
      <c r="G101" s="80">
        <v>11.03834</v>
      </c>
      <c r="H101" s="68">
        <f>MAX(G101,-0.12*F101)</f>
        <v>11.03834</v>
      </c>
      <c r="I101" s="68">
        <f>IF(ABS(F101)&lt;=10,0.5,IF(ABS(F101)&lt;=25,1,IF(ABS(F101)&lt;=100,2,10)))</f>
        <v>1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1</v>
      </c>
      <c r="N101" s="70">
        <f>IF(M101=M100,N100+M101,0)</f>
        <v>12</v>
      </c>
      <c r="O101" s="70">
        <f>IF(OR(N101=12,N101=24,N101=36,N101=48,N101=60,N101=72,N101=84,N101=96),1,0)</f>
        <v>1</v>
      </c>
      <c r="P101" s="71">
        <f>L101+O101</f>
        <v>1</v>
      </c>
      <c r="Q101" s="72">
        <f>P101*ABS(R101)*0.1</f>
        <v>0.0015875892505</v>
      </c>
      <c r="R101" s="73">
        <f>H101*E101/40000</f>
        <v>0.015875892505</v>
      </c>
      <c r="S101" s="65">
        <f>MIN($S$6/100*F101,150)</f>
        <v>2.1648</v>
      </c>
      <c r="T101" s="65">
        <f>MIN($T$6/100*F101,200)</f>
        <v>2.706</v>
      </c>
      <c r="U101" s="65">
        <f>MIN($U$6/100*F101,250)</f>
        <v>3.608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0.011361283285</v>
      </c>
      <c r="Z101" s="73">
        <f>IF(AND(C101&gt;=50.1,G101&lt;0),($A$2)*ABS(G101)/40000,0)</f>
        <v>0</v>
      </c>
      <c r="AA101" s="73">
        <f>R101+Y101+Z101</f>
        <v>0.02723717579</v>
      </c>
      <c r="AB101" s="148">
        <f>IF(AA101&gt;=0,AA101,"")</f>
        <v>0.02723717579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50.02</v>
      </c>
      <c r="D102" s="79">
        <f>ROUND(C102,2)</f>
        <v>50.02</v>
      </c>
      <c r="E102" s="65">
        <v>172.59</v>
      </c>
      <c r="F102" s="66">
        <v>18.04</v>
      </c>
      <c r="G102" s="80">
        <v>18.04</v>
      </c>
      <c r="H102" s="68">
        <f>MAX(G102,-0.12*F102)</f>
        <v>18.04</v>
      </c>
      <c r="I102" s="68">
        <f>IF(ABS(F102)&lt;=10,0.5,IF(ABS(F102)&lt;=25,1,IF(ABS(F102)&lt;=100,2,10)))</f>
        <v>1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1</v>
      </c>
      <c r="N102" s="70">
        <f>IF(M102=M101,N101+M102,0)</f>
        <v>13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0.07783809</v>
      </c>
      <c r="S102" s="65">
        <f>MIN($S$6/100*F102,150)</f>
        <v>2.1648</v>
      </c>
      <c r="T102" s="65">
        <f>MIN($T$6/100*F102,200)</f>
        <v>2.706</v>
      </c>
      <c r="U102" s="65">
        <f>MIN($U$6/100*F102,250)</f>
        <v>3.608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0.06429426233999999</v>
      </c>
      <c r="Z102" s="73">
        <f>IF(AND(C102&gt;=50.1,G102&lt;0),($A$2)*ABS(G102)/40000,0)</f>
        <v>0</v>
      </c>
      <c r="AA102" s="73">
        <f>R102+Y102+Z102</f>
        <v>0.14213235234</v>
      </c>
      <c r="AB102" s="148">
        <f>IF(AA102&gt;=0,AA102,"")</f>
        <v>0.14213235234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50.02</v>
      </c>
      <c r="D103" s="104">
        <f>ROUND(C103,2)</f>
        <v>50.02</v>
      </c>
      <c r="E103" s="105">
        <v>172.59</v>
      </c>
      <c r="F103" s="66">
        <v>19.04</v>
      </c>
      <c r="G103" s="106">
        <v>19.04</v>
      </c>
      <c r="H103" s="107">
        <f>MAX(G103,-0.12*F103)</f>
        <v>19.04</v>
      </c>
      <c r="I103" s="107">
        <f>IF(ABS(F103)&lt;=10,0.5,IF(ABS(F103)&lt;=25,1,IF(ABS(F103)&lt;=100,2,10)))</f>
        <v>1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1</v>
      </c>
      <c r="N103" s="109">
        <f>IF(M103=M102,N102+M103,0)</f>
        <v>14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0.08215284</v>
      </c>
      <c r="S103" s="112">
        <f>MIN($S$6/100*F103,150)</f>
        <v>2.2848</v>
      </c>
      <c r="T103" s="112">
        <f>MIN($T$6/100*F103,200)</f>
        <v>2.856</v>
      </c>
      <c r="U103" s="112">
        <f>MIN($U$6/100*F103,250)</f>
        <v>3.808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0.06785824584</v>
      </c>
      <c r="Z103" s="73">
        <f>IF(AND(C103&gt;=50.1,G103&lt;0),($A$2)*ABS(G103)/40000,0)</f>
        <v>0</v>
      </c>
      <c r="AA103" s="113">
        <f>R103+Y103+Z103</f>
        <v>0.15001108584</v>
      </c>
      <c r="AB103" s="149">
        <f>IF(AA103&gt;=0,AA103,"")</f>
        <v>0.15001108584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49.98968750000001</v>
      </c>
      <c r="D104" s="118">
        <f>ROUND(C104,2)</f>
        <v>49.99</v>
      </c>
      <c r="E104" s="119">
        <f>AVERAGE(E6:E103)</f>
        <v>289.3235416666665</v>
      </c>
      <c r="F104" s="119">
        <f>AVERAGE(F6:F103)</f>
        <v>84.79489583333326</v>
      </c>
      <c r="G104" s="120">
        <f>SUM(G8:G103)/4</f>
        <v>50.19315249999991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2</v>
      </c>
      <c r="Q104" s="121">
        <f>SUM($Q$8:$Q$103)</f>
        <v>0.01069811915425</v>
      </c>
      <c r="R104" s="119">
        <f>SUM(R8:R103)</f>
        <v>2.400916661054999</v>
      </c>
      <c r="S104" s="122"/>
      <c r="T104" s="122"/>
      <c r="U104" s="122"/>
      <c r="V104" s="122"/>
      <c r="W104" s="122"/>
      <c r="X104" s="122"/>
      <c r="Y104" s="123">
        <f>SUM(Y8:Y103)</f>
        <v>2.746650551496499</v>
      </c>
      <c r="Z104" s="123">
        <f>SUM(Z8:Z103)</f>
        <v>0</v>
      </c>
      <c r="AA104" s="124">
        <f>SUM(AA8:AA103)</f>
        <v>5.1475672125515</v>
      </c>
      <c r="AB104" s="125">
        <f>SUM(AB8:AB103)</f>
        <v>7.0107989924815</v>
      </c>
      <c r="AC104" s="126">
        <f>SUM(AC8:AC103)</f>
        <v>-1.863231779930002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0.01069811915425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0.4801833322109998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5.158265331705749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57.5294</v>
      </c>
      <c r="AH152" s="92">
        <f>MIN(AG152,$C$2)</f>
        <v>57.5294</v>
      </c>
    </row>
    <row r="153" spans="1:37" customHeight="1" ht="15.75">
      <c r="AE153" s="17"/>
      <c r="AF153" s="143">
        <f>ROUND((AF152-0.01),2)</f>
        <v>50.03</v>
      </c>
      <c r="AG153" s="144">
        <f>2*$A$2/5</f>
        <v>115.0588</v>
      </c>
      <c r="AH153" s="92">
        <f>MIN(AG153,$C$2)</f>
        <v>115.0588</v>
      </c>
    </row>
    <row r="154" spans="1:37" customHeight="1" ht="15.75">
      <c r="AE154" s="17"/>
      <c r="AF154" s="143">
        <f>ROUND((AF153-0.01),2)</f>
        <v>50.02</v>
      </c>
      <c r="AG154" s="144">
        <f>3*$A$2/5</f>
        <v>172.5882</v>
      </c>
      <c r="AH154" s="92">
        <f>MIN(AG154,$C$2)</f>
        <v>172.5882</v>
      </c>
    </row>
    <row r="155" spans="1:37" customHeight="1" ht="15.75">
      <c r="AE155" s="17"/>
      <c r="AF155" s="143">
        <f>ROUND((AF154-0.01),2)</f>
        <v>50.01</v>
      </c>
      <c r="AG155" s="144">
        <f>4*$A$2/5</f>
        <v>230.1176</v>
      </c>
      <c r="AH155" s="92">
        <f>MIN(AG155,$C$2)</f>
        <v>230.1176</v>
      </c>
    </row>
    <row r="156" spans="1:37" customHeight="1" ht="15.75">
      <c r="AE156" s="17"/>
      <c r="AF156" s="143">
        <f>ROUND((AF155-0.01),2)</f>
        <v>50</v>
      </c>
      <c r="AG156" s="144">
        <f>5*$A$2/5</f>
        <v>287.647</v>
      </c>
      <c r="AH156" s="92">
        <f>MIN(AG156,$C$2)</f>
        <v>287.647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319.6690625</v>
      </c>
      <c r="AH157" s="92">
        <f>MIN(AG157,$C$2)</f>
        <v>319.6690625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351.691125</v>
      </c>
      <c r="AH158" s="92">
        <f>MIN(AG158,$C$2)</f>
        <v>351.691125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383.7131875</v>
      </c>
      <c r="AH159" s="92">
        <f>MIN(AG159,$C$2)</f>
        <v>383.7131875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415.73525</v>
      </c>
      <c r="AH160" s="92">
        <f>MIN(AG160,$C$2)</f>
        <v>415.73525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447.7573125</v>
      </c>
      <c r="AH161" s="92">
        <f>MIN(AG161,$C$2)</f>
        <v>447.7573125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479.779375</v>
      </c>
      <c r="AH162" s="92">
        <f>MIN(AG162,$C$2)</f>
        <v>479.779375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511.8014375</v>
      </c>
      <c r="AH163" s="92">
        <f>MIN(AG163,$C$2)</f>
        <v>511.8014375</v>
      </c>
    </row>
    <row r="164" spans="1:37" customHeight="1" ht="15">
      <c r="AE164" s="17"/>
      <c r="AF164" s="143">
        <f>ROUND((AF163-0.01),2)</f>
        <v>49.92</v>
      </c>
      <c r="AG164" s="144">
        <f>400+8*$A$2/16</f>
        <v>543.8235</v>
      </c>
      <c r="AH164" s="145">
        <f>MIN(AG164,$C$2)</f>
        <v>543.8235</v>
      </c>
    </row>
    <row r="165" spans="1:37" customHeight="1" ht="15">
      <c r="AE165" s="17"/>
      <c r="AF165" s="143">
        <f>ROUND((AF164-0.01),2)</f>
        <v>49.91</v>
      </c>
      <c r="AG165" s="144">
        <f>450+7*$A$2/16</f>
        <v>575.8455625</v>
      </c>
      <c r="AH165" s="145">
        <f>MIN(AG165,$C$2)</f>
        <v>575.8455625</v>
      </c>
    </row>
    <row r="166" spans="1:37" customHeight="1" ht="15">
      <c r="AE166" s="17"/>
      <c r="AF166" s="143">
        <f>ROUND((AF165-0.01),2)</f>
        <v>49.9</v>
      </c>
      <c r="AG166" s="144">
        <f>500+6*$A$2/16</f>
        <v>607.867625</v>
      </c>
      <c r="AH166" s="145">
        <f>MIN(AG166,$C$2)</f>
        <v>607.867625</v>
      </c>
    </row>
    <row r="167" spans="1:37" customHeight="1" ht="15">
      <c r="AE167" s="17"/>
      <c r="AF167" s="143">
        <f>ROUND((AF166-0.01),2)</f>
        <v>49.89</v>
      </c>
      <c r="AG167" s="144">
        <f>550+5*$A$2/16</f>
        <v>639.8896875</v>
      </c>
      <c r="AH167" s="145">
        <f>MIN(AG167,$C$2)</f>
        <v>639.8896875</v>
      </c>
    </row>
    <row r="168" spans="1:37" customHeight="1" ht="15">
      <c r="AE168" s="17"/>
      <c r="AF168" s="143">
        <f>ROUND((AF167-0.01),2)</f>
        <v>49.88</v>
      </c>
      <c r="AG168" s="144">
        <f>600+4*$A$2/16</f>
        <v>671.91175</v>
      </c>
      <c r="AH168" s="145">
        <f>MIN(AG168,$C$2)</f>
        <v>671.91175</v>
      </c>
    </row>
    <row r="169" spans="1:37" customHeight="1" ht="15">
      <c r="AE169" s="17"/>
      <c r="AF169" s="143">
        <f>ROUND((AF168-0.01),2)</f>
        <v>49.87</v>
      </c>
      <c r="AG169" s="144">
        <f>650+3*$A$2/16</f>
        <v>703.9338125</v>
      </c>
      <c r="AH169" s="145">
        <f>MIN(AG169,$C$2)</f>
        <v>703.9338125</v>
      </c>
    </row>
    <row r="170" spans="1:37" customHeight="1" ht="15">
      <c r="AE170" s="17"/>
      <c r="AF170" s="143">
        <f>ROUND((AF169-0.01),2)</f>
        <v>49.86</v>
      </c>
      <c r="AG170" s="144">
        <f>700+2*$A$2/16</f>
        <v>735.955875</v>
      </c>
      <c r="AH170" s="145">
        <f>MIN(AG170,$C$2)</f>
        <v>735.955875</v>
      </c>
    </row>
    <row r="171" spans="1:37" customHeight="1" ht="15">
      <c r="AE171" s="17"/>
      <c r="AF171" s="143">
        <f>ROUND((AF170-0.01),2)</f>
        <v>49.85</v>
      </c>
      <c r="AG171" s="144">
        <f>750+1*$A$2/16</f>
        <v>767.9779375000001</v>
      </c>
      <c r="AH171" s="145">
        <f>MIN(AG171,$C$2)</f>
        <v>767.9779375000001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cols>
    <col min="18" max="18" width="10.71" customWidth="true" style="0"/>
    <col min="25" max="25" width="11.86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7.001320255995498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277.22</v>
      </c>
      <c r="B2" s="19"/>
      <c r="C2" s="20">
        <v>800</v>
      </c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62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50.04</v>
      </c>
      <c r="D8" s="64">
        <f>ROUND(C8,2)</f>
        <v>50.04</v>
      </c>
      <c r="E8" s="65">
        <v>55.44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50.01</v>
      </c>
      <c r="D9" s="79">
        <f>ROUND(C9,2)</f>
        <v>50.01</v>
      </c>
      <c r="E9" s="65">
        <v>221.78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49.99</v>
      </c>
      <c r="D10" s="79">
        <f>ROUND(C10,2)</f>
        <v>49.99</v>
      </c>
      <c r="E10" s="65">
        <v>309.89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277.22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49.96</v>
      </c>
      <c r="D12" s="79">
        <f>ROUND(C12,2)</f>
        <v>49.96</v>
      </c>
      <c r="E12" s="65">
        <v>407.92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49.98</v>
      </c>
      <c r="D13" s="79">
        <f>ROUND(C13,2)</f>
        <v>49.98</v>
      </c>
      <c r="E13" s="65">
        <v>342.57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49.96</v>
      </c>
      <c r="D14" s="79">
        <f>ROUND(C14,2)</f>
        <v>49.96</v>
      </c>
      <c r="E14" s="65">
        <v>407.92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49.99</v>
      </c>
      <c r="D15" s="79">
        <f>ROUND(C15,2)</f>
        <v>49.99</v>
      </c>
      <c r="E15" s="65">
        <v>309.89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49.97</v>
      </c>
      <c r="D16" s="79">
        <f>ROUND(C16,2)</f>
        <v>49.97</v>
      </c>
      <c r="E16" s="65">
        <v>375.24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</v>
      </c>
      <c r="D17" s="79">
        <f>ROUND(C17,2)</f>
        <v>50</v>
      </c>
      <c r="E17" s="65">
        <v>277.22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49.97</v>
      </c>
      <c r="D18" s="79">
        <f>ROUND(C18,2)</f>
        <v>49.97</v>
      </c>
      <c r="E18" s="65">
        <v>375.24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49.98</v>
      </c>
      <c r="D19" s="79">
        <f>ROUND(C19,2)</f>
        <v>49.98</v>
      </c>
      <c r="E19" s="65">
        <v>342.57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49.95</v>
      </c>
      <c r="D20" s="79">
        <f>ROUND(C20,2)</f>
        <v>49.95</v>
      </c>
      <c r="E20" s="65">
        <v>440.59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49.97</v>
      </c>
      <c r="D21" s="79">
        <f>ROUND(C21,2)</f>
        <v>49.97</v>
      </c>
      <c r="E21" s="65">
        <v>375.24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49.98</v>
      </c>
      <c r="D22" s="79">
        <f>ROUND(C22,2)</f>
        <v>49.98</v>
      </c>
      <c r="E22" s="65">
        <v>342.57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49.97</v>
      </c>
      <c r="D23" s="79">
        <f>ROUND(C23,2)</f>
        <v>49.97</v>
      </c>
      <c r="E23" s="65">
        <v>375.24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49.92</v>
      </c>
      <c r="D24" s="79">
        <f>ROUND(C24,2)</f>
        <v>49.92</v>
      </c>
      <c r="E24" s="65">
        <v>538.61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49.98</v>
      </c>
      <c r="D25" s="79">
        <f>ROUND(C25,2)</f>
        <v>49.98</v>
      </c>
      <c r="E25" s="65">
        <v>342.57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50.03</v>
      </c>
      <c r="D26" s="79">
        <f>ROUND(C26,2)</f>
        <v>50.03</v>
      </c>
      <c r="E26" s="65">
        <v>110.89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</v>
      </c>
      <c r="D27" s="79">
        <f>ROUND(C27,2)</f>
        <v>50</v>
      </c>
      <c r="E27" s="65">
        <v>277.22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49.99</v>
      </c>
      <c r="D28" s="79">
        <f>ROUND(C28,2)</f>
        <v>49.99</v>
      </c>
      <c r="E28" s="65">
        <v>309.89</v>
      </c>
      <c r="F28" s="66">
        <v>36.38</v>
      </c>
      <c r="G28" s="80">
        <v>-0.8826499999999982</v>
      </c>
      <c r="H28" s="68">
        <f>MAX(G28,-0.12*F28)</f>
        <v>-0.8826499999999982</v>
      </c>
      <c r="I28" s="68">
        <f>IF(ABS(F28)&lt;=10,0.5,IF(ABS(F28)&lt;=25,1,IF(ABS(F28)&lt;=100,2,10)))</f>
        <v>2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-0.006838110212499986</v>
      </c>
      <c r="S28" s="65">
        <f>MIN($S$6/100*F28,150)</f>
        <v>4.3656</v>
      </c>
      <c r="T28" s="65">
        <f>MIN($T$6/100*F28,200)</f>
        <v>5.457</v>
      </c>
      <c r="U28" s="65">
        <f>MIN($U$6/100*F28,250)</f>
        <v>7.276000000000001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-0.006838110212499986</v>
      </c>
      <c r="AB28" s="148" t="str">
        <f>IF(AA28&gt;=0,AA28,"")</f>
        <v/>
      </c>
      <c r="AC28" s="82">
        <f>IF(AA28&lt;0,AA28,"")</f>
        <v>-0.006838110212499986</v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49.95</v>
      </c>
      <c r="D29" s="79">
        <f>ROUND(C29,2)</f>
        <v>49.95</v>
      </c>
      <c r="E29" s="65">
        <v>440.59</v>
      </c>
      <c r="F29" s="66">
        <v>82.02</v>
      </c>
      <c r="G29" s="80">
        <v>-1.838639999999998</v>
      </c>
      <c r="H29" s="68">
        <f>MAX(G29,-0.12*F29)</f>
        <v>-1.838639999999998</v>
      </c>
      <c r="I29" s="68">
        <f>IF(ABS(F29)&lt;=10,0.5,IF(ABS(F29)&lt;=25,1,IF(ABS(F29)&lt;=100,2,10)))</f>
        <v>2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-0.02025215993999998</v>
      </c>
      <c r="S29" s="65">
        <f>MIN($S$6/100*F29,150)</f>
        <v>9.8424</v>
      </c>
      <c r="T29" s="65">
        <f>MIN($T$6/100*F29,200)</f>
        <v>12.303</v>
      </c>
      <c r="U29" s="65">
        <f>MIN($U$6/100*F29,250)</f>
        <v>16.404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-0.02025215993999998</v>
      </c>
      <c r="AB29" s="148" t="str">
        <f>IF(AA29&gt;=0,AA29,"")</f>
        <v/>
      </c>
      <c r="AC29" s="82">
        <f>IF(AA29&lt;0,AA29,"")</f>
        <v>-0.02025215993999998</v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50</v>
      </c>
      <c r="D30" s="79">
        <f>ROUND(C30,2)</f>
        <v>50</v>
      </c>
      <c r="E30" s="65">
        <v>277.22</v>
      </c>
      <c r="F30" s="66">
        <v>137.55</v>
      </c>
      <c r="G30" s="80">
        <v>-3.254219999999975</v>
      </c>
      <c r="H30" s="68">
        <f>MAX(G30,-0.12*F30)</f>
        <v>-3.254219999999975</v>
      </c>
      <c r="I30" s="68">
        <f>IF(ABS(F30)&lt;=10,0.5,IF(ABS(F30)&lt;=25,1,IF(ABS(F30)&lt;=100,2,10)))</f>
        <v>10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-0.02255337170999983</v>
      </c>
      <c r="S30" s="65">
        <f>MIN($S$6/100*F30,150)</f>
        <v>16.506</v>
      </c>
      <c r="T30" s="65">
        <f>MIN($T$6/100*F30,200)</f>
        <v>20.6325</v>
      </c>
      <c r="U30" s="65">
        <f>MIN($U$6/100*F30,250)</f>
        <v>27.51000000000001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-0.02255337170999983</v>
      </c>
      <c r="AB30" s="148" t="str">
        <f>IF(AA30&gt;=0,AA30,"")</f>
        <v/>
      </c>
      <c r="AC30" s="82">
        <f>IF(AA30&lt;0,AA30,"")</f>
        <v>-0.02255337170999983</v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50.07</v>
      </c>
      <c r="D31" s="79">
        <f>ROUND(C31,2)</f>
        <v>50.07</v>
      </c>
      <c r="E31" s="65">
        <v>0</v>
      </c>
      <c r="F31" s="66">
        <v>172.51</v>
      </c>
      <c r="G31" s="80">
        <v>9.750589999999988</v>
      </c>
      <c r="H31" s="68">
        <f>MAX(G31,-0.12*F31)</f>
        <v>9.750589999999988</v>
      </c>
      <c r="I31" s="68">
        <f>IF(ABS(F31)&lt;=10,0.5,IF(ABS(F31)&lt;=25,1,IF(ABS(F31)&lt;=100,2,10)))</f>
        <v>10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20.7012</v>
      </c>
      <c r="T31" s="65">
        <f>MIN($T$6/100*F31,200)</f>
        <v>25.8765</v>
      </c>
      <c r="U31" s="65">
        <f>MIN($U$6/100*F31,250)</f>
        <v>34.502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50.12</v>
      </c>
      <c r="D32" s="79">
        <f>ROUND(C32,2)</f>
        <v>50.12</v>
      </c>
      <c r="E32" s="65">
        <v>0</v>
      </c>
      <c r="F32" s="66">
        <v>170.19</v>
      </c>
      <c r="G32" s="80">
        <v>2.537589999999994</v>
      </c>
      <c r="H32" s="68">
        <f>MAX(G32,-0.12*F32)</f>
        <v>2.537589999999994</v>
      </c>
      <c r="I32" s="68">
        <f>IF(ABS(F32)&lt;=10,0.5,IF(ABS(F32)&lt;=25,1,IF(ABS(F32)&lt;=100,2,10)))</f>
        <v>10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20.4228</v>
      </c>
      <c r="T32" s="65">
        <f>MIN($T$6/100*F32,200)</f>
        <v>25.5285</v>
      </c>
      <c r="U32" s="65">
        <f>MIN($U$6/100*F32,250)</f>
        <v>34.038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50.09</v>
      </c>
      <c r="D33" s="79">
        <f>ROUND(C33,2)</f>
        <v>50.09</v>
      </c>
      <c r="E33" s="65">
        <v>0</v>
      </c>
      <c r="F33" s="66">
        <v>257.96</v>
      </c>
      <c r="G33" s="80">
        <v>16.55008999999998</v>
      </c>
      <c r="H33" s="68">
        <f>MAX(G33,-0.12*F33)</f>
        <v>16.55008999999998</v>
      </c>
      <c r="I33" s="68">
        <f>IF(ABS(F33)&lt;=10,0.5,IF(ABS(F33)&lt;=25,1,IF(ABS(F33)&lt;=100,2,10)))</f>
        <v>10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1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30.9552</v>
      </c>
      <c r="T33" s="65">
        <f>MIN($T$6/100*F33,200)</f>
        <v>38.694</v>
      </c>
      <c r="U33" s="65">
        <f>MIN($U$6/100*F33,250)</f>
        <v>51.592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50.06</v>
      </c>
      <c r="D34" s="79">
        <f>ROUND(C34,2)</f>
        <v>50.06</v>
      </c>
      <c r="E34" s="65">
        <v>0</v>
      </c>
      <c r="F34" s="66">
        <v>353.89</v>
      </c>
      <c r="G34" s="80">
        <v>8.935759999999959</v>
      </c>
      <c r="H34" s="68">
        <f>MAX(G34,-0.12*F34)</f>
        <v>8.935759999999959</v>
      </c>
      <c r="I34" s="68">
        <f>IF(ABS(F34)&lt;=10,0.5,IF(ABS(F34)&lt;=25,1,IF(ABS(F34)&lt;=100,2,10)))</f>
        <v>10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42.4668</v>
      </c>
      <c r="T34" s="65">
        <f>MIN($T$6/100*F34,200)</f>
        <v>53.08349999999999</v>
      </c>
      <c r="U34" s="65">
        <f>MIN($U$6/100*F34,250)</f>
        <v>70.77800000000001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50.03</v>
      </c>
      <c r="D35" s="79">
        <f>ROUND(C35,2)</f>
        <v>50.03</v>
      </c>
      <c r="E35" s="65">
        <v>110.89</v>
      </c>
      <c r="F35" s="66">
        <v>365.28</v>
      </c>
      <c r="G35" s="80">
        <v>20.32575999999995</v>
      </c>
      <c r="H35" s="68">
        <f>MAX(G35,-0.12*F35)</f>
        <v>20.32575999999995</v>
      </c>
      <c r="I35" s="68">
        <f>IF(ABS(F35)&lt;=10,0.5,IF(ABS(F35)&lt;=25,1,IF(ABS(F35)&lt;=100,2,10)))</f>
        <v>10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1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0.05634808815999985</v>
      </c>
      <c r="S35" s="65">
        <f>MIN($S$6/100*F35,150)</f>
        <v>43.8336</v>
      </c>
      <c r="T35" s="65">
        <f>MIN($T$6/100*F35,200)</f>
        <v>54.79199999999999</v>
      </c>
      <c r="U35" s="65">
        <f>MIN($U$6/100*F35,250)</f>
        <v>73.056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0.05634808815999985</v>
      </c>
      <c r="AB35" s="148">
        <f>IF(AA35&gt;=0,AA35,"")</f>
        <v>0.05634808815999985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50.02</v>
      </c>
      <c r="D36" s="79">
        <f>ROUND(C36,2)</f>
        <v>50.02</v>
      </c>
      <c r="E36" s="65">
        <v>166.33</v>
      </c>
      <c r="F36" s="66">
        <v>365.28</v>
      </c>
      <c r="G36" s="80">
        <v>20.32575999999995</v>
      </c>
      <c r="H36" s="68">
        <f>MAX(G36,-0.12*F36)</f>
        <v>20.32575999999995</v>
      </c>
      <c r="I36" s="68">
        <f>IF(ABS(F36)&lt;=10,0.5,IF(ABS(F36)&lt;=25,1,IF(ABS(F36)&lt;=100,2,10)))</f>
        <v>10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1</v>
      </c>
      <c r="N36" s="70">
        <f>IF(M36=M35,N35+M36,0)</f>
        <v>1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0.08451959151999978</v>
      </c>
      <c r="S36" s="65">
        <f>MIN($S$6/100*F36,150)</f>
        <v>43.8336</v>
      </c>
      <c r="T36" s="65">
        <f>MIN($T$6/100*F36,200)</f>
        <v>54.79199999999999</v>
      </c>
      <c r="U36" s="65">
        <f>MIN($U$6/100*F36,250)</f>
        <v>73.056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0.08451959151999978</v>
      </c>
      <c r="AB36" s="148">
        <f>IF(AA36&gt;=0,AA36,"")</f>
        <v>0.08451959151999978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49.94</v>
      </c>
      <c r="D37" s="79">
        <f>ROUND(C37,2)</f>
        <v>49.94</v>
      </c>
      <c r="E37" s="65">
        <v>473.26</v>
      </c>
      <c r="F37" s="66">
        <v>365.28</v>
      </c>
      <c r="G37" s="80">
        <v>20.31807999999995</v>
      </c>
      <c r="H37" s="68">
        <f>MAX(G37,-0.12*F37)</f>
        <v>20.31807999999995</v>
      </c>
      <c r="I37" s="68">
        <f>IF(ABS(F37)&lt;=10,0.5,IF(ABS(F37)&lt;=25,1,IF(ABS(F37)&lt;=100,2,10)))</f>
        <v>10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1</v>
      </c>
      <c r="N37" s="70">
        <f>IF(M37=M36,N36+M37,0)</f>
        <v>2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0.2403933635199994</v>
      </c>
      <c r="S37" s="65">
        <f>MIN($S$6/100*F37,150)</f>
        <v>43.8336</v>
      </c>
      <c r="T37" s="65">
        <f>MIN($T$6/100*F37,200)</f>
        <v>54.79199999999999</v>
      </c>
      <c r="U37" s="65">
        <f>MIN($U$6/100*F37,250)</f>
        <v>73.056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0.2403933635199994</v>
      </c>
      <c r="AB37" s="148">
        <f>IF(AA37&gt;=0,AA37,"")</f>
        <v>0.2403933635199994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50</v>
      </c>
      <c r="D38" s="79">
        <f>ROUND(C38,2)</f>
        <v>50</v>
      </c>
      <c r="E38" s="65">
        <v>277.22</v>
      </c>
      <c r="F38" s="66">
        <v>357.42</v>
      </c>
      <c r="G38" s="80">
        <v>10.71471999999994</v>
      </c>
      <c r="H38" s="68">
        <f>MAX(G38,-0.12*F38)</f>
        <v>10.71471999999994</v>
      </c>
      <c r="I38" s="68">
        <f>IF(ABS(F38)&lt;=10,0.5,IF(ABS(F38)&lt;=25,1,IF(ABS(F38)&lt;=100,2,10)))</f>
        <v>10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1</v>
      </c>
      <c r="N38" s="70">
        <f>IF(M38=M37,N37+M38,0)</f>
        <v>3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0.07425836695999961</v>
      </c>
      <c r="S38" s="65">
        <f>MIN($S$6/100*F38,150)</f>
        <v>42.89039999999999</v>
      </c>
      <c r="T38" s="65">
        <f>MIN($T$6/100*F38,200)</f>
        <v>53.61299999999999</v>
      </c>
      <c r="U38" s="65">
        <f>MIN($U$6/100*F38,250)</f>
        <v>71.48399999999999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0.07425836695999961</v>
      </c>
      <c r="AB38" s="148">
        <f>IF(AA38&gt;=0,AA38,"")</f>
        <v>0.07425836695999961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49.91</v>
      </c>
      <c r="D39" s="79">
        <f>ROUND(C39,2)</f>
        <v>49.91</v>
      </c>
      <c r="E39" s="65">
        <v>571.28</v>
      </c>
      <c r="F39" s="66">
        <v>259.98</v>
      </c>
      <c r="G39" s="80">
        <v>-3.606320000000039</v>
      </c>
      <c r="H39" s="68">
        <f>MAX(G39,-0.12*F39)</f>
        <v>-3.606320000000039</v>
      </c>
      <c r="I39" s="68">
        <f>IF(ABS(F39)&lt;=10,0.5,IF(ABS(F39)&lt;=25,1,IF(ABS(F39)&lt;=100,2,10)))</f>
        <v>10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-0.05150546224000056</v>
      </c>
      <c r="S39" s="65">
        <f>MIN($S$6/100*F39,150)</f>
        <v>31.19759999999999</v>
      </c>
      <c r="T39" s="65">
        <f>MIN($T$6/100*F39,200)</f>
        <v>38.99699999999999</v>
      </c>
      <c r="U39" s="65">
        <f>MIN($U$6/100*F39,250)</f>
        <v>51.996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-0.05150546224000056</v>
      </c>
      <c r="AB39" s="148" t="str">
        <f>IF(AA39&gt;=0,AA39,"")</f>
        <v/>
      </c>
      <c r="AC39" s="82">
        <f>IF(AA39&lt;0,AA39,"")</f>
        <v>-0.05150546224000056</v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</v>
      </c>
      <c r="D40" s="79">
        <f>ROUND(C40,2)</f>
        <v>50</v>
      </c>
      <c r="E40" s="65">
        <v>277.22</v>
      </c>
      <c r="F40" s="66">
        <v>245.37</v>
      </c>
      <c r="G40" s="80">
        <v>26.05230999999998</v>
      </c>
      <c r="H40" s="68">
        <f>MAX(G40,-0.12*F40)</f>
        <v>26.05230999999998</v>
      </c>
      <c r="I40" s="68">
        <f>IF(ABS(F40)&lt;=10,0.5,IF(ABS(F40)&lt;=25,1,IF(ABS(F40)&lt;=100,2,10)))</f>
        <v>10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1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0.1805555344549999</v>
      </c>
      <c r="S40" s="65">
        <f>MIN($S$6/100*F40,150)</f>
        <v>29.44439999999999</v>
      </c>
      <c r="T40" s="65">
        <f>MIN($T$6/100*F40,200)</f>
        <v>36.80549999999999</v>
      </c>
      <c r="U40" s="65">
        <f>MIN($U$6/100*F40,250)</f>
        <v>49.074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0.1805555344549999</v>
      </c>
      <c r="AB40" s="148">
        <f>IF(AA40&gt;=0,AA40,"")</f>
        <v>0.1805555344549999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49.94</v>
      </c>
      <c r="D41" s="79">
        <f>ROUND(C41,2)</f>
        <v>49.94</v>
      </c>
      <c r="E41" s="65">
        <v>473.26</v>
      </c>
      <c r="F41" s="66">
        <v>207.18</v>
      </c>
      <c r="G41" s="80">
        <v>19.80030999999997</v>
      </c>
      <c r="H41" s="68">
        <f>MAX(G41,-0.12*F41)</f>
        <v>19.80030999999997</v>
      </c>
      <c r="I41" s="68">
        <f>IF(ABS(F41)&lt;=10,0.5,IF(ABS(F41)&lt;=25,1,IF(ABS(F41)&lt;=100,2,10)))</f>
        <v>10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1</v>
      </c>
      <c r="N41" s="70">
        <f>IF(M41=M40,N40+M41,0)</f>
        <v>1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0.2342673677649996</v>
      </c>
      <c r="S41" s="65">
        <f>MIN($S$6/100*F41,150)</f>
        <v>24.8616</v>
      </c>
      <c r="T41" s="65">
        <f>MIN($T$6/100*F41,200)</f>
        <v>31.07699999999999</v>
      </c>
      <c r="U41" s="65">
        <f>MIN($U$6/100*F41,250)</f>
        <v>41.436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0.2342673677649996</v>
      </c>
      <c r="AB41" s="148">
        <f>IF(AA41&gt;=0,AA41,"")</f>
        <v>0.2342673677649996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49.92</v>
      </c>
      <c r="D42" s="79">
        <f>ROUND(C42,2)</f>
        <v>49.92</v>
      </c>
      <c r="E42" s="65">
        <v>538.61</v>
      </c>
      <c r="F42" s="66">
        <v>198.01</v>
      </c>
      <c r="G42" s="80">
        <v>73.32563999999999</v>
      </c>
      <c r="H42" s="68">
        <f>MAX(G42,-0.12*F42)</f>
        <v>73.32563999999999</v>
      </c>
      <c r="I42" s="68">
        <f>IF(ABS(F42)&lt;=10,0.5,IF(ABS(F42)&lt;=25,1,IF(ABS(F42)&lt;=100,2,10)))</f>
        <v>10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1</v>
      </c>
      <c r="N42" s="70">
        <f>IF(M42=M41,N41+M42,0)</f>
        <v>2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0.98734807401</v>
      </c>
      <c r="S42" s="65">
        <f>MIN($S$6/100*F42,150)</f>
        <v>23.7612</v>
      </c>
      <c r="T42" s="65">
        <f>MIN($T$6/100*F42,200)</f>
        <v>29.7015</v>
      </c>
      <c r="U42" s="65">
        <f>MIN($U$6/100*F42,250)</f>
        <v>39.602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0.5234198514749999</v>
      </c>
      <c r="Z42" s="73">
        <f>IF(AND(C42&gt;=50.1,G42&lt;0),($A$2)*ABS(G42)/40000,0)</f>
        <v>0</v>
      </c>
      <c r="AA42" s="73">
        <f>R42+Y42+Z42</f>
        <v>1.510767925485</v>
      </c>
      <c r="AB42" s="148">
        <f>IF(AA42&gt;=0,AA42,"")</f>
        <v>1.510767925485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49.86</v>
      </c>
      <c r="D43" s="79">
        <f>ROUND(C43,2)</f>
        <v>49.86</v>
      </c>
      <c r="E43" s="65">
        <v>734.65</v>
      </c>
      <c r="F43" s="66">
        <v>152.67</v>
      </c>
      <c r="G43" s="80">
        <v>90.35571999999999</v>
      </c>
      <c r="H43" s="68">
        <f>MAX(G43,-0.12*F43)</f>
        <v>90.35571999999999</v>
      </c>
      <c r="I43" s="68">
        <f>IF(ABS(F43)&lt;=10,0.5,IF(ABS(F43)&lt;=25,1,IF(ABS(F43)&lt;=100,2,10)))</f>
        <v>10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1</v>
      </c>
      <c r="N43" s="70">
        <f>IF(M43=M42,N42+M43,0)</f>
        <v>3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1.65949574245</v>
      </c>
      <c r="S43" s="65">
        <f>MIN($S$6/100*F43,150)</f>
        <v>18.3204</v>
      </c>
      <c r="T43" s="65">
        <f>MIN($T$6/100*F43,200)</f>
        <v>22.9005</v>
      </c>
      <c r="U43" s="65">
        <f>MIN($U$6/100*F43,250)</f>
        <v>30.534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1.171604025025</v>
      </c>
      <c r="Z43" s="73">
        <f>IF(AND(C43&gt;=50.1,G43&lt;0),($A$2)*ABS(G43)/40000,0)</f>
        <v>0</v>
      </c>
      <c r="AA43" s="73">
        <f>R43+Y43+Z43</f>
        <v>2.831099767474999</v>
      </c>
      <c r="AB43" s="148">
        <f>IF(AA43&gt;=0,AA43,"")</f>
        <v>2.831099767474999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49.92</v>
      </c>
      <c r="D44" s="79">
        <f>ROUND(C44,2)</f>
        <v>49.92</v>
      </c>
      <c r="E44" s="65">
        <v>538.61</v>
      </c>
      <c r="F44" s="66">
        <v>120.32</v>
      </c>
      <c r="G44" s="80">
        <v>71.22908000000001</v>
      </c>
      <c r="H44" s="68">
        <f>MAX(G44,-0.12*F44)</f>
        <v>71.22908000000001</v>
      </c>
      <c r="I44" s="68">
        <f>IF(ABS(F44)&lt;=10,0.5,IF(ABS(F44)&lt;=25,1,IF(ABS(F44)&lt;=100,2,10)))</f>
        <v>10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1</v>
      </c>
      <c r="N44" s="70">
        <f>IF(M44=M43,N43+M44,0)</f>
        <v>4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0.95911736947</v>
      </c>
      <c r="S44" s="65">
        <f>MIN($S$6/100*F44,150)</f>
        <v>14.4384</v>
      </c>
      <c r="T44" s="65">
        <f>MIN($T$6/100*F44,200)</f>
        <v>18.048</v>
      </c>
      <c r="U44" s="65">
        <f>MIN($U$6/100*F44,250)</f>
        <v>24.064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0.6772132043500001</v>
      </c>
      <c r="Z44" s="73">
        <f>IF(AND(C44&gt;=50.1,G44&lt;0),($A$2)*ABS(G44)/40000,0)</f>
        <v>0</v>
      </c>
      <c r="AA44" s="73">
        <f>R44+Y44+Z44</f>
        <v>1.63633057382</v>
      </c>
      <c r="AB44" s="148">
        <f>IF(AA44&gt;=0,AA44,"")</f>
        <v>1.63633057382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49.97</v>
      </c>
      <c r="D45" s="79">
        <f>ROUND(C45,2)</f>
        <v>49.97</v>
      </c>
      <c r="E45" s="65">
        <v>375.24</v>
      </c>
      <c r="F45" s="66">
        <v>43.24</v>
      </c>
      <c r="G45" s="80">
        <v>8.565420000000003</v>
      </c>
      <c r="H45" s="68">
        <f>MAX(G45,-0.12*F45)</f>
        <v>8.565420000000003</v>
      </c>
      <c r="I45" s="68">
        <f>IF(ABS(F45)&lt;=10,0.5,IF(ABS(F45)&lt;=25,1,IF(ABS(F45)&lt;=100,2,10)))</f>
        <v>2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1</v>
      </c>
      <c r="N45" s="70">
        <f>IF(M45=M44,N44+M45,0)</f>
        <v>5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0.08035220502000003</v>
      </c>
      <c r="S45" s="65">
        <f>MIN($S$6/100*F45,150)</f>
        <v>5.1888</v>
      </c>
      <c r="T45" s="65">
        <f>MIN($T$6/100*F45,200)</f>
        <v>6.486</v>
      </c>
      <c r="U45" s="65">
        <f>MIN($U$6/100*F45,250)</f>
        <v>8.648000000000001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0.01023662224800001</v>
      </c>
      <c r="Z45" s="73">
        <f>IF(AND(C45&gt;=50.1,G45&lt;0),($A$2)*ABS(G45)/40000,0)</f>
        <v>0</v>
      </c>
      <c r="AA45" s="73">
        <f>R45+Y45+Z45</f>
        <v>0.09058882726800004</v>
      </c>
      <c r="AB45" s="148">
        <f>IF(AA45&gt;=0,AA45,"")</f>
        <v>0.09058882726800004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50.01</v>
      </c>
      <c r="D46" s="79">
        <f>ROUND(C46,2)</f>
        <v>50.01</v>
      </c>
      <c r="E46" s="65">
        <v>221.78</v>
      </c>
      <c r="F46" s="66">
        <v>43.24</v>
      </c>
      <c r="G46" s="80">
        <v>10.47861</v>
      </c>
      <c r="H46" s="68">
        <f>MAX(G46,-0.12*F46)</f>
        <v>10.47861</v>
      </c>
      <c r="I46" s="68">
        <f>IF(ABS(F46)&lt;=10,0.5,IF(ABS(F46)&lt;=25,1,IF(ABS(F46)&lt;=100,2,10)))</f>
        <v>2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1</v>
      </c>
      <c r="N46" s="70">
        <f>IF(M46=M45,N45+M46,0)</f>
        <v>6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0.05809865314500001</v>
      </c>
      <c r="S46" s="65">
        <f>MIN($S$6/100*F46,150)</f>
        <v>5.1888</v>
      </c>
      <c r="T46" s="65">
        <f>MIN($T$6/100*F46,200)</f>
        <v>6.486</v>
      </c>
      <c r="U46" s="65">
        <f>MIN($U$6/100*F46,250)</f>
        <v>8.648000000000001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0.01638316582500001</v>
      </c>
      <c r="Z46" s="73">
        <f>IF(AND(C46&gt;=50.1,G46&lt;0),($A$2)*ABS(G46)/40000,0)</f>
        <v>0</v>
      </c>
      <c r="AA46" s="73">
        <f>R46+Y46+Z46</f>
        <v>0.07448181897000003</v>
      </c>
      <c r="AB46" s="148">
        <f>IF(AA46&gt;=0,AA46,"")</f>
        <v>0.07448181897000003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50.04</v>
      </c>
      <c r="D47" s="79">
        <f>ROUND(C47,2)</f>
        <v>50.04</v>
      </c>
      <c r="E47" s="65">
        <v>55.44</v>
      </c>
      <c r="F47" s="66">
        <v>43.24</v>
      </c>
      <c r="G47" s="80">
        <v>10.51701</v>
      </c>
      <c r="H47" s="68">
        <f>MAX(G47,-0.12*F47)</f>
        <v>10.51701</v>
      </c>
      <c r="I47" s="68">
        <f>IF(ABS(F47)&lt;=10,0.5,IF(ABS(F47)&lt;=25,1,IF(ABS(F47)&lt;=100,2,10)))</f>
        <v>2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1</v>
      </c>
      <c r="N47" s="70">
        <f>IF(M47=M46,N46+M47,0)</f>
        <v>7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0.01457657586</v>
      </c>
      <c r="S47" s="65">
        <f>MIN($S$6/100*F47,150)</f>
        <v>5.1888</v>
      </c>
      <c r="T47" s="65">
        <f>MIN($T$6/100*F47,200)</f>
        <v>6.486</v>
      </c>
      <c r="U47" s="65">
        <f>MIN($U$6/100*F47,250)</f>
        <v>8.648000000000001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0.004148644499999997</v>
      </c>
      <c r="Z47" s="73">
        <f>IF(AND(C47&gt;=50.1,G47&lt;0),($A$2)*ABS(G47)/40000,0)</f>
        <v>0</v>
      </c>
      <c r="AA47" s="73">
        <f>R47+Y47+Z47</f>
        <v>0.01872522035999999</v>
      </c>
      <c r="AB47" s="148">
        <f>IF(AA47&gt;=0,AA47,"")</f>
        <v>0.01872522035999999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50.07</v>
      </c>
      <c r="D48" s="79">
        <f>ROUND(C48,2)</f>
        <v>50.07</v>
      </c>
      <c r="E48" s="65">
        <v>0</v>
      </c>
      <c r="F48" s="66">
        <v>43.24</v>
      </c>
      <c r="G48" s="80">
        <v>10.65525</v>
      </c>
      <c r="H48" s="68">
        <f>MAX(G48,-0.12*F48)</f>
        <v>10.65525</v>
      </c>
      <c r="I48" s="68">
        <f>IF(ABS(F48)&lt;=10,0.5,IF(ABS(F48)&lt;=25,1,IF(ABS(F48)&lt;=100,2,10)))</f>
        <v>2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1</v>
      </c>
      <c r="N48" s="70">
        <f>IF(M48=M47,N47+M48,0)</f>
        <v>8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5.1888</v>
      </c>
      <c r="T48" s="65">
        <f>MIN($T$6/100*F48,200)</f>
        <v>6.486</v>
      </c>
      <c r="U48" s="65">
        <f>MIN($U$6/100*F48,250)</f>
        <v>8.648000000000001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50.03</v>
      </c>
      <c r="D49" s="79">
        <f>ROUND(C49,2)</f>
        <v>50.03</v>
      </c>
      <c r="E49" s="65">
        <v>110.89</v>
      </c>
      <c r="F49" s="66">
        <v>43.23</v>
      </c>
      <c r="G49" s="80">
        <v>10.49933</v>
      </c>
      <c r="H49" s="68">
        <f>MAX(G49,-0.12*F49)</f>
        <v>10.49933</v>
      </c>
      <c r="I49" s="68">
        <f>IF(ABS(F49)&lt;=10,0.5,IF(ABS(F49)&lt;=25,1,IF(ABS(F49)&lt;=100,2,10)))</f>
        <v>2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1</v>
      </c>
      <c r="N49" s="70">
        <f>IF(M49=M48,N48+M49,0)</f>
        <v>9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0.0291067675925</v>
      </c>
      <c r="S49" s="65">
        <f>MIN($S$6/100*F49,150)</f>
        <v>5.187600000000001</v>
      </c>
      <c r="T49" s="65">
        <f>MIN($T$6/100*F49,200)</f>
        <v>6.484500000000001</v>
      </c>
      <c r="U49" s="65">
        <f>MIN($U$6/100*F49,250)</f>
        <v>8.646000000000001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0.008253847647500001</v>
      </c>
      <c r="Z49" s="73">
        <f>IF(AND(C49&gt;=50.1,G49&lt;0),($A$2)*ABS(G49)/40000,0)</f>
        <v>0</v>
      </c>
      <c r="AA49" s="73">
        <f>R49+Y49+Z49</f>
        <v>0.03736061524</v>
      </c>
      <c r="AB49" s="148">
        <f>IF(AA49&gt;=0,AA49,"")</f>
        <v>0.03736061524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50.01</v>
      </c>
      <c r="D50" s="79">
        <f>ROUND(C50,2)</f>
        <v>50.01</v>
      </c>
      <c r="E50" s="65">
        <v>221.78</v>
      </c>
      <c r="F50" s="66">
        <v>24.99</v>
      </c>
      <c r="G50" s="80">
        <v>17.93208</v>
      </c>
      <c r="H50" s="68">
        <f>MAX(G50,-0.12*F50)</f>
        <v>17.93208</v>
      </c>
      <c r="I50" s="68">
        <f>IF(ABS(F50)&lt;=10,0.5,IF(ABS(F50)&lt;=25,1,IF(ABS(F50)&lt;=100,2,10)))</f>
        <v>1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1</v>
      </c>
      <c r="N50" s="70">
        <f>IF(M50=M49,N49+M50,0)</f>
        <v>10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0.09942441755999999</v>
      </c>
      <c r="S50" s="65">
        <f>MIN($S$6/100*F50,150)</f>
        <v>2.9988</v>
      </c>
      <c r="T50" s="65">
        <f>MIN($T$6/100*F50,200)</f>
        <v>3.748499999999999</v>
      </c>
      <c r="U50" s="65">
        <f>MIN($U$6/100*F50,250)</f>
        <v>4.998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0.07531548999</v>
      </c>
      <c r="Z50" s="73">
        <f>IF(AND(C50&gt;=50.1,G50&lt;0),($A$2)*ABS(G50)/40000,0)</f>
        <v>0</v>
      </c>
      <c r="AA50" s="73">
        <f>R50+Y50+Z50</f>
        <v>0.17473990755</v>
      </c>
      <c r="AB50" s="148">
        <f>IF(AA50&gt;=0,AA50,"")</f>
        <v>0.17473990755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49.99</v>
      </c>
      <c r="D51" s="79">
        <f>ROUND(C51,2)</f>
        <v>49.99</v>
      </c>
      <c r="E51" s="65">
        <v>309.89</v>
      </c>
      <c r="F51" s="66">
        <v>24.99</v>
      </c>
      <c r="G51" s="80">
        <v>6.448039999999999</v>
      </c>
      <c r="H51" s="68">
        <f>MAX(G51,-0.12*F51)</f>
        <v>6.448039999999999</v>
      </c>
      <c r="I51" s="68">
        <f>IF(ABS(F51)&lt;=10,0.5,IF(ABS(F51)&lt;=25,1,IF(ABS(F51)&lt;=100,2,10)))</f>
        <v>1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1</v>
      </c>
      <c r="N51" s="70">
        <f>IF(M51=M50,N50+M51,0)</f>
        <v>11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0.04995457788999999</v>
      </c>
      <c r="S51" s="65">
        <f>MIN($S$6/100*F51,150)</f>
        <v>2.9988</v>
      </c>
      <c r="T51" s="65">
        <f>MIN($T$6/100*F51,200)</f>
        <v>3.748499999999999</v>
      </c>
      <c r="U51" s="65">
        <f>MIN($U$6/100*F51,250)</f>
        <v>4.998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0.01626752060499999</v>
      </c>
      <c r="Z51" s="73">
        <f>IF(AND(C51&gt;=50.1,G51&lt;0),($A$2)*ABS(G51)/40000,0)</f>
        <v>0</v>
      </c>
      <c r="AA51" s="73">
        <f>R51+Y51+Z51</f>
        <v>0.06622209849499998</v>
      </c>
      <c r="AB51" s="148">
        <f>IF(AA51&gt;=0,AA51,"")</f>
        <v>0.06622209849499998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49.99</v>
      </c>
      <c r="D52" s="79">
        <f>ROUND(C52,2)</f>
        <v>49.99</v>
      </c>
      <c r="E52" s="65">
        <v>309.89</v>
      </c>
      <c r="F52" s="66">
        <v>11.19</v>
      </c>
      <c r="G52" s="80">
        <v>-0.2633200000000002</v>
      </c>
      <c r="H52" s="68">
        <f>MAX(G52,-0.12*F52)</f>
        <v>-0.2633200000000002</v>
      </c>
      <c r="I52" s="68">
        <f>IF(ABS(F52)&lt;=10,0.5,IF(ABS(F52)&lt;=25,1,IF(ABS(F52)&lt;=100,2,10)))</f>
        <v>1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-0.002040005870000002</v>
      </c>
      <c r="S52" s="65">
        <f>MIN($S$6/100*F52,150)</f>
        <v>1.3428</v>
      </c>
      <c r="T52" s="65">
        <f>MIN($T$6/100*F52,200)</f>
        <v>1.6785</v>
      </c>
      <c r="U52" s="65">
        <f>MIN($U$6/100*F52,250)</f>
        <v>2.238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-0.002040005870000002</v>
      </c>
      <c r="AB52" s="148" t="str">
        <f>IF(AA52&gt;=0,AA52,"")</f>
        <v/>
      </c>
      <c r="AC52" s="82">
        <f>IF(AA52&lt;0,AA52,"")</f>
        <v>-0.002040005870000002</v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49.97</v>
      </c>
      <c r="D53" s="79">
        <f>ROUND(C53,2)</f>
        <v>49.97</v>
      </c>
      <c r="E53" s="65">
        <v>375.24</v>
      </c>
      <c r="F53" s="66">
        <v>11.19</v>
      </c>
      <c r="G53" s="80">
        <v>-0.2172400000000003</v>
      </c>
      <c r="H53" s="68">
        <f>MAX(G53,-0.12*F53)</f>
        <v>-0.2172400000000003</v>
      </c>
      <c r="I53" s="68">
        <f>IF(ABS(F53)&lt;=10,0.5,IF(ABS(F53)&lt;=25,1,IF(ABS(F53)&lt;=100,2,10)))</f>
        <v>1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-0.002037928440000003</v>
      </c>
      <c r="S53" s="65">
        <f>MIN($S$6/100*F53,150)</f>
        <v>1.3428</v>
      </c>
      <c r="T53" s="65">
        <f>MIN($T$6/100*F53,200)</f>
        <v>1.6785</v>
      </c>
      <c r="U53" s="65">
        <f>MIN($U$6/100*F53,250)</f>
        <v>2.238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-0.002037928440000003</v>
      </c>
      <c r="AB53" s="148" t="str">
        <f>IF(AA53&gt;=0,AA53,"")</f>
        <v/>
      </c>
      <c r="AC53" s="82">
        <f>IF(AA53&lt;0,AA53,"")</f>
        <v>-0.002037928440000003</v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49.96</v>
      </c>
      <c r="D54" s="79">
        <f>ROUND(C54,2)</f>
        <v>49.96</v>
      </c>
      <c r="E54" s="65">
        <v>407.92</v>
      </c>
      <c r="F54" s="66">
        <v>11.19</v>
      </c>
      <c r="G54" s="80">
        <v>-0.2172400000000003</v>
      </c>
      <c r="H54" s="68">
        <f>MAX(G54,-0.12*F54)</f>
        <v>-0.2172400000000003</v>
      </c>
      <c r="I54" s="68">
        <f>IF(ABS(F54)&lt;=10,0.5,IF(ABS(F54)&lt;=25,1,IF(ABS(F54)&lt;=100,2,10)))</f>
        <v>1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-0.002215413520000003</v>
      </c>
      <c r="S54" s="65">
        <f>MIN($S$6/100*F54,150)</f>
        <v>1.3428</v>
      </c>
      <c r="T54" s="65">
        <f>MIN($T$6/100*F54,200)</f>
        <v>1.6785</v>
      </c>
      <c r="U54" s="65">
        <f>MIN($U$6/100*F54,250)</f>
        <v>2.238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-0.002215413520000003</v>
      </c>
      <c r="AB54" s="148" t="str">
        <f>IF(AA54&gt;=0,AA54,"")</f>
        <v/>
      </c>
      <c r="AC54" s="82">
        <f>IF(AA54&lt;0,AA54,"")</f>
        <v>-0.002215413520000003</v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50.03</v>
      </c>
      <c r="D55" s="79">
        <f>ROUND(C55,2)</f>
        <v>50.03</v>
      </c>
      <c r="E55" s="65">
        <v>110.89</v>
      </c>
      <c r="F55" s="66">
        <v>12.19</v>
      </c>
      <c r="G55" s="80">
        <v>0.7827599999999997</v>
      </c>
      <c r="H55" s="68">
        <f>MAX(G55,-0.12*F55)</f>
        <v>0.7827599999999997</v>
      </c>
      <c r="I55" s="68">
        <f>IF(ABS(F55)&lt;=10,0.5,IF(ABS(F55)&lt;=25,1,IF(ABS(F55)&lt;=100,2,10)))</f>
        <v>1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0.002170006409999999</v>
      </c>
      <c r="S55" s="65">
        <f>MIN($S$6/100*F55,150)</f>
        <v>1.4628</v>
      </c>
      <c r="T55" s="65">
        <f>MIN($T$6/100*F55,200)</f>
        <v>1.8285</v>
      </c>
      <c r="U55" s="65">
        <f>MIN($U$6/100*F55,250)</f>
        <v>2.438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0.002170006409999999</v>
      </c>
      <c r="AB55" s="148">
        <f>IF(AA55&gt;=0,AA55,"")</f>
        <v>0.002170006409999999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49.99</v>
      </c>
      <c r="D56" s="79">
        <f>ROUND(C56,2)</f>
        <v>49.99</v>
      </c>
      <c r="E56" s="65">
        <v>309.89</v>
      </c>
      <c r="F56" s="66">
        <v>0</v>
      </c>
      <c r="G56" s="80">
        <v>-11.40724</v>
      </c>
      <c r="H56" s="68">
        <f>MAX(G56,-0.12*F56)</f>
        <v>-0</v>
      </c>
      <c r="I56" s="68">
        <f>IF(ABS(F56)&lt;=10,0.5,IF(ABS(F56)&lt;=25,1,IF(ABS(F56)&lt;=100,2,10)))</f>
        <v>0.5</v>
      </c>
      <c r="J56" s="69">
        <f>IF(G56&lt;-I56,1,0)</f>
        <v>1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-0</v>
      </c>
      <c r="S56" s="65">
        <f>MIN($S$6/100*F56,150)</f>
        <v>0</v>
      </c>
      <c r="T56" s="65">
        <f>MIN($T$6/100*F56,200)</f>
        <v>0</v>
      </c>
      <c r="U56" s="65">
        <f>MIN($U$6/100*F56,250)</f>
        <v>0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49.92</v>
      </c>
      <c r="D57" s="79">
        <f>ROUND(C57,2)</f>
        <v>49.92</v>
      </c>
      <c r="E57" s="65">
        <v>538.61</v>
      </c>
      <c r="F57" s="66">
        <v>0</v>
      </c>
      <c r="G57" s="80">
        <v>-11.40724</v>
      </c>
      <c r="H57" s="68">
        <f>MAX(G57,-0.12*F57)</f>
        <v>-0</v>
      </c>
      <c r="I57" s="68">
        <f>IF(ABS(F57)&lt;=10,0.5,IF(ABS(F57)&lt;=25,1,IF(ABS(F57)&lt;=100,2,10)))</f>
        <v>0.5</v>
      </c>
      <c r="J57" s="69">
        <f>IF(G57&lt;-I57,1,0)</f>
        <v>1</v>
      </c>
      <c r="K57" s="69">
        <f>IF(J57=J56,K56+J57,0)</f>
        <v>1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-0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50.03</v>
      </c>
      <c r="D58" s="79">
        <f>ROUND(C58,2)</f>
        <v>50.03</v>
      </c>
      <c r="E58" s="65">
        <v>110.89</v>
      </c>
      <c r="F58" s="66">
        <v>0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</v>
      </c>
      <c r="D59" s="79">
        <f>ROUND(C59,2)</f>
        <v>50</v>
      </c>
      <c r="E59" s="65">
        <v>277.22</v>
      </c>
      <c r="F59" s="66">
        <v>0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50.05</v>
      </c>
      <c r="D60" s="79">
        <f>ROUND(C60,2)</f>
        <v>50.05</v>
      </c>
      <c r="E60" s="65">
        <v>0</v>
      </c>
      <c r="F60" s="66">
        <v>0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</v>
      </c>
      <c r="T60" s="65">
        <f>MIN($T$6/100*F60,200)</f>
        <v>0</v>
      </c>
      <c r="U60" s="65">
        <f>MIN($U$6/100*F60,250)</f>
        <v>0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50.03</v>
      </c>
      <c r="D61" s="79">
        <f>ROUND(C61,2)</f>
        <v>50.03</v>
      </c>
      <c r="E61" s="65">
        <v>110.89</v>
      </c>
      <c r="F61" s="66">
        <v>0</v>
      </c>
      <c r="G61" s="80">
        <v>-11.40724</v>
      </c>
      <c r="H61" s="68">
        <f>MAX(G61,-0.12*F61)</f>
        <v>-0</v>
      </c>
      <c r="I61" s="68">
        <f>IF(ABS(F61)&lt;=10,0.5,IF(ABS(F61)&lt;=25,1,IF(ABS(F61)&lt;=100,2,10)))</f>
        <v>0.5</v>
      </c>
      <c r="J61" s="69">
        <f>IF(G61&lt;-I61,1,0)</f>
        <v>1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-0</v>
      </c>
      <c r="S61" s="65">
        <f>MIN($S$6/100*F61,150)</f>
        <v>0</v>
      </c>
      <c r="T61" s="65">
        <f>MIN($T$6/100*F61,200)</f>
        <v>0</v>
      </c>
      <c r="U61" s="65">
        <f>MIN($U$6/100*F61,250)</f>
        <v>0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50.04</v>
      </c>
      <c r="D62" s="79">
        <f>ROUND(C62,2)</f>
        <v>50.04</v>
      </c>
      <c r="E62" s="65">
        <v>55.44</v>
      </c>
      <c r="F62" s="66">
        <v>0</v>
      </c>
      <c r="G62" s="80">
        <v>-11.40724</v>
      </c>
      <c r="H62" s="68">
        <f>MAX(G62,-0.12*F62)</f>
        <v>-0</v>
      </c>
      <c r="I62" s="68">
        <f>IF(ABS(F62)&lt;=10,0.5,IF(ABS(F62)&lt;=25,1,IF(ABS(F62)&lt;=100,2,10)))</f>
        <v>0.5</v>
      </c>
      <c r="J62" s="69">
        <f>IF(G62&lt;-I62,1,0)</f>
        <v>1</v>
      </c>
      <c r="K62" s="69">
        <f>IF(J62=J61,K61+J62,0)</f>
        <v>1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-0</v>
      </c>
      <c r="S62" s="65">
        <f>MIN($S$6/100*F62,150)</f>
        <v>0</v>
      </c>
      <c r="T62" s="65">
        <f>MIN($T$6/100*F62,200)</f>
        <v>0</v>
      </c>
      <c r="U62" s="65">
        <f>MIN($U$6/100*F62,250)</f>
        <v>0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50.03</v>
      </c>
      <c r="D63" s="79">
        <f>ROUND(C63,2)</f>
        <v>50.03</v>
      </c>
      <c r="E63" s="65">
        <v>110.89</v>
      </c>
      <c r="F63" s="66">
        <v>0</v>
      </c>
      <c r="G63" s="80">
        <v>-11.40724</v>
      </c>
      <c r="H63" s="68">
        <f>MAX(G63,-0.12*F63)</f>
        <v>-0</v>
      </c>
      <c r="I63" s="68">
        <f>IF(ABS(F63)&lt;=10,0.5,IF(ABS(F63)&lt;=25,1,IF(ABS(F63)&lt;=100,2,10)))</f>
        <v>0.5</v>
      </c>
      <c r="J63" s="69">
        <f>IF(G63&lt;-I63,1,0)</f>
        <v>1</v>
      </c>
      <c r="K63" s="69">
        <f>IF(J63=J62,K62+J63,0)</f>
        <v>2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-0</v>
      </c>
      <c r="S63" s="65">
        <f>MIN($S$6/100*F63,150)</f>
        <v>0</v>
      </c>
      <c r="T63" s="65">
        <f>MIN($T$6/100*F63,200)</f>
        <v>0</v>
      </c>
      <c r="U63" s="65">
        <f>MIN($U$6/100*F63,250)</f>
        <v>0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50.02</v>
      </c>
      <c r="D64" s="79">
        <f>ROUND(C64,2)</f>
        <v>50.02</v>
      </c>
      <c r="E64" s="65">
        <v>166.33</v>
      </c>
      <c r="F64" s="66">
        <v>0</v>
      </c>
      <c r="G64" s="80">
        <v>-11.40724</v>
      </c>
      <c r="H64" s="68">
        <f>MAX(G64,-0.12*F64)</f>
        <v>-0</v>
      </c>
      <c r="I64" s="68">
        <f>IF(ABS(F64)&lt;=10,0.5,IF(ABS(F64)&lt;=25,1,IF(ABS(F64)&lt;=100,2,10)))</f>
        <v>0.5</v>
      </c>
      <c r="J64" s="69">
        <f>IF(G64&lt;-I64,1,0)</f>
        <v>1</v>
      </c>
      <c r="K64" s="69">
        <f>IF(J64=J63,K63+J64,0)</f>
        <v>3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-0</v>
      </c>
      <c r="S64" s="65">
        <f>MIN($S$6/100*F64,150)</f>
        <v>0</v>
      </c>
      <c r="T64" s="65">
        <f>MIN($T$6/100*F64,200)</f>
        <v>0</v>
      </c>
      <c r="U64" s="65">
        <f>MIN($U$6/100*F64,250)</f>
        <v>0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49.93</v>
      </c>
      <c r="D65" s="79">
        <f>ROUND(C65,2)</f>
        <v>49.93</v>
      </c>
      <c r="E65" s="65">
        <v>505.94</v>
      </c>
      <c r="F65" s="66">
        <v>0</v>
      </c>
      <c r="G65" s="80">
        <v>-11.40724</v>
      </c>
      <c r="H65" s="68">
        <f>MAX(G65,-0.12*F65)</f>
        <v>-0</v>
      </c>
      <c r="I65" s="68">
        <f>IF(ABS(F65)&lt;=10,0.5,IF(ABS(F65)&lt;=25,1,IF(ABS(F65)&lt;=100,2,10)))</f>
        <v>0.5</v>
      </c>
      <c r="J65" s="69">
        <f>IF(G65&lt;-I65,1,0)</f>
        <v>1</v>
      </c>
      <c r="K65" s="69">
        <f>IF(J65=J64,K64+J65,0)</f>
        <v>4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-0</v>
      </c>
      <c r="S65" s="65">
        <f>MIN($S$6/100*F65,150)</f>
        <v>0</v>
      </c>
      <c r="T65" s="65">
        <f>MIN($T$6/100*F65,200)</f>
        <v>0</v>
      </c>
      <c r="U65" s="65">
        <f>MIN($U$6/100*F65,250)</f>
        <v>0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50.01</v>
      </c>
      <c r="D66" s="79">
        <f>ROUND(C66,2)</f>
        <v>50.01</v>
      </c>
      <c r="E66" s="65">
        <v>221.78</v>
      </c>
      <c r="F66" s="66">
        <v>0</v>
      </c>
      <c r="G66" s="80">
        <v>-11.40724</v>
      </c>
      <c r="H66" s="68">
        <f>MAX(G66,-0.12*F66)</f>
        <v>-0</v>
      </c>
      <c r="I66" s="68">
        <f>IF(ABS(F66)&lt;=10,0.5,IF(ABS(F66)&lt;=25,1,IF(ABS(F66)&lt;=100,2,10)))</f>
        <v>0.5</v>
      </c>
      <c r="J66" s="69">
        <f>IF(G66&lt;-I66,1,0)</f>
        <v>1</v>
      </c>
      <c r="K66" s="69">
        <f>IF(J66=J65,K65+J66,0)</f>
        <v>5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-0</v>
      </c>
      <c r="S66" s="65">
        <f>MIN($S$6/100*F66,150)</f>
        <v>0</v>
      </c>
      <c r="T66" s="65">
        <f>MIN($T$6/100*F66,200)</f>
        <v>0</v>
      </c>
      <c r="U66" s="65">
        <f>MIN($U$6/100*F66,250)</f>
        <v>0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50.04</v>
      </c>
      <c r="D67" s="79">
        <f>ROUND(C67,2)</f>
        <v>50.04</v>
      </c>
      <c r="E67" s="65">
        <v>55.44</v>
      </c>
      <c r="F67" s="66">
        <v>0</v>
      </c>
      <c r="G67" s="80">
        <v>-11.40724</v>
      </c>
      <c r="H67" s="68">
        <f>MAX(G67,-0.12*F67)</f>
        <v>-0</v>
      </c>
      <c r="I67" s="68">
        <f>IF(ABS(F67)&lt;=10,0.5,IF(ABS(F67)&lt;=25,1,IF(ABS(F67)&lt;=100,2,10)))</f>
        <v>0.5</v>
      </c>
      <c r="J67" s="69">
        <f>IF(G67&lt;-I67,1,0)</f>
        <v>1</v>
      </c>
      <c r="K67" s="69">
        <f>IF(J67=J66,K66+J67,0)</f>
        <v>6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-0</v>
      </c>
      <c r="S67" s="65">
        <f>MIN($S$6/100*F67,150)</f>
        <v>0</v>
      </c>
      <c r="T67" s="65">
        <f>MIN($T$6/100*F67,200)</f>
        <v>0</v>
      </c>
      <c r="U67" s="65">
        <f>MIN($U$6/100*F67,250)</f>
        <v>0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50.05</v>
      </c>
      <c r="D68" s="79">
        <f>ROUND(C68,2)</f>
        <v>50.05</v>
      </c>
      <c r="E68" s="65">
        <v>0</v>
      </c>
      <c r="F68" s="66">
        <v>0</v>
      </c>
      <c r="G68" s="80">
        <v>-11.40724</v>
      </c>
      <c r="H68" s="68">
        <f>MAX(G68,-0.12*F68)</f>
        <v>-0</v>
      </c>
      <c r="I68" s="68">
        <f>IF(ABS(F68)&lt;=10,0.5,IF(ABS(F68)&lt;=25,1,IF(ABS(F68)&lt;=100,2,10)))</f>
        <v>0.5</v>
      </c>
      <c r="J68" s="69">
        <f>IF(G68&lt;-I68,1,0)</f>
        <v>1</v>
      </c>
      <c r="K68" s="69">
        <f>IF(J68=J67,K67+J68,0)</f>
        <v>7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-0</v>
      </c>
      <c r="S68" s="65">
        <f>MIN($S$6/100*F68,150)</f>
        <v>0</v>
      </c>
      <c r="T68" s="65">
        <f>MIN($T$6/100*F68,200)</f>
        <v>0</v>
      </c>
      <c r="U68" s="65">
        <f>MIN($U$6/100*F68,250)</f>
        <v>0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50</v>
      </c>
      <c r="D69" s="79">
        <f>ROUND(C69,2)</f>
        <v>50</v>
      </c>
      <c r="E69" s="65">
        <v>277.22</v>
      </c>
      <c r="F69" s="66">
        <v>18.34</v>
      </c>
      <c r="G69" s="80">
        <v>-11.73833</v>
      </c>
      <c r="H69" s="68">
        <f>MAX(G69,-0.12*F69)</f>
        <v>-2.2008</v>
      </c>
      <c r="I69" s="68">
        <f>IF(ABS(F69)&lt;=10,0.5,IF(ABS(F69)&lt;=25,1,IF(ABS(F69)&lt;=100,2,10)))</f>
        <v>1</v>
      </c>
      <c r="J69" s="69">
        <f>IF(G69&lt;-I69,1,0)</f>
        <v>1</v>
      </c>
      <c r="K69" s="69">
        <f>IF(J69=J68,K68+J69,0)</f>
        <v>8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-0.0152526444</v>
      </c>
      <c r="S69" s="65">
        <f>MIN($S$6/100*F69,150)</f>
        <v>2.2008</v>
      </c>
      <c r="T69" s="65">
        <f>MIN($T$6/100*F69,200)</f>
        <v>2.751</v>
      </c>
      <c r="U69" s="65">
        <f>MIN($U$6/100*F69,250)</f>
        <v>3.668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-0.0152526444</v>
      </c>
      <c r="AB69" s="148" t="str">
        <f>IF(AA69&gt;=0,AA69,"")</f>
        <v/>
      </c>
      <c r="AC69" s="82">
        <f>IF(AA69&lt;0,AA69,"")</f>
        <v>-0.0152526444</v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49.98</v>
      </c>
      <c r="D70" s="79">
        <f>ROUND(C70,2)</f>
        <v>49.98</v>
      </c>
      <c r="E70" s="65">
        <v>342.57</v>
      </c>
      <c r="F70" s="66">
        <v>18.34</v>
      </c>
      <c r="G70" s="80">
        <v>-11.73833</v>
      </c>
      <c r="H70" s="68">
        <f>MAX(G70,-0.12*F70)</f>
        <v>-2.2008</v>
      </c>
      <c r="I70" s="68">
        <f>IF(ABS(F70)&lt;=10,0.5,IF(ABS(F70)&lt;=25,1,IF(ABS(F70)&lt;=100,2,10)))</f>
        <v>1</v>
      </c>
      <c r="J70" s="69">
        <f>IF(G70&lt;-I70,1,0)</f>
        <v>1</v>
      </c>
      <c r="K70" s="69">
        <f>IF(J70=J69,K69+J70,0)</f>
        <v>9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-0.0188482014</v>
      </c>
      <c r="S70" s="65">
        <f>MIN($S$6/100*F70,150)</f>
        <v>2.2008</v>
      </c>
      <c r="T70" s="65">
        <f>MIN($T$6/100*F70,200)</f>
        <v>2.751</v>
      </c>
      <c r="U70" s="65">
        <f>MIN($U$6/100*F70,250)</f>
        <v>3.668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-0.0188482014</v>
      </c>
      <c r="AB70" s="148" t="str">
        <f>IF(AA70&gt;=0,AA70,"")</f>
        <v/>
      </c>
      <c r="AC70" s="82">
        <f>IF(AA70&lt;0,AA70,"")</f>
        <v>-0.0188482014</v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49.96</v>
      </c>
      <c r="D71" s="79">
        <f>ROUND(C71,2)</f>
        <v>49.96</v>
      </c>
      <c r="E71" s="65">
        <v>407.92</v>
      </c>
      <c r="F71" s="66">
        <v>18.34</v>
      </c>
      <c r="G71" s="80">
        <v>-11.73833</v>
      </c>
      <c r="H71" s="68">
        <f>MAX(G71,-0.12*F71)</f>
        <v>-2.2008</v>
      </c>
      <c r="I71" s="68">
        <f>IF(ABS(F71)&lt;=10,0.5,IF(ABS(F71)&lt;=25,1,IF(ABS(F71)&lt;=100,2,10)))</f>
        <v>1</v>
      </c>
      <c r="J71" s="69">
        <f>IF(G71&lt;-I71,1,0)</f>
        <v>1</v>
      </c>
      <c r="K71" s="69">
        <f>IF(J71=J70,K70+J71,0)</f>
        <v>10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-0.0224437584</v>
      </c>
      <c r="S71" s="65">
        <f>MIN($S$6/100*F71,150)</f>
        <v>2.2008</v>
      </c>
      <c r="T71" s="65">
        <f>MIN($T$6/100*F71,200)</f>
        <v>2.751</v>
      </c>
      <c r="U71" s="65">
        <f>MIN($U$6/100*F71,250)</f>
        <v>3.668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-0.0224437584</v>
      </c>
      <c r="AB71" s="148" t="str">
        <f>IF(AA71&gt;=0,AA71,"")</f>
        <v/>
      </c>
      <c r="AC71" s="82">
        <f>IF(AA71&lt;0,AA71,"")</f>
        <v>-0.0224437584</v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50.03</v>
      </c>
      <c r="D72" s="79">
        <f>ROUND(C72,2)</f>
        <v>50.03</v>
      </c>
      <c r="E72" s="65">
        <v>110.89</v>
      </c>
      <c r="F72" s="66">
        <v>25.09</v>
      </c>
      <c r="G72" s="80">
        <v>-4.988330000000001</v>
      </c>
      <c r="H72" s="68">
        <f>MAX(G72,-0.12*F72)</f>
        <v>-3.0108</v>
      </c>
      <c r="I72" s="68">
        <f>IF(ABS(F72)&lt;=10,0.5,IF(ABS(F72)&lt;=25,1,IF(ABS(F72)&lt;=100,2,10)))</f>
        <v>2</v>
      </c>
      <c r="J72" s="69">
        <f>IF(G72&lt;-I72,1,0)</f>
        <v>1</v>
      </c>
      <c r="K72" s="69">
        <f>IF(J72=J71,K71+J72,0)</f>
        <v>11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-0.008346690299999999</v>
      </c>
      <c r="S72" s="65">
        <f>MIN($S$6/100*F72,150)</f>
        <v>3.0108</v>
      </c>
      <c r="T72" s="65">
        <f>MIN($T$6/100*F72,200)</f>
        <v>3.7635</v>
      </c>
      <c r="U72" s="65">
        <f>MIN($U$6/100*F72,250)</f>
        <v>5.018000000000001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-0.008346690299999999</v>
      </c>
      <c r="AB72" s="148" t="str">
        <f>IF(AA72&gt;=0,AA72,"")</f>
        <v/>
      </c>
      <c r="AC72" s="82">
        <f>IF(AA72&lt;0,AA72,"")</f>
        <v>-0.008346690299999999</v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</v>
      </c>
      <c r="D73" s="79">
        <f>ROUND(C73,2)</f>
        <v>49.9</v>
      </c>
      <c r="E73" s="65">
        <v>603.96</v>
      </c>
      <c r="F73" s="66">
        <v>25.09</v>
      </c>
      <c r="G73" s="80">
        <v>-7.322219999999998</v>
      </c>
      <c r="H73" s="68">
        <f>MAX(G73,-0.12*F73)</f>
        <v>-3.0108</v>
      </c>
      <c r="I73" s="68">
        <f>IF(ABS(F73)&lt;=10,0.5,IF(ABS(F73)&lt;=25,1,IF(ABS(F73)&lt;=100,2,10)))</f>
        <v>2</v>
      </c>
      <c r="J73" s="69">
        <f>IF(G73&lt;-I73,1,0)</f>
        <v>1</v>
      </c>
      <c r="K73" s="69">
        <f>IF(J73=J72,K72+J73,0)</f>
        <v>12</v>
      </c>
      <c r="L73" s="70">
        <f>IF(OR(K73=12,K73=24,K73=36,K73=48,K73=60,K73=72,K73=84,K73=96),1,0)</f>
        <v>1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1</v>
      </c>
      <c r="Q73" s="72">
        <f>P73*ABS(R73)*0.1</f>
        <v>0.004546006920000001</v>
      </c>
      <c r="R73" s="73">
        <f>H73*E73/40000</f>
        <v>-0.0454600692</v>
      </c>
      <c r="S73" s="65">
        <f>MIN($S$6/100*F73,150)</f>
        <v>3.0108</v>
      </c>
      <c r="T73" s="65">
        <f>MIN($T$6/100*F73,200)</f>
        <v>3.7635</v>
      </c>
      <c r="U73" s="65">
        <f>MIN($U$6/100*F73,250)</f>
        <v>5.018000000000001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-0.0454600692</v>
      </c>
      <c r="AB73" s="148" t="str">
        <f>IF(AA73&gt;=0,AA73,"")</f>
        <v/>
      </c>
      <c r="AC73" s="82">
        <f>IF(AA73&lt;0,AA73,"")</f>
        <v>-0.0454600692</v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49.96</v>
      </c>
      <c r="D74" s="79">
        <f>ROUND(C74,2)</f>
        <v>49.96</v>
      </c>
      <c r="E74" s="65">
        <v>407.92</v>
      </c>
      <c r="F74" s="66">
        <v>25.09</v>
      </c>
      <c r="G74" s="80">
        <v>-7.322219999999998</v>
      </c>
      <c r="H74" s="68">
        <f>MAX(G74,-0.12*F74)</f>
        <v>-3.0108</v>
      </c>
      <c r="I74" s="68">
        <f>IF(ABS(F74)&lt;=10,0.5,IF(ABS(F74)&lt;=25,1,IF(ABS(F74)&lt;=100,2,10)))</f>
        <v>2</v>
      </c>
      <c r="J74" s="69">
        <f>IF(G74&lt;-I74,1,0)</f>
        <v>1</v>
      </c>
      <c r="K74" s="69">
        <f>IF(J74=J73,K73+J74,0)</f>
        <v>13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-0.0307041384</v>
      </c>
      <c r="S74" s="65">
        <f>MIN($S$6/100*F74,150)</f>
        <v>3.0108</v>
      </c>
      <c r="T74" s="65">
        <f>MIN($T$6/100*F74,200)</f>
        <v>3.7635</v>
      </c>
      <c r="U74" s="65">
        <f>MIN($U$6/100*F74,250)</f>
        <v>5.018000000000001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-0.0307041384</v>
      </c>
      <c r="AB74" s="148" t="str">
        <f>IF(AA74&gt;=0,AA74,"")</f>
        <v/>
      </c>
      <c r="AC74" s="82">
        <f>IF(AA74&lt;0,AA74,"")</f>
        <v>-0.0307041384</v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49.95</v>
      </c>
      <c r="D75" s="79">
        <f>ROUND(C75,2)</f>
        <v>49.95</v>
      </c>
      <c r="E75" s="65">
        <v>440.59</v>
      </c>
      <c r="F75" s="66">
        <v>27.01</v>
      </c>
      <c r="G75" s="80">
        <v>-7.26933</v>
      </c>
      <c r="H75" s="68">
        <f>MAX(G75,-0.12*F75)</f>
        <v>-3.2412</v>
      </c>
      <c r="I75" s="68">
        <f>IF(ABS(F75)&lt;=10,0.5,IF(ABS(F75)&lt;=25,1,IF(ABS(F75)&lt;=100,2,10)))</f>
        <v>2</v>
      </c>
      <c r="J75" s="69">
        <f>IF(G75&lt;-I75,1,0)</f>
        <v>1</v>
      </c>
      <c r="K75" s="69">
        <f>IF(J75=J74,K74+J75,0)</f>
        <v>14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-0.0357010077</v>
      </c>
      <c r="S75" s="65">
        <f>MIN($S$6/100*F75,150)</f>
        <v>3.2412</v>
      </c>
      <c r="T75" s="65">
        <f>MIN($T$6/100*F75,200)</f>
        <v>4.0515</v>
      </c>
      <c r="U75" s="65">
        <f>MIN($U$6/100*F75,250)</f>
        <v>5.402000000000001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-0.0357010077</v>
      </c>
      <c r="AB75" s="148" t="str">
        <f>IF(AA75&gt;=0,AA75,"")</f>
        <v/>
      </c>
      <c r="AC75" s="82">
        <f>IF(AA75&lt;0,AA75,"")</f>
        <v>-0.0357010077</v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49.97</v>
      </c>
      <c r="D76" s="79">
        <f>ROUND(C76,2)</f>
        <v>49.97</v>
      </c>
      <c r="E76" s="65">
        <v>375.24</v>
      </c>
      <c r="F76" s="66">
        <v>63.38</v>
      </c>
      <c r="G76" s="80">
        <v>-12.82973999999999</v>
      </c>
      <c r="H76" s="68">
        <f>MAX(G76,-0.12*F76)</f>
        <v>-7.6056</v>
      </c>
      <c r="I76" s="68">
        <f>IF(ABS(F76)&lt;=10,0.5,IF(ABS(F76)&lt;=25,1,IF(ABS(F76)&lt;=100,2,10)))</f>
        <v>2</v>
      </c>
      <c r="J76" s="69">
        <f>IF(G76&lt;-I76,1,0)</f>
        <v>1</v>
      </c>
      <c r="K76" s="69">
        <f>IF(J76=J75,K75+J76,0)</f>
        <v>15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-0.0713481336</v>
      </c>
      <c r="S76" s="65">
        <f>MIN($S$6/100*F76,150)</f>
        <v>7.6056</v>
      </c>
      <c r="T76" s="65">
        <f>MIN($T$6/100*F76,200)</f>
        <v>9.507</v>
      </c>
      <c r="U76" s="65">
        <f>MIN($U$6/100*F76,250)</f>
        <v>12.676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-0.0713481336</v>
      </c>
      <c r="AB76" s="148" t="str">
        <f>IF(AA76&gt;=0,AA76,"")</f>
        <v/>
      </c>
      <c r="AC76" s="82">
        <f>IF(AA76&lt;0,AA76,"")</f>
        <v>-0.0713481336</v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49.96</v>
      </c>
      <c r="D77" s="79">
        <f>ROUND(C77,2)</f>
        <v>49.96</v>
      </c>
      <c r="E77" s="65">
        <v>407.92</v>
      </c>
      <c r="F77" s="66">
        <v>144.4</v>
      </c>
      <c r="G77" s="80">
        <v>-14.83321999999998</v>
      </c>
      <c r="H77" s="68">
        <f>MAX(G77,-0.12*F77)</f>
        <v>-14.83321999999998</v>
      </c>
      <c r="I77" s="68">
        <f>IF(ABS(F77)&lt;=10,0.5,IF(ABS(F77)&lt;=25,1,IF(ABS(F77)&lt;=100,2,10)))</f>
        <v>10</v>
      </c>
      <c r="J77" s="69">
        <f>IF(G77&lt;-I77,1,0)</f>
        <v>1</v>
      </c>
      <c r="K77" s="69">
        <f>IF(J77=J76,K76+J77,0)</f>
        <v>16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-0.1512691775599998</v>
      </c>
      <c r="S77" s="65">
        <f>MIN($S$6/100*F77,150)</f>
        <v>17.328</v>
      </c>
      <c r="T77" s="65">
        <f>MIN($T$6/100*F77,200)</f>
        <v>21.66</v>
      </c>
      <c r="U77" s="65">
        <f>MIN($U$6/100*F77,250)</f>
        <v>28.88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-0.1512691775599998</v>
      </c>
      <c r="AB77" s="148" t="str">
        <f>IF(AA77&gt;=0,AA77,"")</f>
        <v/>
      </c>
      <c r="AC77" s="82">
        <f>IF(AA77&lt;0,AA77,"")</f>
        <v>-0.1512691775599998</v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50.03</v>
      </c>
      <c r="D78" s="79">
        <f>ROUND(C78,2)</f>
        <v>50.03</v>
      </c>
      <c r="E78" s="65">
        <v>110.89</v>
      </c>
      <c r="F78" s="66">
        <v>201.53</v>
      </c>
      <c r="G78" s="80">
        <v>5.034140000000008</v>
      </c>
      <c r="H78" s="68">
        <f>MAX(G78,-0.12*F78)</f>
        <v>5.034140000000008</v>
      </c>
      <c r="I78" s="68">
        <f>IF(ABS(F78)&lt;=10,0.5,IF(ABS(F78)&lt;=25,1,IF(ABS(F78)&lt;=100,2,10)))</f>
        <v>10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0.01395589461500002</v>
      </c>
      <c r="S78" s="65">
        <f>MIN($S$6/100*F78,150)</f>
        <v>24.1836</v>
      </c>
      <c r="T78" s="65">
        <f>MIN($T$6/100*F78,200)</f>
        <v>30.2295</v>
      </c>
      <c r="U78" s="65">
        <f>MIN($U$6/100*F78,250)</f>
        <v>40.306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0.01395589461500002</v>
      </c>
      <c r="AB78" s="148">
        <f>IF(AA78&gt;=0,AA78,"")</f>
        <v>0.01395589461500002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50.03</v>
      </c>
      <c r="D79" s="79">
        <f>ROUND(C79,2)</f>
        <v>50.03</v>
      </c>
      <c r="E79" s="65">
        <v>110.89</v>
      </c>
      <c r="F79" s="66">
        <v>247.98</v>
      </c>
      <c r="G79" s="80">
        <v>12.96047999999999</v>
      </c>
      <c r="H79" s="68">
        <f>MAX(G79,-0.12*F79)</f>
        <v>12.96047999999999</v>
      </c>
      <c r="I79" s="68">
        <f>IF(ABS(F79)&lt;=10,0.5,IF(ABS(F79)&lt;=25,1,IF(ABS(F79)&lt;=100,2,10)))</f>
        <v>10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1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0.03592969067999997</v>
      </c>
      <c r="S79" s="65">
        <f>MIN($S$6/100*F79,150)</f>
        <v>29.7576</v>
      </c>
      <c r="T79" s="65">
        <f>MIN($T$6/100*F79,200)</f>
        <v>37.197</v>
      </c>
      <c r="U79" s="65">
        <f>MIN($U$6/100*F79,250)</f>
        <v>49.596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0.03592969067999997</v>
      </c>
      <c r="AB79" s="148">
        <f>IF(AA79&gt;=0,AA79,"")</f>
        <v>0.03592969067999997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50.06</v>
      </c>
      <c r="D80" s="79">
        <f>ROUND(C80,2)</f>
        <v>50.06</v>
      </c>
      <c r="E80" s="65">
        <v>0</v>
      </c>
      <c r="F80" s="66">
        <v>333.14</v>
      </c>
      <c r="G80" s="80">
        <v>21.07130999999998</v>
      </c>
      <c r="H80" s="68">
        <f>MAX(G80,-0.12*F80)</f>
        <v>21.07130999999998</v>
      </c>
      <c r="I80" s="68">
        <f>IF(ABS(F80)&lt;=10,0.5,IF(ABS(F80)&lt;=25,1,IF(ABS(F80)&lt;=100,2,10)))</f>
        <v>10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1</v>
      </c>
      <c r="N80" s="70">
        <f>IF(M80=M79,N79+M80,0)</f>
        <v>1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39.9768</v>
      </c>
      <c r="T80" s="65">
        <f>MIN($T$6/100*F80,200)</f>
        <v>49.971</v>
      </c>
      <c r="U80" s="65">
        <f>MIN($U$6/100*F80,250)</f>
        <v>66.628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50</v>
      </c>
      <c r="D81" s="79">
        <f>ROUND(C81,2)</f>
        <v>50</v>
      </c>
      <c r="E81" s="65">
        <v>277.22</v>
      </c>
      <c r="F81" s="66">
        <v>365.28</v>
      </c>
      <c r="G81" s="80">
        <v>20.32575999999995</v>
      </c>
      <c r="H81" s="68">
        <f>MAX(G81,-0.12*F81)</f>
        <v>20.32575999999995</v>
      </c>
      <c r="I81" s="68">
        <f>IF(ABS(F81)&lt;=10,0.5,IF(ABS(F81)&lt;=25,1,IF(ABS(F81)&lt;=100,2,10)))</f>
        <v>10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1</v>
      </c>
      <c r="N81" s="70">
        <f>IF(M81=M80,N80+M81,0)</f>
        <v>2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0.1408676796799996</v>
      </c>
      <c r="S81" s="65">
        <f>MIN($S$6/100*F81,150)</f>
        <v>43.8336</v>
      </c>
      <c r="T81" s="65">
        <f>MIN($T$6/100*F81,200)</f>
        <v>54.79199999999999</v>
      </c>
      <c r="U81" s="65">
        <f>MIN($U$6/100*F81,250)</f>
        <v>73.056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0.1408676796799996</v>
      </c>
      <c r="AB81" s="148">
        <f>IF(AA81&gt;=0,AA81,"")</f>
        <v>0.1408676796799996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49.97</v>
      </c>
      <c r="D82" s="79">
        <f>ROUND(C82,2)</f>
        <v>49.97</v>
      </c>
      <c r="E82" s="65">
        <v>375.24</v>
      </c>
      <c r="F82" s="66">
        <v>365.28</v>
      </c>
      <c r="G82" s="80">
        <v>20.32575999999995</v>
      </c>
      <c r="H82" s="68">
        <f>MAX(G82,-0.12*F82)</f>
        <v>20.32575999999995</v>
      </c>
      <c r="I82" s="68">
        <f>IF(ABS(F82)&lt;=10,0.5,IF(ABS(F82)&lt;=25,1,IF(ABS(F82)&lt;=100,2,10)))</f>
        <v>10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1</v>
      </c>
      <c r="N82" s="70">
        <f>IF(M82=M81,N81+M82,0)</f>
        <v>3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0.1906759545599995</v>
      </c>
      <c r="S82" s="65">
        <f>MIN($S$6/100*F82,150)</f>
        <v>43.8336</v>
      </c>
      <c r="T82" s="65">
        <f>MIN($T$6/100*F82,200)</f>
        <v>54.79199999999999</v>
      </c>
      <c r="U82" s="65">
        <f>MIN($U$6/100*F82,250)</f>
        <v>73.056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0.1906759545599995</v>
      </c>
      <c r="AB82" s="148">
        <f>IF(AA82&gt;=0,AA82,"")</f>
        <v>0.1906759545599995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50</v>
      </c>
      <c r="D83" s="79">
        <f>ROUND(C83,2)</f>
        <v>50</v>
      </c>
      <c r="E83" s="65">
        <v>277.22</v>
      </c>
      <c r="F83" s="66">
        <v>355.71</v>
      </c>
      <c r="G83" s="80">
        <v>10.75575999999995</v>
      </c>
      <c r="H83" s="68">
        <f>MAX(G83,-0.12*F83)</f>
        <v>10.75575999999995</v>
      </c>
      <c r="I83" s="68">
        <f>IF(ABS(F83)&lt;=10,0.5,IF(ABS(F83)&lt;=25,1,IF(ABS(F83)&lt;=100,2,10)))</f>
        <v>10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1</v>
      </c>
      <c r="N83" s="70">
        <f>IF(M83=M82,N82+M83,0)</f>
        <v>4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0.07454279467999968</v>
      </c>
      <c r="S83" s="65">
        <f>MIN($S$6/100*F83,150)</f>
        <v>42.68519999999999</v>
      </c>
      <c r="T83" s="65">
        <f>MIN($T$6/100*F83,200)</f>
        <v>53.3565</v>
      </c>
      <c r="U83" s="65">
        <f>MIN($U$6/100*F83,250)</f>
        <v>71.142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0.07454279467999968</v>
      </c>
      <c r="AB83" s="148">
        <f>IF(AA83&gt;=0,AA83,"")</f>
        <v>0.07454279467999968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49.99</v>
      </c>
      <c r="D84" s="79">
        <f>ROUND(C84,2)</f>
        <v>49.99</v>
      </c>
      <c r="E84" s="65">
        <v>309.89</v>
      </c>
      <c r="F84" s="66">
        <v>353.79</v>
      </c>
      <c r="G84" s="80">
        <v>8.835759999999993</v>
      </c>
      <c r="H84" s="68">
        <f>MAX(G84,-0.12*F84)</f>
        <v>8.835759999999993</v>
      </c>
      <c r="I84" s="68">
        <f>IF(ABS(F84)&lt;=10,0.5,IF(ABS(F84)&lt;=25,1,IF(ABS(F84)&lt;=100,2,10)))</f>
        <v>10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0.06845284165999994</v>
      </c>
      <c r="S84" s="65">
        <f>MIN($S$6/100*F84,150)</f>
        <v>42.4548</v>
      </c>
      <c r="T84" s="65">
        <f>MIN($T$6/100*F84,200)</f>
        <v>53.0685</v>
      </c>
      <c r="U84" s="65">
        <f>MIN($U$6/100*F84,250)</f>
        <v>70.75800000000001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0.06845284165999994</v>
      </c>
      <c r="AB84" s="148">
        <f>IF(AA84&gt;=0,AA84,"")</f>
        <v>0.06845284165999994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</v>
      </c>
      <c r="D85" s="79">
        <f>ROUND(C85,2)</f>
        <v>50</v>
      </c>
      <c r="E85" s="65">
        <v>277.22</v>
      </c>
      <c r="F85" s="66">
        <v>314.29</v>
      </c>
      <c r="G85" s="80">
        <v>21.96233000000001</v>
      </c>
      <c r="H85" s="68">
        <f>MAX(G85,-0.12*F85)</f>
        <v>21.96233000000001</v>
      </c>
      <c r="I85" s="68">
        <f>IF(ABS(F85)&lt;=10,0.5,IF(ABS(F85)&lt;=25,1,IF(ABS(F85)&lt;=100,2,10)))</f>
        <v>10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1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0.1522099280650001</v>
      </c>
      <c r="S85" s="65">
        <f>MIN($S$6/100*F85,150)</f>
        <v>37.7148</v>
      </c>
      <c r="T85" s="65">
        <f>MIN($T$6/100*F85,200)</f>
        <v>47.1435</v>
      </c>
      <c r="U85" s="65">
        <f>MIN($U$6/100*F85,250)</f>
        <v>62.858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0.1522099280650001</v>
      </c>
      <c r="AB85" s="148">
        <f>IF(AA85&gt;=0,AA85,"")</f>
        <v>0.1522099280650001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49.99</v>
      </c>
      <c r="D86" s="79">
        <f>ROUND(C86,2)</f>
        <v>49.99</v>
      </c>
      <c r="E86" s="65">
        <v>309.89</v>
      </c>
      <c r="F86" s="66">
        <v>233.88</v>
      </c>
      <c r="G86" s="80">
        <v>-26.36214000000001</v>
      </c>
      <c r="H86" s="68">
        <f>MAX(G86,-0.12*F86)</f>
        <v>-26.36214000000001</v>
      </c>
      <c r="I86" s="68">
        <f>IF(ABS(F86)&lt;=10,0.5,IF(ABS(F86)&lt;=25,1,IF(ABS(F86)&lt;=100,2,10)))</f>
        <v>10</v>
      </c>
      <c r="J86" s="69">
        <f>IF(G86&lt;-I86,1,0)</f>
        <v>1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-0.2042340891150001</v>
      </c>
      <c r="S86" s="65">
        <f>MIN($S$6/100*F86,150)</f>
        <v>28.0656</v>
      </c>
      <c r="T86" s="65">
        <f>MIN($T$6/100*F86,200)</f>
        <v>35.082</v>
      </c>
      <c r="U86" s="65">
        <f>MIN($U$6/100*F86,250)</f>
        <v>46.776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-0.2042340891150001</v>
      </c>
      <c r="AB86" s="148" t="str">
        <f>IF(AA86&gt;=0,AA86,"")</f>
        <v/>
      </c>
      <c r="AC86" s="82">
        <f>IF(AA86&lt;0,AA86,"")</f>
        <v>-0.2042340891150001</v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</v>
      </c>
      <c r="D87" s="79">
        <f>ROUND(C87,2)</f>
        <v>50</v>
      </c>
      <c r="E87" s="65">
        <v>277.22</v>
      </c>
      <c r="F87" s="66">
        <v>186.01</v>
      </c>
      <c r="G87" s="80">
        <v>-25.46427</v>
      </c>
      <c r="H87" s="68">
        <f>MAX(G87,-0.12*F87)</f>
        <v>-22.3212</v>
      </c>
      <c r="I87" s="68">
        <f>IF(ABS(F87)&lt;=10,0.5,IF(ABS(F87)&lt;=25,1,IF(ABS(F87)&lt;=100,2,10)))</f>
        <v>10</v>
      </c>
      <c r="J87" s="69">
        <f>IF(G87&lt;-I87,1,0)</f>
        <v>1</v>
      </c>
      <c r="K87" s="69">
        <f>IF(J87=J86,K86+J87,0)</f>
        <v>1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-0.1546970766</v>
      </c>
      <c r="S87" s="65">
        <f>MIN($S$6/100*F87,150)</f>
        <v>22.3212</v>
      </c>
      <c r="T87" s="65">
        <f>MIN($T$6/100*F87,200)</f>
        <v>27.9015</v>
      </c>
      <c r="U87" s="65">
        <f>MIN($U$6/100*F87,250)</f>
        <v>37.202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-0.1546970766</v>
      </c>
      <c r="AB87" s="148" t="str">
        <f>IF(AA87&gt;=0,AA87,"")</f>
        <v/>
      </c>
      <c r="AC87" s="82">
        <f>IF(AA87&lt;0,AA87,"")</f>
        <v>-0.1546970766</v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50.04</v>
      </c>
      <c r="D88" s="79">
        <f>ROUND(C88,2)</f>
        <v>50.04</v>
      </c>
      <c r="E88" s="65">
        <v>55.44</v>
      </c>
      <c r="F88" s="66">
        <v>149.14</v>
      </c>
      <c r="G88" s="80">
        <v>-10.09322</v>
      </c>
      <c r="H88" s="68">
        <f>MAX(G88,-0.12*F88)</f>
        <v>-10.09322</v>
      </c>
      <c r="I88" s="68">
        <f>IF(ABS(F88)&lt;=10,0.5,IF(ABS(F88)&lt;=25,1,IF(ABS(F88)&lt;=100,2,10)))</f>
        <v>10</v>
      </c>
      <c r="J88" s="69">
        <f>IF(G88&lt;-I88,1,0)</f>
        <v>1</v>
      </c>
      <c r="K88" s="69">
        <f>IF(J88=J87,K87+J88,0)</f>
        <v>2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-0.01398920292</v>
      </c>
      <c r="S88" s="65">
        <f>MIN($S$6/100*F88,150)</f>
        <v>17.8968</v>
      </c>
      <c r="T88" s="65">
        <f>MIN($T$6/100*F88,200)</f>
        <v>22.371</v>
      </c>
      <c r="U88" s="65">
        <f>MIN($U$6/100*F88,250)</f>
        <v>29.828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-0.01398920292</v>
      </c>
      <c r="AB88" s="148" t="str">
        <f>IF(AA88&gt;=0,AA88,"")</f>
        <v/>
      </c>
      <c r="AC88" s="82">
        <f>IF(AA88&lt;0,AA88,"")</f>
        <v>-0.01398920292</v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50.02</v>
      </c>
      <c r="D89" s="79">
        <f>ROUND(C89,2)</f>
        <v>50.02</v>
      </c>
      <c r="E89" s="65">
        <v>166.33</v>
      </c>
      <c r="F89" s="66">
        <v>109.94</v>
      </c>
      <c r="G89" s="80">
        <v>-11.95344</v>
      </c>
      <c r="H89" s="68">
        <f>MAX(G89,-0.12*F89)</f>
        <v>-11.95344</v>
      </c>
      <c r="I89" s="68">
        <f>IF(ABS(F89)&lt;=10,0.5,IF(ABS(F89)&lt;=25,1,IF(ABS(F89)&lt;=100,2,10)))</f>
        <v>10</v>
      </c>
      <c r="J89" s="69">
        <f>IF(G89&lt;-I89,1,0)</f>
        <v>1</v>
      </c>
      <c r="K89" s="69">
        <f>IF(J89=J88,K88+J89,0)</f>
        <v>3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-0.04970539188</v>
      </c>
      <c r="S89" s="65">
        <f>MIN($S$6/100*F89,150)</f>
        <v>13.1928</v>
      </c>
      <c r="T89" s="65">
        <f>MIN($T$6/100*F89,200)</f>
        <v>16.491</v>
      </c>
      <c r="U89" s="65">
        <f>MIN($U$6/100*F89,250)</f>
        <v>21.988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-0.04970539188</v>
      </c>
      <c r="AB89" s="148" t="str">
        <f>IF(AA89&gt;=0,AA89,"")</f>
        <v/>
      </c>
      <c r="AC89" s="82">
        <f>IF(AA89&lt;0,AA89,"")</f>
        <v>-0.04970539188</v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50.02</v>
      </c>
      <c r="D90" s="79">
        <f>ROUND(C90,2)</f>
        <v>50.02</v>
      </c>
      <c r="E90" s="65">
        <v>166.33</v>
      </c>
      <c r="F90" s="66">
        <v>56.43</v>
      </c>
      <c r="G90" s="80">
        <v>-5.855960000000003</v>
      </c>
      <c r="H90" s="68">
        <f>MAX(G90,-0.12*F90)</f>
        <v>-5.855960000000003</v>
      </c>
      <c r="I90" s="68">
        <f>IF(ABS(F90)&lt;=10,0.5,IF(ABS(F90)&lt;=25,1,IF(ABS(F90)&lt;=100,2,10)))</f>
        <v>2</v>
      </c>
      <c r="J90" s="69">
        <f>IF(G90&lt;-I90,1,0)</f>
        <v>1</v>
      </c>
      <c r="K90" s="69">
        <f>IF(J90=J89,K89+J90,0)</f>
        <v>4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-0.02435054567000002</v>
      </c>
      <c r="S90" s="65">
        <f>MIN($S$6/100*F90,150)</f>
        <v>6.771599999999999</v>
      </c>
      <c r="T90" s="65">
        <f>MIN($T$6/100*F90,200)</f>
        <v>8.464499999999999</v>
      </c>
      <c r="U90" s="65">
        <f>MIN($U$6/100*F90,250)</f>
        <v>11.286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-0.02435054567000002</v>
      </c>
      <c r="AB90" s="148" t="str">
        <f>IF(AA90&gt;=0,AA90,"")</f>
        <v/>
      </c>
      <c r="AC90" s="82">
        <f>IF(AA90&lt;0,AA90,"")</f>
        <v>-0.02435054567000002</v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50.03</v>
      </c>
      <c r="D91" s="79">
        <f>ROUND(C91,2)</f>
        <v>50.03</v>
      </c>
      <c r="E91" s="65">
        <v>110.89</v>
      </c>
      <c r="F91" s="66">
        <v>37.29</v>
      </c>
      <c r="G91" s="80">
        <v>-4.45776</v>
      </c>
      <c r="H91" s="68">
        <f>MAX(G91,-0.12*F91)</f>
        <v>-4.45776</v>
      </c>
      <c r="I91" s="68">
        <f>IF(ABS(F91)&lt;=10,0.5,IF(ABS(F91)&lt;=25,1,IF(ABS(F91)&lt;=100,2,10)))</f>
        <v>2</v>
      </c>
      <c r="J91" s="69">
        <f>IF(G91&lt;-I91,1,0)</f>
        <v>1</v>
      </c>
      <c r="K91" s="69">
        <f>IF(J91=J90,K90+J91,0)</f>
        <v>5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-0.01235802516</v>
      </c>
      <c r="S91" s="65">
        <f>MIN($S$6/100*F91,150)</f>
        <v>4.4748</v>
      </c>
      <c r="T91" s="65">
        <f>MIN($T$6/100*F91,200)</f>
        <v>5.5935</v>
      </c>
      <c r="U91" s="65">
        <f>MIN($U$6/100*F91,250)</f>
        <v>7.458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-0.01235802516</v>
      </c>
      <c r="AB91" s="148" t="str">
        <f>IF(AA91&gt;=0,AA91,"")</f>
        <v/>
      </c>
      <c r="AC91" s="82">
        <f>IF(AA91&lt;0,AA91,"")</f>
        <v>-0.01235802516</v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50.04</v>
      </c>
      <c r="D92" s="79">
        <f>ROUND(C92,2)</f>
        <v>50.04</v>
      </c>
      <c r="E92" s="65">
        <v>55.44</v>
      </c>
      <c r="F92" s="66">
        <v>36.28</v>
      </c>
      <c r="G92" s="80">
        <v>-5.467759999999998</v>
      </c>
      <c r="H92" s="68">
        <f>MAX(G92,-0.12*F92)</f>
        <v>-4.3536</v>
      </c>
      <c r="I92" s="68">
        <f>IF(ABS(F92)&lt;=10,0.5,IF(ABS(F92)&lt;=25,1,IF(ABS(F92)&lt;=100,2,10)))</f>
        <v>2</v>
      </c>
      <c r="J92" s="69">
        <f>IF(G92&lt;-I92,1,0)</f>
        <v>1</v>
      </c>
      <c r="K92" s="69">
        <f>IF(J92=J91,K91+J92,0)</f>
        <v>6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-0.0060340896</v>
      </c>
      <c r="S92" s="65">
        <f>MIN($S$6/100*F92,150)</f>
        <v>4.3536</v>
      </c>
      <c r="T92" s="65">
        <f>MIN($T$6/100*F92,200)</f>
        <v>5.442</v>
      </c>
      <c r="U92" s="65">
        <f>MIN($U$6/100*F92,250)</f>
        <v>7.256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-0.0060340896</v>
      </c>
      <c r="AB92" s="148" t="str">
        <f>IF(AA92&gt;=0,AA92,"")</f>
        <v/>
      </c>
      <c r="AC92" s="82">
        <f>IF(AA92&lt;0,AA92,"")</f>
        <v>-0.0060340896</v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50.05</v>
      </c>
      <c r="D93" s="79">
        <f>ROUND(C93,2)</f>
        <v>50.05</v>
      </c>
      <c r="E93" s="65">
        <v>0</v>
      </c>
      <c r="F93" s="66">
        <v>18.04</v>
      </c>
      <c r="G93" s="80">
        <v>-5.036670000000001</v>
      </c>
      <c r="H93" s="68">
        <f>MAX(G93,-0.12*F93)</f>
        <v>-2.1648</v>
      </c>
      <c r="I93" s="68">
        <f>IF(ABS(F93)&lt;=10,0.5,IF(ABS(F93)&lt;=25,1,IF(ABS(F93)&lt;=100,2,10)))</f>
        <v>1</v>
      </c>
      <c r="J93" s="69">
        <f>IF(G93&lt;-I93,1,0)</f>
        <v>1</v>
      </c>
      <c r="K93" s="69">
        <f>IF(J93=J92,K92+J93,0)</f>
        <v>7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-0</v>
      </c>
      <c r="S93" s="65">
        <f>MIN($S$6/100*F93,150)</f>
        <v>2.1648</v>
      </c>
      <c r="T93" s="65">
        <f>MIN($T$6/100*F93,200)</f>
        <v>2.706</v>
      </c>
      <c r="U93" s="65">
        <f>MIN($U$6/100*F93,250)</f>
        <v>3.608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50.03</v>
      </c>
      <c r="D94" s="79">
        <f>ROUND(C94,2)</f>
        <v>50.03</v>
      </c>
      <c r="E94" s="65">
        <v>110.89</v>
      </c>
      <c r="F94" s="66">
        <v>18.04</v>
      </c>
      <c r="G94" s="80">
        <v>-7.370560000000001</v>
      </c>
      <c r="H94" s="68">
        <f>MAX(G94,-0.12*F94)</f>
        <v>-2.1648</v>
      </c>
      <c r="I94" s="68">
        <f>IF(ABS(F94)&lt;=10,0.5,IF(ABS(F94)&lt;=25,1,IF(ABS(F94)&lt;=100,2,10)))</f>
        <v>1</v>
      </c>
      <c r="J94" s="69">
        <f>IF(G94&lt;-I94,1,0)</f>
        <v>1</v>
      </c>
      <c r="K94" s="69">
        <f>IF(J94=J93,K93+J94,0)</f>
        <v>8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-0.006001366799999999</v>
      </c>
      <c r="S94" s="65">
        <f>MIN($S$6/100*F94,150)</f>
        <v>2.1648</v>
      </c>
      <c r="T94" s="65">
        <f>MIN($T$6/100*F94,200)</f>
        <v>2.706</v>
      </c>
      <c r="U94" s="65">
        <f>MIN($U$6/100*F94,250)</f>
        <v>3.608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-0.006001366799999999</v>
      </c>
      <c r="AB94" s="148" t="str">
        <f>IF(AA94&gt;=0,AA94,"")</f>
        <v/>
      </c>
      <c r="AC94" s="82">
        <f>IF(AA94&lt;0,AA94,"")</f>
        <v>-0.006001366799999999</v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50.07</v>
      </c>
      <c r="D95" s="79">
        <f>ROUND(C95,2)</f>
        <v>50.07</v>
      </c>
      <c r="E95" s="65">
        <v>0</v>
      </c>
      <c r="F95" s="66">
        <v>18.04</v>
      </c>
      <c r="G95" s="80">
        <v>-7.370560000000001</v>
      </c>
      <c r="H95" s="68">
        <f>MAX(G95,-0.12*F95)</f>
        <v>-2.1648</v>
      </c>
      <c r="I95" s="68">
        <f>IF(ABS(F95)&lt;=10,0.5,IF(ABS(F95)&lt;=25,1,IF(ABS(F95)&lt;=100,2,10)))</f>
        <v>1</v>
      </c>
      <c r="J95" s="69">
        <f>IF(G95&lt;-I95,1,0)</f>
        <v>1</v>
      </c>
      <c r="K95" s="69">
        <f>IF(J95=J94,K94+J95,0)</f>
        <v>9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-0</v>
      </c>
      <c r="S95" s="65">
        <f>MIN($S$6/100*F95,150)</f>
        <v>2.1648</v>
      </c>
      <c r="T95" s="65">
        <f>MIN($T$6/100*F95,200)</f>
        <v>2.706</v>
      </c>
      <c r="U95" s="65">
        <f>MIN($U$6/100*F95,250)</f>
        <v>3.608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50</v>
      </c>
      <c r="D96" s="79">
        <f>ROUND(C96,2)</f>
        <v>50</v>
      </c>
      <c r="E96" s="65">
        <v>277.22</v>
      </c>
      <c r="F96" s="66">
        <v>18.04</v>
      </c>
      <c r="G96" s="80">
        <v>-7.370560000000001</v>
      </c>
      <c r="H96" s="68">
        <f>MAX(G96,-0.12*F96)</f>
        <v>-2.1648</v>
      </c>
      <c r="I96" s="68">
        <f>IF(ABS(F96)&lt;=10,0.5,IF(ABS(F96)&lt;=25,1,IF(ABS(F96)&lt;=100,2,10)))</f>
        <v>1</v>
      </c>
      <c r="J96" s="69">
        <f>IF(G96&lt;-I96,1,0)</f>
        <v>1</v>
      </c>
      <c r="K96" s="69">
        <f>IF(J96=J95,K95+J96,0)</f>
        <v>10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-0.0150031464</v>
      </c>
      <c r="S96" s="65">
        <f>MIN($S$6/100*F96,150)</f>
        <v>2.1648</v>
      </c>
      <c r="T96" s="65">
        <f>MIN($T$6/100*F96,200)</f>
        <v>2.706</v>
      </c>
      <c r="U96" s="65">
        <f>MIN($U$6/100*F96,250)</f>
        <v>3.608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-0.0150031464</v>
      </c>
      <c r="AB96" s="148" t="str">
        <f>IF(AA96&gt;=0,AA96,"")</f>
        <v/>
      </c>
      <c r="AC96" s="82">
        <f>IF(AA96&lt;0,AA96,"")</f>
        <v>-0.0150031464</v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49.97</v>
      </c>
      <c r="D97" s="79">
        <f>ROUND(C97,2)</f>
        <v>49.97</v>
      </c>
      <c r="E97" s="65">
        <v>375.24</v>
      </c>
      <c r="F97" s="66">
        <v>18.04</v>
      </c>
      <c r="G97" s="80">
        <v>-7.370560000000001</v>
      </c>
      <c r="H97" s="68">
        <f>MAX(G97,-0.12*F97)</f>
        <v>-2.1648</v>
      </c>
      <c r="I97" s="68">
        <f>IF(ABS(F97)&lt;=10,0.5,IF(ABS(F97)&lt;=25,1,IF(ABS(F97)&lt;=100,2,10)))</f>
        <v>1</v>
      </c>
      <c r="J97" s="69">
        <f>IF(G97&lt;-I97,1,0)</f>
        <v>1</v>
      </c>
      <c r="K97" s="69">
        <f>IF(J97=J96,K96+J97,0)</f>
        <v>11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-0.0203079888</v>
      </c>
      <c r="S97" s="65">
        <f>MIN($S$6/100*F97,150)</f>
        <v>2.1648</v>
      </c>
      <c r="T97" s="65">
        <f>MIN($T$6/100*F97,200)</f>
        <v>2.706</v>
      </c>
      <c r="U97" s="65">
        <f>MIN($U$6/100*F97,250)</f>
        <v>3.608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-0.0203079888</v>
      </c>
      <c r="AB97" s="148" t="str">
        <f>IF(AA97&gt;=0,AA97,"")</f>
        <v/>
      </c>
      <c r="AC97" s="82">
        <f>IF(AA97&lt;0,AA97,"")</f>
        <v>-0.0203079888</v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</v>
      </c>
      <c r="D98" s="79">
        <f>ROUND(C98,2)</f>
        <v>50</v>
      </c>
      <c r="E98" s="65">
        <v>277.22</v>
      </c>
      <c r="F98" s="66">
        <v>18.04</v>
      </c>
      <c r="G98" s="80">
        <v>-7.370560000000001</v>
      </c>
      <c r="H98" s="68">
        <f>MAX(G98,-0.12*F98)</f>
        <v>-2.1648</v>
      </c>
      <c r="I98" s="68">
        <f>IF(ABS(F98)&lt;=10,0.5,IF(ABS(F98)&lt;=25,1,IF(ABS(F98)&lt;=100,2,10)))</f>
        <v>1</v>
      </c>
      <c r="J98" s="69">
        <f>IF(G98&lt;-I98,1,0)</f>
        <v>1</v>
      </c>
      <c r="K98" s="69">
        <f>IF(J98=J97,K97+J98,0)</f>
        <v>12</v>
      </c>
      <c r="L98" s="70">
        <f>IF(OR(K98=12,K98=24,K98=36,K98=48,K98=60,K98=72,K98=84,K98=96),1,0)</f>
        <v>1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1</v>
      </c>
      <c r="Q98" s="72">
        <f>P98*ABS(R98)*0.1</f>
        <v>0.00150031464</v>
      </c>
      <c r="R98" s="73">
        <f>H98*E98/40000</f>
        <v>-0.0150031464</v>
      </c>
      <c r="S98" s="65">
        <f>MIN($S$6/100*F98,150)</f>
        <v>2.1648</v>
      </c>
      <c r="T98" s="65">
        <f>MIN($T$6/100*F98,200)</f>
        <v>2.706</v>
      </c>
      <c r="U98" s="65">
        <f>MIN($U$6/100*F98,250)</f>
        <v>3.608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-0.0150031464</v>
      </c>
      <c r="AB98" s="148" t="str">
        <f>IF(AA98&gt;=0,AA98,"")</f>
        <v/>
      </c>
      <c r="AC98" s="82">
        <f>IF(AA98&lt;0,AA98,"")</f>
        <v>-0.0150031464</v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49.99</v>
      </c>
      <c r="D99" s="79">
        <f>ROUND(C99,2)</f>
        <v>49.99</v>
      </c>
      <c r="E99" s="65">
        <v>309.89</v>
      </c>
      <c r="F99" s="66">
        <v>18.04</v>
      </c>
      <c r="G99" s="80">
        <v>-7.370560000000001</v>
      </c>
      <c r="H99" s="68">
        <f>MAX(G99,-0.12*F99)</f>
        <v>-2.1648</v>
      </c>
      <c r="I99" s="68">
        <f>IF(ABS(F99)&lt;=10,0.5,IF(ABS(F99)&lt;=25,1,IF(ABS(F99)&lt;=100,2,10)))</f>
        <v>1</v>
      </c>
      <c r="J99" s="69">
        <f>IF(G99&lt;-I99,1,0)</f>
        <v>1</v>
      </c>
      <c r="K99" s="69">
        <f>IF(J99=J98,K98+J99,0)</f>
        <v>13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-0.0167712468</v>
      </c>
      <c r="S99" s="65">
        <f>MIN($S$6/100*F99,150)</f>
        <v>2.1648</v>
      </c>
      <c r="T99" s="65">
        <f>MIN($T$6/100*F99,200)</f>
        <v>2.706</v>
      </c>
      <c r="U99" s="65">
        <f>MIN($U$6/100*F99,250)</f>
        <v>3.608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-0.0167712468</v>
      </c>
      <c r="AB99" s="148" t="str">
        <f>IF(AA99&gt;=0,AA99,"")</f>
        <v/>
      </c>
      <c r="AC99" s="82">
        <f>IF(AA99&lt;0,AA99,"")</f>
        <v>-0.0167712468</v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50.1</v>
      </c>
      <c r="D100" s="79">
        <f>ROUND(C100,2)</f>
        <v>50.1</v>
      </c>
      <c r="E100" s="65">
        <v>0</v>
      </c>
      <c r="F100" s="66">
        <v>18.04</v>
      </c>
      <c r="G100" s="80">
        <v>-7.370560000000001</v>
      </c>
      <c r="H100" s="68">
        <f>MAX(G100,-0.12*F100)</f>
        <v>-2.1648</v>
      </c>
      <c r="I100" s="68">
        <f>IF(ABS(F100)&lt;=10,0.5,IF(ABS(F100)&lt;=25,1,IF(ABS(F100)&lt;=100,2,10)))</f>
        <v>1</v>
      </c>
      <c r="J100" s="69">
        <f>IF(G100&lt;-I100,1,0)</f>
        <v>1</v>
      </c>
      <c r="K100" s="69">
        <f>IF(J100=J99,K99+J100,0)</f>
        <v>14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-0</v>
      </c>
      <c r="S100" s="65">
        <f>MIN($S$6/100*F100,150)</f>
        <v>2.1648</v>
      </c>
      <c r="T100" s="65">
        <f>MIN($T$6/100*F100,200)</f>
        <v>2.706</v>
      </c>
      <c r="U100" s="65">
        <f>MIN($U$6/100*F100,250)</f>
        <v>3.608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0.05108166608000001</v>
      </c>
      <c r="AA100" s="73">
        <f>R100+Y100+Z100</f>
        <v>0.05108166608000001</v>
      </c>
      <c r="AB100" s="148">
        <f>IF(AA100&gt;=0,AA100,"")</f>
        <v>0.05108166608000001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50.06</v>
      </c>
      <c r="D101" s="79">
        <f>ROUND(C101,2)</f>
        <v>50.06</v>
      </c>
      <c r="E101" s="65">
        <v>0</v>
      </c>
      <c r="F101" s="66">
        <v>18.04</v>
      </c>
      <c r="G101" s="80">
        <v>-0.3689</v>
      </c>
      <c r="H101" s="68">
        <f>MAX(G101,-0.12*F101)</f>
        <v>-0.3689</v>
      </c>
      <c r="I101" s="68">
        <f>IF(ABS(F101)&lt;=10,0.5,IF(ABS(F101)&lt;=25,1,IF(ABS(F101)&lt;=100,2,10)))</f>
        <v>1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-0</v>
      </c>
      <c r="S101" s="65">
        <f>MIN($S$6/100*F101,150)</f>
        <v>2.1648</v>
      </c>
      <c r="T101" s="65">
        <f>MIN($T$6/100*F101,200)</f>
        <v>2.706</v>
      </c>
      <c r="U101" s="65">
        <f>MIN($U$6/100*F101,250)</f>
        <v>3.608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50.06</v>
      </c>
      <c r="D102" s="79">
        <f>ROUND(C102,2)</f>
        <v>50.06</v>
      </c>
      <c r="E102" s="65">
        <v>0</v>
      </c>
      <c r="F102" s="66">
        <v>18.04</v>
      </c>
      <c r="G102" s="80">
        <v>6.632759999999999</v>
      </c>
      <c r="H102" s="68">
        <f>MAX(G102,-0.12*F102)</f>
        <v>6.632759999999999</v>
      </c>
      <c r="I102" s="68">
        <f>IF(ABS(F102)&lt;=10,0.5,IF(ABS(F102)&lt;=25,1,IF(ABS(F102)&lt;=100,2,10)))</f>
        <v>1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1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2.1648</v>
      </c>
      <c r="T102" s="65">
        <f>MIN($T$6/100*F102,200)</f>
        <v>2.706</v>
      </c>
      <c r="U102" s="65">
        <f>MIN($U$6/100*F102,250)</f>
        <v>3.608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50.07</v>
      </c>
      <c r="D103" s="104">
        <f>ROUND(C103,2)</f>
        <v>50.07</v>
      </c>
      <c r="E103" s="65">
        <v>0</v>
      </c>
      <c r="F103" s="66">
        <v>19.04</v>
      </c>
      <c r="G103" s="106">
        <v>7.632759999999999</v>
      </c>
      <c r="H103" s="107">
        <f>MAX(G103,-0.12*F103)</f>
        <v>7.632759999999999</v>
      </c>
      <c r="I103" s="107">
        <f>IF(ABS(F103)&lt;=10,0.5,IF(ABS(F103)&lt;=25,1,IF(ABS(F103)&lt;=100,2,10)))</f>
        <v>1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1</v>
      </c>
      <c r="N103" s="109">
        <f>IF(M103=M102,N102+M103,0)</f>
        <v>1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2.2848</v>
      </c>
      <c r="T103" s="112">
        <f>MIN($T$6/100*F103,200)</f>
        <v>2.856</v>
      </c>
      <c r="U103" s="112">
        <f>MIN($U$6/100*F103,250)</f>
        <v>3.808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50.00010416666668</v>
      </c>
      <c r="D104" s="118">
        <f>ROUND(C104,2)</f>
        <v>50</v>
      </c>
      <c r="E104" s="119">
        <f>AVERAGE(E6:E103)</f>
        <v>252.7285416666666</v>
      </c>
      <c r="F104" s="119">
        <f>AVERAGE(F6:F103)</f>
        <v>84.05947916666663</v>
      </c>
      <c r="G104" s="120">
        <f>SUM(G8:G103)/4</f>
        <v>60.21265249999979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2</v>
      </c>
      <c r="Q104" s="121">
        <f>SUM($Q$8:$Q$103)</f>
        <v>0.006046321560000001</v>
      </c>
      <c r="R104" s="119">
        <f>SUM(R8:R103)</f>
        <v>4.441349896689997</v>
      </c>
      <c r="S104" s="122"/>
      <c r="T104" s="122"/>
      <c r="U104" s="122"/>
      <c r="V104" s="122"/>
      <c r="W104" s="122"/>
      <c r="X104" s="122"/>
      <c r="Y104" s="123">
        <f>SUM(Y8:Y103)</f>
        <v>2.5028423716655</v>
      </c>
      <c r="Z104" s="123">
        <f>SUM(Z8:Z103)</f>
        <v>0.05108166608000001</v>
      </c>
      <c r="AA104" s="124">
        <f>SUM(AA8:AA103)</f>
        <v>6.995273934435498</v>
      </c>
      <c r="AB104" s="125">
        <f>SUM(AB8:AB103)</f>
        <v>8.040545523472998</v>
      </c>
      <c r="AC104" s="126">
        <f>SUM(AC8:AC103)</f>
        <v>-1.0452715890375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0.006046321560000001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0.8882699793379993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7.001320255995498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55.444</v>
      </c>
      <c r="AH152" s="92">
        <f>MIN(AG152,$C$2)</f>
        <v>55.444</v>
      </c>
    </row>
    <row r="153" spans="1:37" customHeight="1" ht="15.75">
      <c r="AE153" s="17"/>
      <c r="AF153" s="143">
        <f>ROUND((AF152-0.01),2)</f>
        <v>50.03</v>
      </c>
      <c r="AG153" s="144">
        <f>2*$A$2/5</f>
        <v>110.888</v>
      </c>
      <c r="AH153" s="92">
        <f>MIN(AG153,$C$2)</f>
        <v>110.888</v>
      </c>
    </row>
    <row r="154" spans="1:37" customHeight="1" ht="15.75">
      <c r="AE154" s="17"/>
      <c r="AF154" s="143">
        <f>ROUND((AF153-0.01),2)</f>
        <v>50.02</v>
      </c>
      <c r="AG154" s="144">
        <f>3*$A$2/5</f>
        <v>166.332</v>
      </c>
      <c r="AH154" s="92">
        <f>MIN(AG154,$C$2)</f>
        <v>166.332</v>
      </c>
    </row>
    <row r="155" spans="1:37" customHeight="1" ht="15.75">
      <c r="AE155" s="17"/>
      <c r="AF155" s="143">
        <f>ROUND((AF154-0.01),2)</f>
        <v>50.01</v>
      </c>
      <c r="AG155" s="144">
        <f>4*$A$2/5</f>
        <v>221.776</v>
      </c>
      <c r="AH155" s="92">
        <f>MIN(AG155,$C$2)</f>
        <v>221.776</v>
      </c>
    </row>
    <row r="156" spans="1:37" customHeight="1" ht="15.75">
      <c r="AE156" s="17"/>
      <c r="AF156" s="143">
        <f>ROUND((AF155-0.01),2)</f>
        <v>50</v>
      </c>
      <c r="AG156" s="144">
        <f>5*$A$2/5</f>
        <v>277.22</v>
      </c>
      <c r="AH156" s="92">
        <f>MIN(AG156,$C$2)</f>
        <v>277.22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309.89375</v>
      </c>
      <c r="AH157" s="92">
        <f>MIN(AG157,$C$2)</f>
        <v>309.89375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342.5675</v>
      </c>
      <c r="AH158" s="92">
        <f>MIN(AG158,$C$2)</f>
        <v>342.5675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375.24125</v>
      </c>
      <c r="AH159" s="92">
        <f>MIN(AG159,$C$2)</f>
        <v>375.24125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407.915</v>
      </c>
      <c r="AH160" s="92">
        <f>MIN(AG160,$C$2)</f>
        <v>407.915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440.58875</v>
      </c>
      <c r="AH161" s="92">
        <f>MIN(AG161,$C$2)</f>
        <v>440.58875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473.2625</v>
      </c>
      <c r="AH162" s="92">
        <f>MIN(AG162,$C$2)</f>
        <v>473.2625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505.93625</v>
      </c>
      <c r="AH163" s="92">
        <f>MIN(AG163,$C$2)</f>
        <v>505.93625</v>
      </c>
    </row>
    <row r="164" spans="1:37" customHeight="1" ht="15">
      <c r="AE164" s="17"/>
      <c r="AF164" s="143">
        <f>ROUND((AF163-0.01),2)</f>
        <v>49.92</v>
      </c>
      <c r="AG164" s="144">
        <f>400+8*$A$2/16</f>
        <v>538.61</v>
      </c>
      <c r="AH164" s="145">
        <f>MIN(AG164,$C$2)</f>
        <v>538.61</v>
      </c>
    </row>
    <row r="165" spans="1:37" customHeight="1" ht="15">
      <c r="AE165" s="17"/>
      <c r="AF165" s="143">
        <f>ROUND((AF164-0.01),2)</f>
        <v>49.91</v>
      </c>
      <c r="AG165" s="144">
        <f>450+7*$A$2/16</f>
        <v>571.2837500000001</v>
      </c>
      <c r="AH165" s="145">
        <f>MIN(AG165,$C$2)</f>
        <v>571.2837500000001</v>
      </c>
    </row>
    <row r="166" spans="1:37" customHeight="1" ht="15">
      <c r="AE166" s="17"/>
      <c r="AF166" s="143">
        <f>ROUND((AF165-0.01),2)</f>
        <v>49.9</v>
      </c>
      <c r="AG166" s="144">
        <f>500+6*$A$2/16</f>
        <v>603.9575</v>
      </c>
      <c r="AH166" s="145">
        <f>MIN(AG166,$C$2)</f>
        <v>603.9575</v>
      </c>
    </row>
    <row r="167" spans="1:37" customHeight="1" ht="15">
      <c r="AE167" s="17"/>
      <c r="AF167" s="143">
        <f>ROUND((AF166-0.01),2)</f>
        <v>49.89</v>
      </c>
      <c r="AG167" s="144">
        <f>550+5*$A$2/16</f>
        <v>636.63125</v>
      </c>
      <c r="AH167" s="145">
        <f>MIN(AG167,$C$2)</f>
        <v>636.63125</v>
      </c>
    </row>
    <row r="168" spans="1:37" customHeight="1" ht="15">
      <c r="AE168" s="17"/>
      <c r="AF168" s="143">
        <f>ROUND((AF167-0.01),2)</f>
        <v>49.88</v>
      </c>
      <c r="AG168" s="144">
        <f>600+4*$A$2/16</f>
        <v>669.3050000000001</v>
      </c>
      <c r="AH168" s="145">
        <f>MIN(AG168,$C$2)</f>
        <v>669.3050000000001</v>
      </c>
    </row>
    <row r="169" spans="1:37" customHeight="1" ht="15">
      <c r="AE169" s="17"/>
      <c r="AF169" s="143">
        <f>ROUND((AF168-0.01),2)</f>
        <v>49.87</v>
      </c>
      <c r="AG169" s="144">
        <f>650+3*$A$2/16</f>
        <v>701.97875</v>
      </c>
      <c r="AH169" s="145">
        <f>MIN(AG169,$C$2)</f>
        <v>701.97875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734.6525</v>
      </c>
      <c r="AH170" s="145">
        <f>MIN(AG170,$C$2)</f>
        <v>734.6525</v>
      </c>
    </row>
    <row r="171" spans="1:37" customHeight="1" ht="15">
      <c r="AE171" s="17"/>
      <c r="AF171" s="143">
        <f>ROUND((AF170-0.01),2)</f>
        <v>49.85</v>
      </c>
      <c r="AG171" s="144">
        <f>750+1*$A$2/16</f>
        <v>767.32625</v>
      </c>
      <c r="AH171" s="145">
        <f>MIN(AG171,$C$2)</f>
        <v>767.32625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2019-07-26T16:16:07+05:30</dcterms:created>
  <dcterms:modified xsi:type="dcterms:W3CDTF">2022-01-30T21:09:30+05:30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