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6" autoFilterDateGrouping="1" firstSheet="0" minimized="0" showHorizontalScroll="1" showSheetTabs="1" showVerticalScroll="1" tabRatio="600" visibility="visible"/>
  </bookViews>
  <sheets>
    <sheet name="2020-02-03" sheetId="1" r:id="rId4"/>
    <sheet name="2020-02-04" sheetId="2" r:id="rId5"/>
    <sheet name="2020-02-05" sheetId="3" r:id="rId6"/>
    <sheet name="2020-02-06" sheetId="4" r:id="rId7"/>
    <sheet name="2020-02-07" sheetId="5" r:id="rId8"/>
    <sheet name="2020-02-08" sheetId="6" r:id="rId9"/>
    <sheet name="2020-02-09" sheetId="7" r:id="rId10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<sst xmlns="http://schemas.openxmlformats.org/spreadsheetml/2006/main" uniqueCount="64">
  <si>
    <t>ACP</t>
  </si>
  <si>
    <t>CAP</t>
  </si>
  <si>
    <t>Total DSM</t>
  </si>
  <si>
    <t>Lac Rupees</t>
  </si>
  <si>
    <t xml:space="preserve">NEGATIVE  MEANS  </t>
  </si>
  <si>
    <t>O V E R - I N J E C T I O N</t>
  </si>
  <si>
    <t>Dated:</t>
  </si>
  <si>
    <t>03-02-2020</t>
  </si>
  <si>
    <t>FILL  ONLY  YELLOW  CELLS</t>
  </si>
  <si>
    <t>HIDE IT</t>
  </si>
  <si>
    <t>Freq</t>
  </si>
  <si>
    <t>Rate</t>
  </si>
  <si>
    <t>Capped</t>
  </si>
  <si>
    <t>From</t>
  </si>
  <si>
    <t>To</t>
  </si>
  <si>
    <t>Av Freq</t>
  </si>
  <si>
    <t>DSM Rate*</t>
  </si>
  <si>
    <t>SCHEDULE</t>
  </si>
  <si>
    <t>OverInject</t>
  </si>
  <si>
    <t>Over INJ</t>
  </si>
  <si>
    <t>LIMIT of</t>
  </si>
  <si>
    <t>Cont.</t>
  </si>
  <si>
    <t>Count</t>
  </si>
  <si>
    <t xml:space="preserve">Voilation  </t>
  </si>
  <si>
    <t>Voilation</t>
  </si>
  <si>
    <t>AMOUNT</t>
  </si>
  <si>
    <t>Normal</t>
  </si>
  <si>
    <t>Additional</t>
  </si>
  <si>
    <t>Over Inj.</t>
  </si>
  <si>
    <t>TOTAL</t>
  </si>
  <si>
    <t>Payable</t>
  </si>
  <si>
    <t>Recievable</t>
  </si>
  <si>
    <t>(Hr)</t>
  </si>
  <si>
    <t>(Hz)</t>
  </si>
  <si>
    <t>Round</t>
  </si>
  <si>
    <t>Paise/KWH</t>
  </si>
  <si>
    <t>MW(input)</t>
  </si>
  <si>
    <t>MW</t>
  </si>
  <si>
    <t>(MW)</t>
  </si>
  <si>
    <t>Modified</t>
  </si>
  <si>
    <t>OD/UD</t>
  </si>
  <si>
    <t>UD</t>
  </si>
  <si>
    <t>of  UD*</t>
  </si>
  <si>
    <t>OD</t>
  </si>
  <si>
    <t>of  OD</t>
  </si>
  <si>
    <t>of SIGN</t>
  </si>
  <si>
    <t>ofVoilation</t>
  </si>
  <si>
    <t>DSM(Lac)</t>
  </si>
  <si>
    <t>%</t>
  </si>
  <si>
    <t>abov 12</t>
  </si>
  <si>
    <t>abov 15</t>
  </si>
  <si>
    <t>abov 20</t>
  </si>
  <si>
    <t>Penalty</t>
  </si>
  <si>
    <t>.</t>
  </si>
  <si>
    <t>Additional DSM due to Sign Change</t>
  </si>
  <si>
    <t>**If total Under injection is more than 1% of Average Daily Schedule,then Additional DSM</t>
  </si>
  <si>
    <t>TOTAL  DSM</t>
  </si>
  <si>
    <t>** This has been deferred by Commision for one year</t>
  </si>
  <si>
    <t>04-02-2020</t>
  </si>
  <si>
    <t>05-02-2020</t>
  </si>
  <si>
    <t>06-02-2020</t>
  </si>
  <si>
    <t>07-02-2020</t>
  </si>
  <si>
    <t>08-02-2020</t>
  </si>
  <si>
    <t>09-02-2020</t>
  </si>
</sst>
</file>

<file path=xl/styles.xml><?xml version="1.0" encoding="utf-8"?>
<styleSheet xmlns="http://schemas.openxmlformats.org/spreadsheetml/2006/main" xml:space="preserve">
  <numFmts count="8">
    <numFmt numFmtId="164" formatCode="0.0000"/>
    <numFmt numFmtId="165" formatCode="d\-mmm\-yy;@"/>
    <numFmt numFmtId="166" formatCode="dd/mm/yyyy\ h:mm\ AM/PM"/>
    <numFmt numFmtId="167" formatCode="h:mm;@"/>
    <numFmt numFmtId="168" formatCode="0.000"/>
    <numFmt numFmtId="169" formatCode="0.00000"/>
    <numFmt numFmtId="170" formatCode="0.0000000"/>
    <numFmt numFmtId="171" formatCode="[h]:mm"/>
  </numFmts>
  <fonts count="16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6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4"/>
      <color rgb="FFFFFFFF"/>
      <name val="Calibri"/>
    </font>
    <font>
      <b val="0"/>
      <i val="0"/>
      <strike val="0"/>
      <u val="singl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2"/>
      <color rgb="FFDBEEF4"/>
      <name val="Calibri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single"/>
      <sz val="14"/>
      <color rgb="FFFFFFFF"/>
      <name val="Calibri"/>
    </font>
    <font>
      <b val="0"/>
      <i val="0"/>
      <strike val="0"/>
      <u val="single"/>
      <sz val="18"/>
      <color rgb="FF000000"/>
      <name val="Calibri"/>
    </font>
  </fonts>
  <fills count="2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00"/>
        <bgColor rgb="FFC3D69B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C3D69B"/>
      </patternFill>
    </fill>
    <fill>
      <patternFill patternType="solid">
        <fgColor rgb="FFC6D9F1"/>
        <bgColor rgb="FFB7DEE8"/>
      </patternFill>
    </fill>
    <fill>
      <patternFill patternType="solid">
        <fgColor rgb="FFF2DCDB"/>
        <bgColor rgb="FFFDEADA"/>
      </patternFill>
    </fill>
    <fill>
      <patternFill patternType="solid">
        <fgColor rgb="FFDDD9C3"/>
        <bgColor rgb="FFF2DCDB"/>
      </patternFill>
    </fill>
    <fill>
      <patternFill patternType="solid">
        <fgColor rgb="FFC3D69B"/>
        <bgColor rgb="FFC4BD97"/>
      </patternFill>
    </fill>
    <fill>
      <patternFill patternType="solid">
        <fgColor rgb="FFEBF1DE"/>
        <bgColor rgb="FFF2F2F2"/>
      </patternFill>
    </fill>
    <fill>
      <patternFill patternType="solid">
        <fgColor rgb="FFFDEADA"/>
        <bgColor rgb="FFEBF1DE"/>
      </patternFill>
    </fill>
    <fill>
      <patternFill patternType="solid">
        <fgColor rgb="FF558ED5"/>
        <bgColor rgb="FF808080"/>
      </patternFill>
    </fill>
    <fill>
      <patternFill patternType="solid">
        <fgColor rgb="FFB7DEE8"/>
        <bgColor rgb="FFC6D9F1"/>
      </patternFill>
    </fill>
    <fill>
      <patternFill patternType="solid">
        <fgColor rgb="FFF2F2F2"/>
        <bgColor rgb="FFEBF1DE"/>
      </patternFill>
    </fill>
    <fill>
      <patternFill patternType="solid">
        <fgColor rgb="FFDBEEF4"/>
        <bgColor rgb="FFEBF1DE"/>
      </patternFill>
    </fill>
    <fill>
      <patternFill patternType="solid">
        <fgColor rgb="FFE6B9B8"/>
        <bgColor rgb="FFFFC7CE"/>
      </patternFill>
    </fill>
    <fill>
      <patternFill patternType="solid">
        <fgColor rgb="FFFF00FF"/>
        <bgColor rgb="FFFF66FF"/>
      </patternFill>
    </fill>
    <fill>
      <patternFill patternType="solid">
        <fgColor rgb="FFC4BD97"/>
        <bgColor rgb="FFC3D69B"/>
      </patternFill>
    </fill>
    <fill>
      <patternFill patternType="solid">
        <fgColor rgb="FFFF66FF"/>
        <bgColor rgb="FFFF99FF"/>
      </patternFill>
    </fill>
    <fill>
      <patternFill patternType="solid">
        <fgColor rgb="FF93CDDD"/>
        <bgColor rgb="FFB7DEE8"/>
      </patternFill>
    </fill>
    <fill>
      <patternFill patternType="solid">
        <fgColor rgb="FFFF0000"/>
        <bgColor rgb="FF9C0006"/>
      </patternFill>
    </fill>
    <fill>
      <patternFill patternType="solid">
        <fgColor rgb="FFFF99FF"/>
        <bgColor rgb="FFFF99CC"/>
      </patternFill>
    </fill>
  </fills>
  <borders count="55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medium">
        <color rgb="FF000000"/>
      </right>
      <bottom style="double">
        <color rgb="FF000000"/>
      </bottom>
    </border>
    <border>
      <right style="medium">
        <color rgb="FF000000"/>
      </right>
      <bottom style="double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45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center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2" numFmtId="0" fillId="5" borderId="3" applyFont="1" applyNumberFormat="0" applyFill="1" applyBorder="1" applyAlignment="1">
      <alignment horizontal="center" vertical="bottom" textRotation="0" wrapText="false" shrinkToFit="false"/>
    </xf>
    <xf xfId="0" fontId="3" numFmtId="0" fillId="6" borderId="4" applyFont="1" applyNumberFormat="0" applyFill="1" applyBorder="1" applyAlignment="1">
      <alignment horizontal="center" vertical="center" textRotation="0" wrapText="false" shrinkToFit="false"/>
    </xf>
    <xf xfId="0" fontId="0" numFmtId="0" fillId="6" borderId="4" applyFont="0" applyNumberFormat="0" applyFill="1" applyBorder="1" applyAlignment="0">
      <alignment horizontal="general" vertical="bottom" textRotation="0" wrapText="false" shrinkToFit="false"/>
    </xf>
    <xf xfId="0" fontId="3" numFmtId="0" fillId="6" borderId="4" applyFont="1" applyNumberFormat="0" applyFill="1" applyBorder="1" applyAlignment="0" applyProtection="true">
      <alignment horizontal="general" vertical="bottom" textRotation="0" wrapText="false" shrinkToFit="false"/>
      <protection locked="false"/>
    </xf>
    <xf xfId="0" fontId="3" numFmtId="0" fillId="6" borderId="5" applyFont="1" applyNumberFormat="0" applyFill="1" applyBorder="1" applyAlignment="0">
      <alignment horizontal="general" vertical="bottom" textRotation="0" wrapText="false" shrinkToFit="false"/>
    </xf>
    <xf xfId="0" fontId="3" numFmtId="0" fillId="6" borderId="2" applyFont="1" applyNumberFormat="0" applyFill="1" applyBorder="1" applyAlignment="0">
      <alignment horizontal="general" vertical="bottom" textRotation="0" wrapText="false" shrinkToFit="false"/>
    </xf>
    <xf xfId="0" fontId="3" numFmtId="0" fillId="7" borderId="6" applyFont="1" applyNumberFormat="0" applyFill="1" applyBorder="1" applyAlignment="0">
      <alignment horizontal="general" vertical="bottom" textRotation="0" wrapText="false" shrinkToFit="false"/>
    </xf>
    <xf xfId="0" fontId="4" numFmtId="2" fillId="7" borderId="2" applyFont="1" applyNumberFormat="1" applyFill="1" applyBorder="1" applyAlignment="0">
      <alignment horizontal="general" vertical="bottom" textRotation="0" wrapText="false" shrinkToFit="false"/>
    </xf>
    <xf xfId="0" fontId="3" numFmtId="0" fillId="7" borderId="7" applyFont="1" applyNumberFormat="0" applyFill="1" applyBorder="1" applyAlignment="0">
      <alignment horizontal="general" vertical="bottom" textRotation="0" wrapText="false" shrinkToFit="false"/>
    </xf>
    <xf xfId="0" fontId="5" numFmtId="9" fillId="8" borderId="3" applyFont="1" applyNumberFormat="1" applyFill="1" applyBorder="1" applyAlignment="1">
      <alignment horizontal="right" vertical="bottom" textRotation="0" wrapText="false" shrinkToFit="false"/>
    </xf>
    <xf xfId="0" fontId="3" numFmtId="0" fillId="9" borderId="8" applyFont="1" applyNumberFormat="0" applyFill="1" applyBorder="1" applyAlignment="1">
      <alignment horizontal="center" vertical="bottom" textRotation="0" wrapText="false" shrinkToFit="false"/>
    </xf>
    <xf xfId="0" fontId="3" numFmtId="0" fillId="10" borderId="9" applyFont="1" applyNumberFormat="0" applyFill="1" applyBorder="1" applyAlignment="1">
      <alignment horizontal="center" vertical="bottom" textRotation="0" wrapText="false" shrinkToFit="false"/>
    </xf>
    <xf xfId="0" fontId="3" numFmtId="0" fillId="9" borderId="10" applyFont="1" applyNumberFormat="0" applyFill="1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2" numFmtId="0" fillId="3" borderId="11" applyFont="1" applyNumberFormat="0" applyFill="1" applyBorder="1" applyAlignment="1" applyProtection="true">
      <alignment horizontal="center" vertical="center" textRotation="0" wrapText="false" shrinkToFit="false"/>
      <protection locked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6" numFmtId="2" fillId="5" borderId="11" applyFont="1" applyNumberFormat="1" applyFill="1" applyBorder="1" applyAlignment="1">
      <alignment horizontal="center" vertical="bottom" textRotation="0" wrapText="false" shrinkToFit="false"/>
    </xf>
    <xf xfId="0" fontId="1" numFmtId="0" fillId="4" borderId="0" applyFont="1" applyNumberFormat="0" applyFill="1" applyBorder="0" applyAlignment="0">
      <alignment horizontal="general" vertical="bottom" textRotation="0" wrapText="false" shrinkToFit="false"/>
    </xf>
    <xf xfId="0" fontId="1" numFmtId="0" fillId="4" borderId="0" applyFont="1" applyNumberFormat="0" applyFill="1" applyBorder="0" applyAlignment="1">
      <alignment horizontal="center" vertical="bottom" textRotation="0" wrapText="false" shrinkToFit="false"/>
    </xf>
    <xf xfId="0" fontId="3" numFmtId="9" fillId="8" borderId="12" applyFont="1" applyNumberFormat="1" applyFill="1" applyBorder="1" applyAlignment="1">
      <alignment horizontal="right" vertical="bottom" textRotation="0" wrapText="false" shrinkToFit="false"/>
    </xf>
    <xf xfId="0" fontId="3" numFmtId="0" fillId="9" borderId="13" applyFont="1" applyNumberFormat="0" applyFill="1" applyBorder="1" applyAlignment="1">
      <alignment horizontal="center" vertical="bottom" textRotation="0" wrapText="false" shrinkToFit="false"/>
    </xf>
    <xf xfId="0" fontId="3" numFmtId="0" fillId="10" borderId="14" applyFont="1" applyNumberFormat="0" applyFill="1" applyBorder="1" applyAlignment="1">
      <alignment horizontal="center" vertical="bottom" textRotation="0" wrapText="false" shrinkToFit="false"/>
    </xf>
    <xf xfId="0" fontId="3" numFmtId="0" fillId="9" borderId="15" applyFont="1" applyNumberFormat="0" applyFill="1" applyBorder="1" applyAlignment="1">
      <alignment horizontal="center" vertical="bottom" textRotation="0" wrapText="false" shrinkToFit="false"/>
    </xf>
    <xf xfId="0" fontId="0" numFmtId="0" fillId="4" borderId="16" applyFont="0" applyNumberFormat="0" applyFill="1" applyBorder="1" applyAlignment="0">
      <alignment horizontal="general" vertical="bottom" textRotation="0" wrapText="false" shrinkToFit="false"/>
    </xf>
    <xf xfId="0" fontId="0" numFmtId="164" fillId="4" borderId="0" applyFont="0" applyNumberFormat="1" applyFill="1" applyBorder="0" applyAlignment="0">
      <alignment horizontal="general" vertical="bottom" textRotation="0" wrapText="false" shrinkToFit="false"/>
    </xf>
    <xf xfId="0" fontId="5" numFmtId="9" fillId="8" borderId="12" applyFont="1" applyNumberFormat="1" applyFill="1" applyBorder="1" applyAlignment="1">
      <alignment horizontal="right" vertical="bottom" textRotation="0" wrapText="false" shrinkToFit="false"/>
    </xf>
    <xf xfId="0" fontId="7" numFmtId="0" fillId="4" borderId="16" applyFont="1" applyNumberFormat="0" applyFill="1" applyBorder="1" applyAlignment="0">
      <alignment horizontal="general" vertical="bottom" textRotation="0" wrapText="false" shrinkToFit="false"/>
    </xf>
    <xf xfId="0" fontId="8" numFmtId="165" fillId="4" borderId="0" applyFont="1" applyNumberFormat="1" applyFill="1" applyBorder="0" applyAlignment="1">
      <alignment horizontal="center" vertical="center" textRotation="0" wrapText="false" shrinkToFit="false"/>
    </xf>
    <xf xfId="0" fontId="8" numFmtId="166" fillId="4" borderId="0" applyFont="1" applyNumberFormat="1" applyFill="1" applyBorder="0" applyAlignment="1">
      <alignment horizontal="center" vertical="bottom" textRotation="0" wrapText="true" shrinkToFit="false"/>
    </xf>
    <xf xfId="0" fontId="8" numFmtId="166" fillId="2" borderId="17" applyFont="1" applyNumberFormat="1" applyFill="0" applyBorder="1" applyAlignment="1">
      <alignment horizontal="general" vertical="bottom" textRotation="0" wrapText="true" shrinkToFit="false"/>
    </xf>
    <xf xfId="0" fontId="8" numFmtId="166" fillId="8" borderId="18" applyFont="1" applyNumberFormat="1" applyFill="1" applyBorder="1" applyAlignment="1">
      <alignment horizontal="center" vertical="bottom" textRotation="0" wrapText="true" shrinkToFit="false"/>
    </xf>
    <xf xfId="0" fontId="3" numFmtId="0" fillId="9" borderId="19" applyFont="1" applyNumberFormat="0" applyFill="1" applyBorder="1" applyAlignment="1">
      <alignment horizontal="center" vertical="bottom" textRotation="0" wrapText="false" shrinkToFit="false"/>
    </xf>
    <xf xfId="0" fontId="3" numFmtId="0" fillId="10" borderId="20" applyFont="1" applyNumberFormat="0" applyFill="1" applyBorder="1" applyAlignment="1">
      <alignment horizontal="center" vertical="bottom" textRotation="0" wrapText="false" shrinkToFit="false"/>
    </xf>
    <xf xfId="0" fontId="3" numFmtId="0" fillId="9" borderId="21" applyFont="1" applyNumberFormat="0" applyFill="1" applyBorder="1" applyAlignment="1">
      <alignment horizontal="center" vertical="bottom" textRotation="0" wrapText="false" shrinkToFit="false"/>
    </xf>
    <xf xfId="0" fontId="6" numFmtId="0" fillId="11" borderId="22" applyFont="1" applyNumberFormat="0" applyFill="1" applyBorder="1" applyAlignment="0">
      <alignment horizontal="general" vertical="bottom" textRotation="0" wrapText="false" shrinkToFit="false"/>
    </xf>
    <xf xfId="0" fontId="6" numFmtId="0" fillId="11" borderId="4" applyFont="1" applyNumberFormat="0" applyFill="1" applyBorder="1" applyAlignment="0">
      <alignment horizontal="general" vertical="bottom" textRotation="0" wrapText="false" shrinkToFit="false"/>
    </xf>
    <xf xfId="0" fontId="0" numFmtId="0" fillId="11" borderId="4" applyFont="0" applyNumberFormat="0" applyFill="1" applyBorder="1" applyAlignment="0">
      <alignment horizontal="general" vertical="bottom" textRotation="0" wrapText="false" shrinkToFit="false"/>
    </xf>
    <xf xfId="0" fontId="0" numFmtId="0" fillId="11" borderId="5" applyFont="0" applyNumberFormat="0" applyFill="1" applyBorder="1" applyAlignment="0">
      <alignment horizontal="general" vertical="bottom" textRotation="0" wrapText="false" shrinkToFit="false"/>
    </xf>
    <xf xfId="0" fontId="3" numFmtId="0" fillId="12" borderId="23" applyFont="1" applyNumberFormat="0" applyFill="1" applyBorder="1" applyAlignment="1">
      <alignment horizontal="center" vertical="bottom" textRotation="0" wrapText="false" shrinkToFit="false"/>
    </xf>
    <xf xfId="0" fontId="3" numFmtId="0" fillId="12" borderId="9" applyFont="1" applyNumberFormat="0" applyFill="1" applyBorder="1" applyAlignment="1">
      <alignment horizontal="center" vertical="bottom" textRotation="0" wrapText="false" shrinkToFit="false"/>
    </xf>
    <xf xfId="0" fontId="3" numFmtId="0" fillId="12" borderId="10" applyFont="1" applyNumberFormat="0" applyFill="1" applyBorder="1" applyAlignment="1">
      <alignment horizontal="center" vertical="bottom" textRotation="0" wrapText="false" shrinkToFit="false"/>
    </xf>
    <xf xfId="0" fontId="3" numFmtId="0" fillId="8" borderId="24" applyFont="1" applyNumberFormat="0" applyFill="1" applyBorder="1" applyAlignment="1">
      <alignment horizontal="center" vertical="bottom" textRotation="0" wrapText="false" shrinkToFit="false"/>
    </xf>
    <xf xfId="0" fontId="3" numFmtId="0" fillId="8" borderId="25" applyFont="1" applyNumberFormat="0" applyFill="1" applyBorder="1" applyAlignment="1">
      <alignment horizontal="center" vertical="bottom" textRotation="0" wrapText="false" shrinkToFit="false"/>
    </xf>
    <xf xfId="0" fontId="9" numFmtId="0" fillId="8" borderId="25" applyFont="1" applyNumberFormat="0" applyFill="1" applyBorder="1" applyAlignment="1">
      <alignment horizontal="center" vertical="bottom" textRotation="0" wrapText="false" shrinkToFit="false"/>
    </xf>
    <xf xfId="0" fontId="3" numFmtId="0" fillId="8" borderId="26" applyFont="1" applyNumberFormat="0" applyFill="1" applyBorder="1" applyAlignment="1">
      <alignment horizontal="center" vertical="bottom" textRotation="0" wrapText="false" shrinkToFit="false"/>
    </xf>
    <xf xfId="0" fontId="3" numFmtId="0" fillId="8" borderId="7" applyFont="1" applyNumberFormat="0" applyFill="1" applyBorder="1" applyAlignment="1">
      <alignment horizontal="center" vertical="bottom" textRotation="0" wrapText="false" shrinkToFit="false"/>
    </xf>
    <xf xfId="0" fontId="3" numFmtId="2" fillId="13" borderId="27" applyFont="1" applyNumberFormat="1" applyFill="1" applyBorder="1" applyAlignment="1">
      <alignment horizontal="center" vertical="bottom" textRotation="0" wrapText="false" shrinkToFit="false"/>
    </xf>
    <xf xfId="0" fontId="3" numFmtId="2" fillId="13" borderId="14" applyFont="1" applyNumberFormat="1" applyFill="1" applyBorder="1" applyAlignment="1">
      <alignment horizontal="center" vertical="bottom" textRotation="0" wrapText="false" shrinkToFit="false"/>
    </xf>
    <xf xfId="0" fontId="3" numFmtId="2" fillId="13" borderId="15" applyFont="1" applyNumberFormat="1" applyFill="1" applyBorder="1" applyAlignment="1">
      <alignment horizontal="center" vertical="bottom" textRotation="0" wrapText="false" shrinkToFit="false"/>
    </xf>
    <xf xfId="0" fontId="3" numFmtId="0" fillId="8" borderId="28" applyFont="1" applyNumberFormat="0" applyFill="1" applyBorder="1" applyAlignment="1">
      <alignment horizontal="center" vertical="bottom" textRotation="0" wrapText="false" shrinkToFit="false"/>
    </xf>
    <xf xfId="0" fontId="3" numFmtId="0" fillId="8" borderId="29" applyFont="1" applyNumberFormat="0" applyFill="1" applyBorder="1" applyAlignment="1">
      <alignment horizontal="center" vertical="bottom" textRotation="0" wrapText="false" shrinkToFit="false"/>
    </xf>
    <xf xfId="0" fontId="3" numFmtId="0" fillId="8" borderId="30" applyFont="1" applyNumberFormat="0" applyFill="1" applyBorder="1" applyAlignment="1">
      <alignment horizontal="center" vertical="bottom" textRotation="0" wrapText="false" shrinkToFit="false"/>
    </xf>
    <xf xfId="0" fontId="3" numFmtId="0" fillId="8" borderId="31" applyFont="1" applyNumberFormat="0" applyFill="1" applyBorder="1" applyAlignment="1">
      <alignment horizontal="center" vertical="bottom" textRotation="0" wrapText="false" shrinkToFit="false"/>
    </xf>
    <xf xfId="0" fontId="0" numFmtId="167" fillId="2" borderId="32" applyFont="0" applyNumberFormat="1" applyFill="0" applyBorder="1" applyAlignment="1">
      <alignment horizontal="center" vertical="bottom" textRotation="0" wrapText="false" shrinkToFit="false"/>
    </xf>
    <xf xfId="0" fontId="0" numFmtId="167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3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33" applyFont="0" applyNumberFormat="1" applyFill="0" applyBorder="1" applyAlignment="1">
      <alignment horizontal="center" vertical="bottom" textRotation="0" wrapText="false" shrinkToFit="false"/>
    </xf>
    <xf xfId="0" fontId="0" numFmtId="168" fillId="2" borderId="33" applyFont="0" applyNumberFormat="1" applyFill="0" applyBorder="1" applyAlignment="1">
      <alignment horizontal="center" vertical="bottom" textRotation="0" wrapText="false" shrinkToFit="false"/>
    </xf>
    <xf xfId="0" fontId="0" numFmtId="169" fillId="3" borderId="33" applyFont="0" applyNumberFormat="1" applyFill="1" applyBorder="1" applyAlignment="1">
      <alignment horizontal="center" vertical="bottom" textRotation="0" wrapText="false" shrinkToFit="false"/>
    </xf>
    <xf xfId="0" fontId="0" numFmtId="169" fillId="3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8" borderId="33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14" borderId="33" applyFont="0" applyNumberFormat="1" applyFill="1" applyBorder="1" applyAlignment="1">
      <alignment horizontal="center" vertical="bottom" textRotation="0" wrapText="false" shrinkToFit="false"/>
    </xf>
    <xf xfId="0" fontId="10" numFmtId="2" fillId="15" borderId="33" applyFont="1" applyNumberFormat="1" applyFill="1" applyBorder="1" applyAlignment="1">
      <alignment horizontal="center" vertical="bottom" textRotation="0" wrapText="false" shrinkToFit="false"/>
    </xf>
    <xf xfId="0" fontId="0" numFmtId="170" fillId="2" borderId="33" applyFont="0" applyNumberFormat="1" applyFill="0" applyBorder="1" applyAlignment="1">
      <alignment horizontal="center" vertical="bottom" textRotation="0" wrapText="false" shrinkToFit="false"/>
    </xf>
    <xf xfId="0" fontId="0" numFmtId="2" fillId="2" borderId="34" applyFont="0" applyNumberFormat="1" applyFill="0" applyBorder="1" applyAlignment="1">
      <alignment horizontal="center" vertical="bottom" textRotation="0" wrapText="false" shrinkToFit="false"/>
    </xf>
    <xf xfId="0" fontId="0" numFmtId="2" fillId="2" borderId="35" applyFont="0" applyNumberFormat="1" applyFill="0" applyBorder="1" applyAlignment="1">
      <alignment horizontal="center" vertical="bottom" textRotation="0" wrapText="false" shrinkToFit="false"/>
    </xf>
    <xf xfId="0" fontId="0" numFmtId="167" fillId="2" borderId="27" applyFont="0" applyNumberFormat="1" applyFill="0" applyBorder="1" applyAlignment="1">
      <alignment horizontal="center" vertical="bottom" textRotation="0" wrapText="false" shrinkToFit="false"/>
    </xf>
    <xf xfId="0" fontId="0" numFmtId="167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3" borderId="14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14" applyFont="0" applyNumberFormat="1" applyFill="0" applyBorder="1" applyAlignment="1">
      <alignment horizontal="center" vertical="bottom" textRotation="0" wrapText="false" shrinkToFit="false"/>
    </xf>
    <xf xfId="0" fontId="0" numFmtId="169" fillId="3" borderId="14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170" fillId="2" borderId="14" applyFont="0" applyNumberFormat="1" applyFill="0" applyBorder="1" applyAlignment="1">
      <alignment horizontal="center" vertical="bottom" textRotation="0" wrapText="false" shrinkToFit="false"/>
    </xf>
    <xf xfId="0" fontId="0" numFmtId="2" fillId="2" borderId="15" applyFont="0" applyNumberFormat="1" applyFill="0" applyBorder="1" applyAlignment="1">
      <alignment horizontal="center" vertical="bottom" textRotation="0" wrapText="false" shrinkToFit="false"/>
    </xf>
    <xf xfId="0" fontId="0" numFmtId="2" fillId="2" borderId="36" applyFont="0" applyNumberFormat="1" applyFill="0" applyBorder="1" applyAlignment="1">
      <alignment horizontal="center" vertical="bottom" textRotation="0" wrapText="false" shrinkToFit="false"/>
    </xf>
    <xf xfId="0" fontId="0" numFmtId="0" fillId="3" borderId="22" applyFont="0" applyNumberFormat="0" applyFill="1" applyBorder="1" applyAlignment="1">
      <alignment horizontal="center" vertical="bottom" textRotation="0" wrapText="false" shrinkToFit="false"/>
    </xf>
    <xf xfId="0" fontId="0" numFmtId="0" fillId="6" borderId="5" applyFont="0" applyNumberFormat="0" applyFill="1" applyBorder="1" applyAlignment="1">
      <alignment horizontal="center" vertical="bottom" textRotation="0" wrapText="false" shrinkToFit="false"/>
    </xf>
    <xf xfId="0" fontId="0" numFmtId="0" fillId="6" borderId="16" applyFont="0" applyNumberFormat="0" applyFill="1" applyBorder="1" applyAlignment="1">
      <alignment horizontal="center" vertical="bottom" textRotation="0" wrapText="false" shrinkToFit="false"/>
    </xf>
    <xf xfId="0" fontId="0" numFmtId="0" fillId="6" borderId="17" applyFont="0" applyNumberFormat="0" applyFill="1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37" applyFont="0" applyNumberFormat="0" applyFill="0" applyBorder="1" applyAlignment="1">
      <alignment horizontal="center" vertical="bottom" textRotation="0" wrapText="true" shrinkToFit="false"/>
    </xf>
    <xf xfId="0" fontId="11" numFmtId="2" fillId="2" borderId="38" applyFont="1" applyNumberFormat="1" applyFill="0" applyBorder="1" applyAlignment="1">
      <alignment horizontal="center" vertical="top" textRotation="0" wrapText="false" shrinkToFit="true"/>
    </xf>
    <xf xfId="0" fontId="12" numFmtId="2" fillId="13" borderId="27" applyFont="1" applyNumberFormat="1" applyFill="1" applyBorder="1" applyAlignment="1">
      <alignment horizontal="center" vertical="top" textRotation="0" wrapText="false" shrinkToFit="true"/>
    </xf>
    <xf xfId="0" fontId="12" numFmtId="2" fillId="13" borderId="15" applyFont="1" applyNumberFormat="1" applyFill="1" applyBorder="1" applyAlignment="1">
      <alignment horizontal="center" vertical="top" textRotation="0" wrapText="false" shrinkToFit="true"/>
    </xf>
    <xf xfId="0" fontId="6" numFmtId="2" fillId="13" borderId="14" applyFont="1" applyNumberFormat="1" applyFill="1" applyBorder="1" applyAlignment="1">
      <alignment horizontal="center" vertical="top" textRotation="0" wrapText="true" shrinkToFit="false"/>
    </xf>
    <xf xfId="0" fontId="11" numFmtId="2" fillId="2" borderId="39" applyFont="1" applyNumberFormat="1" applyFill="0" applyBorder="1" applyAlignment="1">
      <alignment horizontal="center" vertical="top" textRotation="0" wrapText="false" shrinkToFit="true"/>
    </xf>
    <xf xfId="0" fontId="0" numFmtId="168" fillId="2" borderId="0" applyFont="0" applyNumberFormat="1" applyFill="0" applyBorder="0" applyAlignment="1">
      <alignment horizontal="center" vertical="bottom" textRotation="0" wrapText="false" shrinkToFit="false"/>
    </xf>
    <xf xfId="0" fontId="0" numFmtId="168" fillId="2" borderId="0" applyFont="0" applyNumberFormat="1" applyFill="0" applyBorder="0" applyAlignment="0">
      <alignment horizontal="general" vertical="bottom" textRotation="0" wrapText="false" shrinkToFit="false"/>
    </xf>
    <xf xfId="0" fontId="5" numFmtId="2" fillId="13" borderId="27" applyFont="1" applyNumberFormat="1" applyFill="1" applyBorder="1" applyAlignment="1">
      <alignment horizontal="center" vertical="bottom" textRotation="0" wrapText="true" shrinkToFit="false"/>
    </xf>
    <xf xfId="0" fontId="5" numFmtId="2" fillId="13" borderId="27" applyFont="1" applyNumberFormat="1" applyFill="1" applyBorder="1" applyAlignment="1">
      <alignment horizontal="center" vertical="bottom" textRotation="0" wrapText="false" shrinkToFit="false"/>
    </xf>
    <xf xfId="0" fontId="5" numFmtId="2" fillId="13" borderId="14" applyFont="1" applyNumberFormat="1" applyFill="1" applyBorder="1" applyAlignment="1">
      <alignment horizontal="center" vertical="bottom" textRotation="0" wrapText="false" shrinkToFit="false"/>
    </xf>
    <xf xfId="0" fontId="0" numFmtId="2" fillId="2" borderId="0" applyFont="0" applyNumberFormat="1" applyFill="0" applyBorder="0" applyAlignment="0">
      <alignment horizontal="general" vertical="bottom" textRotation="0" wrapText="false" shrinkToFit="false"/>
    </xf>
    <xf xfId="0" fontId="0" numFmtId="167" fillId="2" borderId="40" applyFont="0" applyNumberFormat="1" applyFill="0" applyBorder="1" applyAlignment="1">
      <alignment horizontal="center" vertical="bottom" textRotation="0" wrapText="false" shrinkToFit="false"/>
    </xf>
    <xf xfId="0" fontId="0" numFmtId="171" fillId="2" borderId="20" applyFont="0" applyNumberFormat="1" applyFill="0" applyBorder="1" applyAlignment="1">
      <alignment horizontal="center" vertical="bottom" textRotation="0" wrapText="false" shrinkToFit="false"/>
    </xf>
    <xf xfId="0" fontId="0" numFmtId="2" fillId="3" borderId="20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20" applyFont="0" applyNumberFormat="1" applyFill="0" applyBorder="1" applyAlignment="1">
      <alignment horizontal="center" vertical="bottom" textRotation="0" wrapText="false" shrinkToFit="false"/>
    </xf>
    <xf xfId="0" fontId="0" numFmtId="168" fillId="2" borderId="20" applyFont="0" applyNumberFormat="1" applyFill="0" applyBorder="1" applyAlignment="1">
      <alignment horizontal="center" vertical="bottom" textRotation="0" wrapText="false" shrinkToFit="false"/>
    </xf>
    <xf xfId="0" fontId="0" numFmtId="169" fillId="3" borderId="20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8" borderId="41" applyFont="0" applyNumberFormat="1" applyFill="1" applyBorder="1" applyAlignment="1" applyProtection="true">
      <alignment horizontal="center" vertical="bottom" textRotation="0" wrapText="false" shrinkToFit="false"/>
      <protection locked="false"/>
    </xf>
    <xf xfId="0" fontId="0" numFmtId="2" fillId="2" borderId="41" applyFont="0" applyNumberFormat="1" applyFill="0" applyBorder="1" applyAlignment="1">
      <alignment horizontal="center" vertical="bottom" textRotation="0" wrapText="false" shrinkToFit="false"/>
    </xf>
    <xf xfId="0" fontId="0" numFmtId="2" fillId="14" borderId="41" applyFont="0" applyNumberFormat="1" applyFill="1" applyBorder="1" applyAlignment="1">
      <alignment horizontal="center" vertical="bottom" textRotation="0" wrapText="false" shrinkToFit="false"/>
    </xf>
    <xf xfId="0" fontId="10" numFmtId="2" fillId="15" borderId="41" applyFont="1" applyNumberFormat="1" applyFill="1" applyBorder="1" applyAlignment="1">
      <alignment horizontal="center" vertical="bottom" textRotation="0" wrapText="false" shrinkToFit="false"/>
    </xf>
    <xf xfId="0" fontId="0" numFmtId="168" fillId="2" borderId="41" applyFont="0" applyNumberFormat="1" applyFill="0" applyBorder="1" applyAlignment="1">
      <alignment horizontal="center" vertical="bottom" textRotation="0" wrapText="false" shrinkToFit="false"/>
    </xf>
    <xf xfId="0" fontId="0" numFmtId="170" fillId="2" borderId="41" applyFont="0" applyNumberFormat="1" applyFill="0" applyBorder="1" applyAlignment="1">
      <alignment horizontal="center" vertical="bottom" textRotation="0" wrapText="false" shrinkToFit="false"/>
    </xf>
    <xf xfId="0" fontId="0" numFmtId="170" fillId="2" borderId="20" applyFont="0" applyNumberFormat="1" applyFill="0" applyBorder="1" applyAlignment="1">
      <alignment horizontal="center" vertical="bottom" textRotation="0" wrapText="false" shrinkToFit="false"/>
    </xf>
    <xf xfId="0" fontId="0" numFmtId="2" fillId="2" borderId="21" applyFont="0" applyNumberFormat="1" applyFill="0" applyBorder="1" applyAlignment="1">
      <alignment horizontal="center" vertical="bottom" textRotation="0" wrapText="false" shrinkToFit="false"/>
    </xf>
    <xf xfId="0" fontId="0" numFmtId="2" fillId="2" borderId="42" applyFont="0" applyNumberFormat="1" applyFill="0" applyBorder="1" applyAlignment="1">
      <alignment horizontal="center" vertical="bottom" textRotation="0" wrapText="false" shrinkToFit="false"/>
    </xf>
    <xf xfId="0" fontId="0" numFmtId="2" fillId="16" borderId="43" applyFont="0" applyNumberFormat="1" applyFill="1" applyBorder="1" applyAlignment="1">
      <alignment horizontal="center" vertical="center" textRotation="0" wrapText="false" shrinkToFit="false"/>
    </xf>
    <xf xfId="0" fontId="0" numFmtId="168" fillId="16" borderId="43" applyFont="0" applyNumberFormat="1" applyFill="1" applyBorder="1" applyAlignment="1">
      <alignment horizontal="center" vertical="bottom" textRotation="0" wrapText="false" shrinkToFit="false"/>
    </xf>
    <xf xfId="0" fontId="0" numFmtId="2" fillId="16" borderId="43" applyFont="0" applyNumberFormat="1" applyFill="1" applyBorder="1" applyAlignment="1">
      <alignment horizontal="center" vertical="bottom" textRotation="0" wrapText="false" shrinkToFit="false"/>
    </xf>
    <xf xfId="0" fontId="0" numFmtId="168" fillId="16" borderId="44" applyFont="0" applyNumberFormat="1" applyFill="1" applyBorder="1" applyAlignment="1">
      <alignment horizontal="center" vertical="bottom" textRotation="0" wrapText="false" shrinkToFit="false"/>
    </xf>
    <xf xfId="0" fontId="0" numFmtId="2" fillId="16" borderId="44" applyFont="0" applyNumberFormat="1" applyFill="1" applyBorder="1" applyAlignment="1">
      <alignment horizontal="center" vertical="bottom" textRotation="0" wrapText="false" shrinkToFit="false"/>
    </xf>
    <xf xfId="0" fontId="3" numFmtId="2" fillId="17" borderId="45" applyFont="1" applyNumberFormat="1" applyFill="1" applyBorder="1" applyAlignment="1">
      <alignment horizontal="center" vertical="bottom" textRotation="0" wrapText="false" shrinkToFit="false"/>
    </xf>
    <xf xfId="0" fontId="0" numFmtId="2" fillId="16" borderId="46" applyFont="0" applyNumberFormat="1" applyFill="1" applyBorder="1" applyAlignment="1">
      <alignment horizontal="center" vertical="bottom" textRotation="0" wrapText="false" shrinkToFit="false"/>
    </xf>
    <xf xfId="0" fontId="0" numFmtId="2" fillId="16" borderId="47" applyFont="0" applyNumberFormat="1" applyFill="1" applyBorder="1" applyAlignment="1">
      <alignment horizontal="center" vertical="bottom" textRotation="0" wrapText="false" shrinkToFit="false"/>
    </xf>
    <xf xfId="0" fontId="0" numFmtId="2" fillId="16" borderId="5" applyFont="0" applyNumberFormat="1" applyFill="1" applyBorder="1" applyAlignment="1">
      <alignment horizontal="center" vertical="bottom" textRotation="0" wrapText="false" shrinkToFit="false"/>
    </xf>
    <xf xfId="0" fontId="0" numFmtId="0" fillId="18" borderId="16" applyFont="0" applyNumberFormat="0" applyFill="1" applyBorder="1" applyAlignment="1">
      <alignment horizontal="right" vertical="bottom" textRotation="0" wrapText="false" shrinkToFit="false"/>
    </xf>
    <xf xfId="0" fontId="3" numFmtId="2" fillId="19" borderId="48" applyFont="1" applyNumberFormat="1" applyFill="1" applyBorder="1" applyAlignment="1">
      <alignment horizontal="center" vertical="bottom" textRotation="0" wrapText="false" shrinkToFit="false"/>
    </xf>
    <xf xfId="0" fontId="0" numFmtId="0" fillId="18" borderId="17" applyFont="0" applyNumberFormat="0" applyFill="1" applyBorder="1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7" applyFont="0" applyNumberFormat="0" applyFill="0" applyBorder="1" applyAlignment="0">
      <alignment horizontal="general" vertical="bottom" textRotation="0" wrapText="false" shrinkToFit="false"/>
    </xf>
    <xf xfId="0" fontId="3" numFmtId="2" fillId="20" borderId="12" applyFont="1" applyNumberFormat="1" applyFill="1" applyBorder="1" applyAlignment="1">
      <alignment horizontal="center" vertical="bottom" textRotation="0" wrapText="false" shrinkToFit="false"/>
    </xf>
    <xf xfId="0" fontId="3" numFmtId="2" fillId="21" borderId="18" applyFont="1" applyNumberFormat="1" applyFill="1" applyBorder="1" applyAlignment="1">
      <alignment horizontal="center" vertical="bottom" textRotation="0" wrapText="false" shrinkToFit="false"/>
    </xf>
    <xf xfId="0" fontId="0" numFmtId="0" fillId="18" borderId="16" applyFont="0" applyNumberFormat="0" applyFill="1" applyBorder="1" applyAlignment="0">
      <alignment horizontal="general" vertical="bottom" textRotation="0" wrapText="false" shrinkToFit="false"/>
    </xf>
    <xf xfId="0" fontId="0" numFmtId="0" fillId="18" borderId="0" applyFont="0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18" borderId="49" applyFont="0" applyNumberFormat="0" applyFill="1" applyBorder="1" applyAlignment="0">
      <alignment horizontal="general" vertical="bottom" textRotation="0" wrapText="false" shrinkToFit="false"/>
    </xf>
    <xf xfId="0" fontId="0" numFmtId="0" fillId="18" borderId="50" applyFont="0" applyNumberFormat="0" applyFill="1" applyBorder="1" applyAlignment="0">
      <alignment horizontal="general" vertical="bottom" textRotation="0" wrapText="false" shrinkToFit="false"/>
    </xf>
    <xf xfId="0" fontId="0" numFmtId="0" fillId="18" borderId="51" applyFont="0" applyNumberFormat="0" applyFill="1" applyBorder="1" applyAlignment="0">
      <alignment horizontal="general" vertical="bottom" textRotation="0" wrapText="false" shrinkToFit="false"/>
    </xf>
    <xf xfId="0" fontId="3" numFmtId="168" fillId="2" borderId="0" applyFont="1" applyNumberFormat="1" applyFill="0" applyBorder="0" applyAlignment="1">
      <alignment horizontal="center" vertical="bottom" textRotation="0" wrapText="false" shrinkToFit="false"/>
    </xf>
    <xf xfId="0" fontId="3" numFmtId="0" fillId="13" borderId="27" applyFont="1" applyNumberFormat="0" applyFill="1" applyBorder="1" applyAlignment="1">
      <alignment horizontal="center" vertical="bottom" textRotation="0" wrapText="false" shrinkToFit="false"/>
    </xf>
    <xf xfId="0" fontId="3" numFmtId="0" fillId="13" borderId="14" applyFont="1" applyNumberFormat="0" applyFill="1" applyBorder="1" applyAlignment="1">
      <alignment horizontal="center" vertical="bottom" textRotation="0" wrapText="false" shrinkToFit="false"/>
    </xf>
    <xf xfId="0" fontId="3" numFmtId="0" fillId="13" borderId="15" applyFont="1" applyNumberFormat="0" applyFill="1" applyBorder="1" applyAlignment="1">
      <alignment horizontal="center" vertical="bottom" textRotation="0" wrapText="false" shrinkToFit="false"/>
    </xf>
    <xf xfId="0" fontId="3" numFmtId="2" fillId="13" borderId="52" applyFont="1" applyNumberFormat="1" applyFill="1" applyBorder="1" applyAlignment="1">
      <alignment horizontal="center" vertical="bottom" textRotation="0" wrapText="false" shrinkToFit="false"/>
    </xf>
    <xf xfId="0" fontId="3" numFmtId="0" fillId="13" borderId="53" applyFont="1" applyNumberFormat="0" applyFill="1" applyBorder="1" applyAlignment="1">
      <alignment horizontal="center" vertical="bottom" textRotation="0" wrapText="false" shrinkToFit="false"/>
    </xf>
    <xf xfId="0" fontId="3" numFmtId="0" fillId="16" borderId="54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bottom" textRotation="0" wrapText="false" shrinkToFit="false"/>
    </xf>
    <xf xfId="0" fontId="3" numFmtId="0" fillId="6" borderId="22" applyFont="1" applyNumberFormat="0" applyFill="1" applyBorder="1" applyAlignment="1">
      <alignment horizontal="center" vertical="center" textRotation="0" wrapText="false" shrinkToFit="false"/>
    </xf>
    <xf xfId="0" fontId="1" numFmtId="164" fillId="22" borderId="1" applyFont="1" applyNumberFormat="1" applyFill="1" applyBorder="1" applyAlignment="1">
      <alignment horizontal="center" vertical="bottom" textRotation="0" wrapText="false" shrinkToFit="false"/>
    </xf>
    <xf xfId="0" fontId="13" numFmtId="164" fillId="22" borderId="11" applyFont="1" applyNumberFormat="1" applyFill="1" applyBorder="1" applyAlignment="1">
      <alignment horizontal="center" vertical="bottom" textRotation="0" wrapText="false" shrinkToFit="false"/>
    </xf>
    <xf xfId="0" fontId="14" numFmtId="165" fillId="4" borderId="0" applyFont="1" applyNumberFormat="1" applyFill="1" applyBorder="0" applyAlignment="1" applyProtection="true">
      <alignment horizontal="center" vertical="center" textRotation="0" wrapText="false" shrinkToFit="false"/>
      <protection locked="false"/>
    </xf>
    <xf xfId="0" fontId="15" numFmtId="166" fillId="3" borderId="1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9"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EBF1DE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DEADA"/>
        </patternFill>
      </fill>
      <alignment/>
      <border/>
    </dxf>
    <dxf>
      <font>
        <sz val="10"/>
        <color rgb="FF9C0006"/>
        <name val="Lohit Devanagari"/>
      </font>
      <numFmt numFmtId="164" formatCode="General"/>
      <fill>
        <patternFill patternType="solid">
          <fgColor rgb="FF000000"/>
          <bgColor rgb="FFFFC7CE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CC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00FF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66FF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99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92D050"/>
        </patternFill>
      </fill>
      <alignment/>
      <border/>
    </dxf>
    <dxf>
      <font>
        <sz val="10"/>
        <color rgb="FF000000"/>
        <name val="Lohit Devanagari"/>
      </font>
      <numFmt numFmtId="164" formatCode="General"/>
      <fill>
        <patternFill patternType="solid">
          <fgColor rgb="FF000000"/>
          <bgColor rgb="FFFF99FF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tabColor rgb="FF92D050"/>
    <outlinePr summaryBelow="1" summaryRight="1"/>
  </sheetPr>
  <dimension ref="A1:AL356"/>
  <sheetViews>
    <sheetView tabSelected="0" workbookViewId="0" zoomScale="80" zoomScaleNormal="80" showGridLines="true" showRowColHeaders="1">
      <selection activeCell="P103" sqref="P103"/>
    </sheetView>
  </sheetViews>
  <sheetFormatPr defaultRowHeight="14.4" defaultColWidth="8.85546875" outlineLevelRow="0" outlineLevelCol="0"/>
  <cols>
    <col min="6" max="6" width="14.140625" customWidth="true" style="0"/>
    <col min="19" max="19" width="19" customWidth="true" style="0"/>
    <col min="26" max="26" width="19.42578125" customWidth="true" style="0"/>
    <col min="27" max="27" width="17" customWidth="true" style="0"/>
  </cols>
  <sheetData>
    <row r="1" spans="1:38" customHeight="1" ht="21">
      <c r="A1" s="1" t="s">
        <v>0</v>
      </c>
      <c r="B1" s="2"/>
      <c r="C1" s="3" t="s">
        <v>1</v>
      </c>
      <c r="D1" s="2"/>
      <c r="E1" s="140"/>
      <c r="F1" s="140"/>
      <c r="G1" s="140"/>
      <c r="H1" s="140"/>
      <c r="I1" s="4"/>
      <c r="J1" s="4"/>
      <c r="K1" s="5"/>
      <c r="L1" s="5"/>
      <c r="M1" s="5"/>
      <c r="N1" s="5"/>
      <c r="O1" s="5"/>
      <c r="P1" s="5"/>
      <c r="Q1" s="6"/>
      <c r="R1" s="6"/>
      <c r="S1" s="7"/>
      <c r="T1" s="8"/>
      <c r="U1" s="8"/>
      <c r="V1" s="8"/>
      <c r="W1" s="8"/>
      <c r="X1" s="8"/>
      <c r="Y1" s="8"/>
      <c r="Z1" s="2"/>
      <c r="AA1" s="2"/>
      <c r="AB1" s="9" t="s">
        <v>2</v>
      </c>
      <c r="AC1" s="10">
        <f>$AB$107</f>
        <v>-9.70865053878698</v>
      </c>
      <c r="AD1" s="11" t="s">
        <v>3</v>
      </c>
      <c r="AE1" s="12"/>
      <c r="AF1" s="13"/>
      <c r="AG1" s="14"/>
      <c r="AH1" s="15"/>
      <c r="AI1" s="16"/>
    </row>
    <row r="2" spans="1:38" customHeight="1" ht="21">
      <c r="A2" s="17">
        <v>255.962</v>
      </c>
      <c r="B2" s="18"/>
      <c r="C2" s="19">
        <v>800</v>
      </c>
      <c r="D2" s="20"/>
      <c r="E2" s="20"/>
      <c r="F2" s="20"/>
      <c r="G2" s="20"/>
      <c r="H2" s="20"/>
      <c r="I2" s="20"/>
      <c r="J2" s="20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141" t="s">
        <v>4</v>
      </c>
      <c r="AB2" s="141"/>
      <c r="AC2" s="141"/>
      <c r="AD2" s="141"/>
      <c r="AE2" s="22"/>
      <c r="AF2" s="23"/>
      <c r="AG2" s="24"/>
      <c r="AH2" s="25"/>
      <c r="AI2" s="16"/>
    </row>
    <row r="3" spans="1:38" customHeight="1" ht="23.25">
      <c r="A3" s="26"/>
      <c r="B3" s="18"/>
      <c r="C3" s="18"/>
      <c r="D3" s="18"/>
      <c r="E3" s="18"/>
      <c r="F3" s="18"/>
      <c r="G3" s="18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142" t="s">
        <v>5</v>
      </c>
      <c r="AB3" s="142"/>
      <c r="AC3" s="142"/>
      <c r="AD3" s="142"/>
      <c r="AE3" s="28"/>
      <c r="AF3" s="23"/>
      <c r="AG3" s="24"/>
      <c r="AH3" s="25"/>
      <c r="AI3" s="16"/>
    </row>
    <row r="4" spans="1:38" customHeight="1" ht="22.5">
      <c r="A4" s="29" t="s">
        <v>6</v>
      </c>
      <c r="B4" s="143" t="s">
        <v>7</v>
      </c>
      <c r="C4" s="143"/>
      <c r="D4" s="143"/>
      <c r="E4" s="30"/>
      <c r="F4" s="30"/>
      <c r="G4" s="30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144" t="s">
        <v>8</v>
      </c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32"/>
      <c r="AE4" s="33"/>
      <c r="AF4" s="34"/>
      <c r="AG4" s="35"/>
      <c r="AH4" s="36"/>
      <c r="AI4" s="16"/>
    </row>
    <row r="5" spans="1:38" customHeight="1" ht="15.75">
      <c r="A5" s="37"/>
      <c r="B5" s="38"/>
      <c r="C5" s="38"/>
      <c r="D5" s="38" t="s">
        <v>9</v>
      </c>
      <c r="E5" s="38"/>
      <c r="F5" s="38"/>
      <c r="G5" s="38"/>
      <c r="H5" s="39"/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 t="s">
        <v>9</v>
      </c>
      <c r="Q5" s="39"/>
      <c r="R5" s="39"/>
      <c r="S5" s="39"/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 t="s">
        <v>9</v>
      </c>
      <c r="Z5" s="39"/>
      <c r="AA5" s="39"/>
      <c r="AB5" s="39"/>
      <c r="AC5" s="39"/>
      <c r="AD5" s="40"/>
      <c r="AF5" s="16"/>
      <c r="AG5" s="41" t="s">
        <v>10</v>
      </c>
      <c r="AH5" s="42" t="s">
        <v>11</v>
      </c>
      <c r="AI5" s="43" t="s">
        <v>12</v>
      </c>
    </row>
    <row r="6" spans="1:38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17</v>
      </c>
      <c r="H6" s="45" t="s">
        <v>18</v>
      </c>
      <c r="I6" s="45" t="s">
        <v>19</v>
      </c>
      <c r="J6" s="45" t="s">
        <v>20</v>
      </c>
      <c r="K6" s="45" t="s">
        <v>21</v>
      </c>
      <c r="L6" s="45" t="s">
        <v>22</v>
      </c>
      <c r="M6" s="45" t="s">
        <v>23</v>
      </c>
      <c r="N6" s="45" t="s">
        <v>21</v>
      </c>
      <c r="O6" s="45" t="s">
        <v>22</v>
      </c>
      <c r="P6" s="45" t="s">
        <v>23</v>
      </c>
      <c r="Q6" s="45" t="s">
        <v>24</v>
      </c>
      <c r="R6" s="45" t="s">
        <v>25</v>
      </c>
      <c r="S6" s="45" t="s">
        <v>26</v>
      </c>
      <c r="T6" s="45">
        <v>12</v>
      </c>
      <c r="U6" s="45">
        <v>15</v>
      </c>
      <c r="V6" s="45">
        <v>20</v>
      </c>
      <c r="W6" s="45" t="s">
        <v>27</v>
      </c>
      <c r="X6" s="45" t="s">
        <v>27</v>
      </c>
      <c r="Y6" s="45" t="s">
        <v>27</v>
      </c>
      <c r="Z6" s="45" t="s">
        <v>27</v>
      </c>
      <c r="AA6" s="46" t="s">
        <v>28</v>
      </c>
      <c r="AB6" s="45" t="s">
        <v>29</v>
      </c>
      <c r="AC6" s="45" t="s">
        <v>30</v>
      </c>
      <c r="AD6" s="47" t="s">
        <v>31</v>
      </c>
      <c r="AE6" s="48"/>
      <c r="AF6" s="16"/>
      <c r="AG6" s="49">
        <v>51.5</v>
      </c>
      <c r="AH6" s="50">
        <v>0</v>
      </c>
      <c r="AI6" s="51">
        <v>0</v>
      </c>
    </row>
    <row r="7" spans="1:38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41</v>
      </c>
      <c r="L7" s="53" t="s">
        <v>41</v>
      </c>
      <c r="M7" s="53" t="s">
        <v>42</v>
      </c>
      <c r="N7" s="53" t="s">
        <v>43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48</v>
      </c>
      <c r="U7" s="53" t="s">
        <v>48</v>
      </c>
      <c r="V7" s="53" t="s">
        <v>48</v>
      </c>
      <c r="W7" s="53" t="s">
        <v>49</v>
      </c>
      <c r="X7" s="53" t="s">
        <v>50</v>
      </c>
      <c r="Y7" s="53" t="s">
        <v>51</v>
      </c>
      <c r="Z7" s="53" t="s">
        <v>47</v>
      </c>
      <c r="AA7" s="53" t="s">
        <v>52</v>
      </c>
      <c r="AB7" s="53" t="s">
        <v>47</v>
      </c>
      <c r="AC7" s="53" t="s">
        <v>47</v>
      </c>
      <c r="AD7" s="54" t="s">
        <v>47</v>
      </c>
      <c r="AE7" s="55"/>
      <c r="AF7" s="16"/>
      <c r="AG7" s="49">
        <f>ROUND((AG6-0.01),2)</f>
        <v>51.49</v>
      </c>
      <c r="AH7" s="50">
        <v>0</v>
      </c>
      <c r="AI7" s="51">
        <v>0</v>
      </c>
    </row>
    <row r="8" spans="1:38" customHeight="1" ht="15.75">
      <c r="A8" s="56">
        <v>0</v>
      </c>
      <c r="B8" s="57">
        <v>0.0104166666666667</v>
      </c>
      <c r="C8" s="58">
        <v>50</v>
      </c>
      <c r="D8" s="59">
        <f>ROUND(C8,2)</f>
        <v>50</v>
      </c>
      <c r="E8" s="60">
        <v>255.96</v>
      </c>
      <c r="F8" s="60">
        <v>614.4544</v>
      </c>
      <c r="G8" s="61">
        <f>ABS(F8)</f>
        <v>614.4544</v>
      </c>
      <c r="H8" s="62">
        <v>-63.69464</v>
      </c>
      <c r="I8" s="63">
        <f>MAX(H8,-0.12*G8)</f>
        <v>-63.69464</v>
      </c>
      <c r="J8" s="63">
        <f>IF(ABS(G8)&lt;=10,0.5,IF(ABS(G8)&lt;=25,1,IF(ABS(G8)&lt;=100,2,10)))</f>
        <v>10</v>
      </c>
      <c r="K8" s="64">
        <f>IF(H8&lt;-J8,1,0)</f>
        <v>1</v>
      </c>
      <c r="L8" s="64"/>
      <c r="M8" s="65">
        <f>IF(OR(L8=12,L8=24,L8=36,L8=48,L8=60,L8=72,L8=84,L8=96),1,0)</f>
        <v>0</v>
      </c>
      <c r="N8" s="65">
        <f>IF(H8&gt;J8,1,0)</f>
        <v>0</v>
      </c>
      <c r="O8" s="65"/>
      <c r="P8" s="65">
        <f>IF(OR(O8=12,O8=24,O8=36,O8=48,O8=60,O8=72,O8=84,O8=96),1,0)</f>
        <v>0</v>
      </c>
      <c r="Q8" s="66">
        <f>M8+P8</f>
        <v>0</v>
      </c>
      <c r="R8" s="66">
        <f>Q8*ABS(S8)*0.1</f>
        <v>0</v>
      </c>
      <c r="S8" s="67">
        <f>I8*E8/40000</f>
        <v>-0.40758200136</v>
      </c>
      <c r="T8" s="60">
        <f>MIN($T$6/100*G8,150)</f>
        <v>73.734528</v>
      </c>
      <c r="U8" s="60">
        <f>MIN($U$6/100*G8,200)</f>
        <v>92.16815999999999</v>
      </c>
      <c r="V8" s="60">
        <f>MIN($V$6/100*G8,250)</f>
        <v>122.89088</v>
      </c>
      <c r="W8" s="60">
        <v>0.2</v>
      </c>
      <c r="X8" s="60">
        <v>0.2</v>
      </c>
      <c r="Y8" s="60">
        <v>0.6</v>
      </c>
      <c r="Z8" s="67">
        <f>IF(AND(D8&lt;49.85,H8&gt;0),$C$2*ABS(H8)/40000,(SUMPRODUCT(--(H8&gt;$T8:$V8),(H8-$T8:$V8),($W8:$Y8)))*E8/40000)</f>
        <v>0</v>
      </c>
      <c r="AA8" s="67">
        <f>IF(AND(C8&gt;=50.1,H8&lt;0),($A$2)*ABS(H8)/40000,0)</f>
        <v>0</v>
      </c>
      <c r="AB8" s="67">
        <f>S8+Z8+AA8</f>
        <v>-0.40758200136</v>
      </c>
      <c r="AC8" s="67" t="str">
        <f>IF(AB8&gt;=0,AB8,"")</f>
        <v/>
      </c>
      <c r="AD8" s="68">
        <f>IF(AB8&lt;0,AB8,"")</f>
        <v>-0.40758200136</v>
      </c>
      <c r="AE8" s="69"/>
      <c r="AF8" s="16"/>
      <c r="AG8" s="49">
        <f>ROUND((AG7-0.01),2)</f>
        <v>51.48</v>
      </c>
      <c r="AH8" s="50">
        <v>0</v>
      </c>
      <c r="AI8" s="51">
        <v>0</v>
      </c>
    </row>
    <row r="9" spans="1:38" customHeight="1" ht="15.75">
      <c r="A9" s="70">
        <v>0.0104166666666667</v>
      </c>
      <c r="B9" s="71">
        <v>0.0208333333333333</v>
      </c>
      <c r="C9" s="72">
        <v>50.02</v>
      </c>
      <c r="D9" s="73">
        <f>ROUND(C9,2)</f>
        <v>50.02</v>
      </c>
      <c r="E9" s="60">
        <v>153.58</v>
      </c>
      <c r="F9" s="60">
        <v>467.1264</v>
      </c>
      <c r="G9" s="61">
        <f>ABS(F9)</f>
        <v>467.1264</v>
      </c>
      <c r="H9" s="74">
        <v>87.4611</v>
      </c>
      <c r="I9" s="63">
        <f>MAX(H9,-0.12*G9)</f>
        <v>87.4611</v>
      </c>
      <c r="J9" s="63">
        <f>IF(ABS(G9)&lt;=10,0.5,IF(ABS(G9)&lt;=25,1,IF(ABS(G9)&lt;=100,2,10)))</f>
        <v>10</v>
      </c>
      <c r="K9" s="64">
        <f>IF(H9&lt;-J9,1,0)</f>
        <v>0</v>
      </c>
      <c r="L9" s="64">
        <f>IF(K9=K8,K9+L8,0)</f>
        <v>0</v>
      </c>
      <c r="M9" s="65">
        <f>IF(OR(L9=12,L9=24,L9=36,L9=48,L9=60,L9=72,L9=84,L9=96),1,0)</f>
        <v>0</v>
      </c>
      <c r="N9" s="65">
        <f>IF(H9&gt;J9,1,0)</f>
        <v>1</v>
      </c>
      <c r="O9" s="65">
        <f>IF(N9=N8,N9+O8,0)</f>
        <v>0</v>
      </c>
      <c r="P9" s="65">
        <f>IF(OR(O9=12,O9=24,O9=36,O9=48,O9=60,O9=72,O9=84,O9=96),1,0)</f>
        <v>0</v>
      </c>
      <c r="Q9" s="66">
        <f>M9+P9</f>
        <v>0</v>
      </c>
      <c r="R9" s="66">
        <f>Q9*ABS(S9)*0.1</f>
        <v>0</v>
      </c>
      <c r="S9" s="67">
        <f>I9*E9/40000</f>
        <v>0.33580689345</v>
      </c>
      <c r="T9" s="60">
        <f>MIN($T$6/100*G9,150)</f>
        <v>56.05516799999999</v>
      </c>
      <c r="U9" s="60">
        <f>MIN($U$6/100*G9,200)</f>
        <v>70.06895999999999</v>
      </c>
      <c r="V9" s="60">
        <f>MIN($V$6/100*G9,250)</f>
        <v>93.42528</v>
      </c>
      <c r="W9" s="60">
        <v>0.2</v>
      </c>
      <c r="X9" s="60">
        <v>0.2</v>
      </c>
      <c r="Y9" s="60">
        <v>0.6</v>
      </c>
      <c r="Z9" s="67">
        <f>IF(AND(D9&lt;49.85,H9&gt;0),$C$2*ABS(H9)/40000,(SUMPRODUCT(--(H9&gt;$T9:$V9),(H9-$T9:$V9),($W9:$Y9)))*E9/40000)</f>
        <v>0.03747203948880001</v>
      </c>
      <c r="AA9" s="67">
        <f>IF(AND(C9&gt;=50.1,H9&lt;0),($A$2)*ABS(H9)/40000,0)</f>
        <v>0</v>
      </c>
      <c r="AB9" s="67">
        <f>S9+Z9+AA9</f>
        <v>0.3732789329388</v>
      </c>
      <c r="AC9" s="75">
        <f>IF(AB9&gt;=0,AB9,"")</f>
        <v>0.3732789329388</v>
      </c>
      <c r="AD9" s="76" t="str">
        <f>IF(AB9&lt;0,AB9,"")</f>
        <v/>
      </c>
      <c r="AE9" s="77"/>
      <c r="AF9" s="16"/>
      <c r="AG9" s="49">
        <f>ROUND((AG8-0.01),2)</f>
        <v>51.47</v>
      </c>
      <c r="AH9" s="50">
        <v>0</v>
      </c>
      <c r="AI9" s="51">
        <v>0</v>
      </c>
    </row>
    <row r="10" spans="1:38" customHeight="1" ht="15.75">
      <c r="A10" s="70">
        <v>0.0208333333333333</v>
      </c>
      <c r="B10" s="71">
        <v>0.03125</v>
      </c>
      <c r="C10" s="72">
        <v>50.04</v>
      </c>
      <c r="D10" s="73">
        <f>ROUND(C10,2)</f>
        <v>50.04</v>
      </c>
      <c r="E10" s="60">
        <v>51.19</v>
      </c>
      <c r="F10" s="60">
        <v>593.78</v>
      </c>
      <c r="G10" s="61">
        <f>ABS(F10)</f>
        <v>593.78</v>
      </c>
      <c r="H10" s="74">
        <v>-55.33987</v>
      </c>
      <c r="I10" s="63">
        <f>MAX(H10,-0.12*G10)</f>
        <v>-55.33987</v>
      </c>
      <c r="J10" s="63">
        <f>IF(ABS(G10)&lt;=10,0.5,IF(ABS(G10)&lt;=25,1,IF(ABS(G10)&lt;=100,2,10)))</f>
        <v>10</v>
      </c>
      <c r="K10" s="64">
        <f>IF(H10&lt;-J10,1,0)</f>
        <v>1</v>
      </c>
      <c r="L10" s="64">
        <f>IF(K10=K9,L9+K10,0)</f>
        <v>0</v>
      </c>
      <c r="M10" s="65">
        <f>IF(OR(L10=12,L10=24,L10=36,L10=48,L10=60,L10=72,L10=84,L10=96),1,0)</f>
        <v>0</v>
      </c>
      <c r="N10" s="65">
        <f>IF(H10&gt;J10,1,0)</f>
        <v>0</v>
      </c>
      <c r="O10" s="65">
        <f>IF(N10=N9,O9+N10,0)</f>
        <v>0</v>
      </c>
      <c r="P10" s="65">
        <f>IF(OR(O10=12,O10=24,O10=36,O10=48,O10=60,O10=72,O10=84,O10=96),1,0)</f>
        <v>0</v>
      </c>
      <c r="Q10" s="66">
        <f>M10+P10</f>
        <v>0</v>
      </c>
      <c r="R10" s="66">
        <f>Q10*ABS(S10)*0.1</f>
        <v>0</v>
      </c>
      <c r="S10" s="67">
        <f>I10*E10/40000</f>
        <v>-0.07082119863249998</v>
      </c>
      <c r="T10" s="60">
        <f>MIN($T$6/100*G10,150)</f>
        <v>71.25359999999999</v>
      </c>
      <c r="U10" s="60">
        <f>MIN($U$6/100*G10,200)</f>
        <v>89.06699999999999</v>
      </c>
      <c r="V10" s="60">
        <f>MIN($V$6/100*G10,250)</f>
        <v>118.756</v>
      </c>
      <c r="W10" s="60">
        <v>0.2</v>
      </c>
      <c r="X10" s="60">
        <v>0.2</v>
      </c>
      <c r="Y10" s="60">
        <v>0.6</v>
      </c>
      <c r="Z10" s="67">
        <f>IF(AND(D10&lt;49.85,H10&gt;0),$C$2*ABS(H10)/40000,(SUMPRODUCT(--(H10&gt;$T10:$V10),(H10-$T10:$V10),($W10:$Y10)))*E10/40000)</f>
        <v>0</v>
      </c>
      <c r="AA10" s="67">
        <f>IF(AND(C10&gt;=50.1,H10&lt;0),($A$2)*ABS(H10)/40000,0)</f>
        <v>0</v>
      </c>
      <c r="AB10" s="67">
        <f>S10+Z10+AA10</f>
        <v>-0.07082119863249998</v>
      </c>
      <c r="AC10" s="75" t="str">
        <f>IF(AB10&gt;=0,AB10,"")</f>
        <v/>
      </c>
      <c r="AD10" s="76">
        <f>IF(AB10&lt;0,AB10,"")</f>
        <v>-0.07082119863249998</v>
      </c>
      <c r="AE10" s="77"/>
      <c r="AF10" s="16"/>
      <c r="AG10" s="49">
        <f>ROUND((AG9-0.01),2)</f>
        <v>51.46</v>
      </c>
      <c r="AH10" s="50">
        <v>0</v>
      </c>
      <c r="AI10" s="51">
        <v>0</v>
      </c>
    </row>
    <row r="11" spans="1:38" customHeight="1" ht="15.75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255.96</v>
      </c>
      <c r="F11" s="60">
        <v>586.8372000000001</v>
      </c>
      <c r="G11" s="61">
        <f>ABS(F11)</f>
        <v>586.8372000000001</v>
      </c>
      <c r="H11" s="74">
        <v>-51.39456</v>
      </c>
      <c r="I11" s="63">
        <f>MAX(H11,-0.12*G11)</f>
        <v>-51.39456</v>
      </c>
      <c r="J11" s="63">
        <f>IF(ABS(G11)&lt;=10,0.5,IF(ABS(G11)&lt;=25,1,IF(ABS(G11)&lt;=100,2,10)))</f>
        <v>10</v>
      </c>
      <c r="K11" s="64">
        <f>IF(H11&lt;-J11,1,0)</f>
        <v>1</v>
      </c>
      <c r="L11" s="64">
        <f>IF(K11=K10,L10+K11,0)</f>
        <v>1</v>
      </c>
      <c r="M11" s="65">
        <f>IF(OR(L11=12,L11=24,L11=36,L11=48,L11=60,L11=72,L11=84,L11=96),1,0)</f>
        <v>0</v>
      </c>
      <c r="N11" s="65">
        <f>IF(H11&gt;J11,1,0)</f>
        <v>0</v>
      </c>
      <c r="O11" s="65">
        <f>IF(N11=N10,O10+N11,0)</f>
        <v>0</v>
      </c>
      <c r="P11" s="65">
        <f>IF(OR(O11=12,O11=24,O11=36,O11=48,O11=60,O11=72,O11=84,O11=96),1,0)</f>
        <v>0</v>
      </c>
      <c r="Q11" s="66">
        <f>M11+P11</f>
        <v>0</v>
      </c>
      <c r="R11" s="66">
        <f>Q11*ABS(S11)*0.1</f>
        <v>0</v>
      </c>
      <c r="S11" s="67">
        <f>I11*E11/40000</f>
        <v>-0.32887378944</v>
      </c>
      <c r="T11" s="60">
        <f>MIN($T$6/100*G11,150)</f>
        <v>70.42046400000001</v>
      </c>
      <c r="U11" s="60">
        <f>MIN($U$6/100*G11,200)</f>
        <v>88.02558000000001</v>
      </c>
      <c r="V11" s="60">
        <f>MIN($V$6/100*G11,250)</f>
        <v>117.36744</v>
      </c>
      <c r="W11" s="60">
        <v>0.2</v>
      </c>
      <c r="X11" s="60">
        <v>0.2</v>
      </c>
      <c r="Y11" s="60">
        <v>0.6</v>
      </c>
      <c r="Z11" s="67">
        <f>IF(AND(D11&lt;49.85,H11&gt;0),$C$2*ABS(H11)/40000,(SUMPRODUCT(--(H11&gt;$T11:$V11),(H11-$T11:$V11),($W11:$Y11)))*E11/40000)</f>
        <v>0</v>
      </c>
      <c r="AA11" s="67">
        <f>IF(AND(C11&gt;=50.1,H11&lt;0),($A$2)*ABS(H11)/40000,0)</f>
        <v>0</v>
      </c>
      <c r="AB11" s="67">
        <f>S11+Z11+AA11</f>
        <v>-0.32887378944</v>
      </c>
      <c r="AC11" s="75" t="str">
        <f>IF(AB11&gt;=0,AB11,"")</f>
        <v/>
      </c>
      <c r="AD11" s="76">
        <f>IF(AB11&lt;0,AB11,"")</f>
        <v>-0.32887378944</v>
      </c>
      <c r="AE11" s="77"/>
      <c r="AF11" s="16"/>
      <c r="AG11" s="49">
        <f>ROUND((AG10-0.01),2)</f>
        <v>51.45</v>
      </c>
      <c r="AH11" s="50">
        <v>0</v>
      </c>
      <c r="AI11" s="51">
        <v>0</v>
      </c>
      <c r="AK11" s="78">
        <v>-21</v>
      </c>
      <c r="AL11" s="79">
        <f>IF(OR(AK11&lt;-20,AK11&gt;20),1,0)</f>
        <v>1</v>
      </c>
    </row>
    <row r="12" spans="1:38" customHeight="1" ht="15.75">
      <c r="A12" s="70">
        <v>0.0416666666666667</v>
      </c>
      <c r="B12" s="71">
        <v>0.0520833333333334</v>
      </c>
      <c r="C12" s="72">
        <v>49.99</v>
      </c>
      <c r="D12" s="73">
        <f>ROUND(C12,2)</f>
        <v>49.99</v>
      </c>
      <c r="E12" s="60">
        <v>289.96</v>
      </c>
      <c r="F12" s="60">
        <v>587.5812</v>
      </c>
      <c r="G12" s="61">
        <f>ABS(F12)</f>
        <v>587.5812</v>
      </c>
      <c r="H12" s="74">
        <v>-63.02722</v>
      </c>
      <c r="I12" s="63">
        <f>MAX(H12,-0.12*G12)</f>
        <v>-63.02722</v>
      </c>
      <c r="J12" s="63">
        <f>IF(ABS(G12)&lt;=10,0.5,IF(ABS(G12)&lt;=25,1,IF(ABS(G12)&lt;=100,2,10)))</f>
        <v>10</v>
      </c>
      <c r="K12" s="64">
        <f>IF(H12&lt;-J12,1,0)</f>
        <v>1</v>
      </c>
      <c r="L12" s="64">
        <f>IF(K12=K11,L11+K12,0)</f>
        <v>2</v>
      </c>
      <c r="M12" s="65">
        <f>IF(OR(L12=12,L12=24,L12=36,L12=48,L12=60,L12=72,L12=84,L12=96),1,0)</f>
        <v>0</v>
      </c>
      <c r="N12" s="65">
        <f>IF(H12&gt;J12,1,0)</f>
        <v>0</v>
      </c>
      <c r="O12" s="65">
        <f>IF(N12=N11,O11+N12,0)</f>
        <v>0</v>
      </c>
      <c r="P12" s="65">
        <f>IF(OR(O12=12,O12=24,O12=36,O12=48,O12=60,O12=72,O12=84,O12=96),1,0)</f>
        <v>0</v>
      </c>
      <c r="Q12" s="66">
        <f>M12+P12</f>
        <v>0</v>
      </c>
      <c r="R12" s="66">
        <f>Q12*ABS(S12)*0.1</f>
        <v>0</v>
      </c>
      <c r="S12" s="67">
        <f>I12*E12/40000</f>
        <v>-0.4568843177799999</v>
      </c>
      <c r="T12" s="60">
        <f>MIN($T$6/100*G12,150)</f>
        <v>70.509744</v>
      </c>
      <c r="U12" s="60">
        <f>MIN($U$6/100*G12,200)</f>
        <v>88.13717999999999</v>
      </c>
      <c r="V12" s="60">
        <f>MIN($V$6/100*G12,250)</f>
        <v>117.51624</v>
      </c>
      <c r="W12" s="60">
        <v>0.2</v>
      </c>
      <c r="X12" s="60">
        <v>0.2</v>
      </c>
      <c r="Y12" s="60">
        <v>0.6</v>
      </c>
      <c r="Z12" s="67">
        <f>IF(AND(D12&lt;49.85,H12&gt;0),$C$2*ABS(H12)/40000,(SUMPRODUCT(--(H12&gt;$T12:$V12),(H12-$T12:$V12),($W12:$Y12)))*E12/40000)</f>
        <v>0</v>
      </c>
      <c r="AA12" s="67">
        <f>IF(AND(C12&gt;=50.1,H12&lt;0),($A$2)*ABS(H12)/40000,0)</f>
        <v>0</v>
      </c>
      <c r="AB12" s="67">
        <f>S12+Z12+AA12</f>
        <v>-0.4568843177799999</v>
      </c>
      <c r="AC12" s="75" t="str">
        <f>IF(AB12&gt;=0,AB12,"")</f>
        <v/>
      </c>
      <c r="AD12" s="76">
        <f>IF(AB12&lt;0,AB12,"")</f>
        <v>-0.4568843177799999</v>
      </c>
      <c r="AE12" s="77"/>
      <c r="AF12" s="16"/>
      <c r="AG12" s="49">
        <f>ROUND((AG11-0.01),2)</f>
        <v>51.44</v>
      </c>
      <c r="AH12" s="50">
        <v>0</v>
      </c>
      <c r="AI12" s="51">
        <v>0</v>
      </c>
      <c r="AK12" s="80" t="s">
        <v>53</v>
      </c>
      <c r="AL12" s="81"/>
    </row>
    <row r="13" spans="1:38" customHeight="1" ht="15.75">
      <c r="A13" s="70">
        <v>0.0520833333333333</v>
      </c>
      <c r="B13" s="71">
        <v>0.0625</v>
      </c>
      <c r="C13" s="72">
        <v>50.04</v>
      </c>
      <c r="D13" s="73">
        <f>ROUND(C13,2)</f>
        <v>50.04</v>
      </c>
      <c r="E13" s="60">
        <v>51.19</v>
      </c>
      <c r="F13" s="60">
        <v>589.698</v>
      </c>
      <c r="G13" s="61">
        <f>ABS(F13)</f>
        <v>589.698</v>
      </c>
      <c r="H13" s="74">
        <v>-71.85268000000001</v>
      </c>
      <c r="I13" s="63">
        <f>MAX(H13,-0.12*G13)</f>
        <v>-70.76375999999999</v>
      </c>
      <c r="J13" s="63">
        <f>IF(ABS(G13)&lt;=10,0.5,IF(ABS(G13)&lt;=25,1,IF(ABS(G13)&lt;=100,2,10)))</f>
        <v>10</v>
      </c>
      <c r="K13" s="64">
        <f>IF(H13&lt;-J13,1,0)</f>
        <v>1</v>
      </c>
      <c r="L13" s="64">
        <f>IF(K13=K12,L12+K13,0)</f>
        <v>3</v>
      </c>
      <c r="M13" s="65">
        <f>IF(OR(L13=12,L13=24,L13=36,L13=48,L13=60,L13=72,L13=84,L13=96),1,0)</f>
        <v>0</v>
      </c>
      <c r="N13" s="65">
        <f>IF(H13&gt;J13,1,0)</f>
        <v>0</v>
      </c>
      <c r="O13" s="65">
        <f>IF(N13=N12,O12+N13,0)</f>
        <v>0</v>
      </c>
      <c r="P13" s="65">
        <f>IF(OR(O13=12,O13=24,O13=36,O13=48,O13=60,O13=72,O13=84,O13=96),1,0)</f>
        <v>0</v>
      </c>
      <c r="Q13" s="66">
        <f>M13+P13</f>
        <v>0</v>
      </c>
      <c r="R13" s="66">
        <f>Q13*ABS(S13)*0.1</f>
        <v>0</v>
      </c>
      <c r="S13" s="67">
        <f>I13*E13/40000</f>
        <v>-0.09055992185999999</v>
      </c>
      <c r="T13" s="60">
        <f>MIN($T$6/100*G13,150)</f>
        <v>70.76375999999999</v>
      </c>
      <c r="U13" s="60">
        <f>MIN($U$6/100*G13,200)</f>
        <v>88.45469999999999</v>
      </c>
      <c r="V13" s="60">
        <f>MIN($V$6/100*G13,250)</f>
        <v>117.9396</v>
      </c>
      <c r="W13" s="60">
        <v>0.2</v>
      </c>
      <c r="X13" s="60">
        <v>0.2</v>
      </c>
      <c r="Y13" s="60">
        <v>0.6</v>
      </c>
      <c r="Z13" s="67">
        <f>IF(AND(D13&lt;49.85,H13&gt;0),$C$2*ABS(H13)/40000,(SUMPRODUCT(--(H13&gt;$T13:$V13),(H13-$T13:$V13),($W13:$Y13)))*E13/40000)</f>
        <v>0</v>
      </c>
      <c r="AA13" s="67">
        <f>IF(AND(C13&gt;=50.1,H13&lt;0),($A$2)*ABS(H13)/40000,0)</f>
        <v>0</v>
      </c>
      <c r="AB13" s="67">
        <f>S13+Z13+AA13</f>
        <v>-0.09055992185999999</v>
      </c>
      <c r="AC13" s="75" t="str">
        <f>IF(AB13&gt;=0,AB13,"")</f>
        <v/>
      </c>
      <c r="AD13" s="76">
        <f>IF(AB13&lt;0,AB13,"")</f>
        <v>-0.09055992185999999</v>
      </c>
      <c r="AE13" s="77"/>
      <c r="AF13" s="16"/>
      <c r="AG13" s="49">
        <f>ROUND((AG12-0.01),2)</f>
        <v>51.43</v>
      </c>
      <c r="AH13" s="50">
        <v>0</v>
      </c>
      <c r="AI13" s="51">
        <v>0</v>
      </c>
      <c r="AK13" s="80"/>
      <c r="AL13" s="81"/>
    </row>
    <row r="14" spans="1:38" customHeight="1" ht="15.75">
      <c r="A14" s="70">
        <v>0.0625</v>
      </c>
      <c r="B14" s="71">
        <v>0.0729166666666667</v>
      </c>
      <c r="C14" s="72">
        <v>50.03</v>
      </c>
      <c r="D14" s="73">
        <f>ROUND(C14,2)</f>
        <v>50.03</v>
      </c>
      <c r="E14" s="60">
        <v>102.38</v>
      </c>
      <c r="F14" s="60">
        <v>624.0364</v>
      </c>
      <c r="G14" s="61">
        <f>ABS(F14)</f>
        <v>624.0364</v>
      </c>
      <c r="H14" s="74">
        <v>-106.24911</v>
      </c>
      <c r="I14" s="63">
        <f>MAX(H14,-0.12*G14)</f>
        <v>-74.88436799999999</v>
      </c>
      <c r="J14" s="63">
        <f>IF(ABS(G14)&lt;=10,0.5,IF(ABS(G14)&lt;=25,1,IF(ABS(G14)&lt;=100,2,10)))</f>
        <v>10</v>
      </c>
      <c r="K14" s="64">
        <f>IF(H14&lt;-J14,1,0)</f>
        <v>1</v>
      </c>
      <c r="L14" s="64">
        <f>IF(K14=K13,L13+K14,0)</f>
        <v>4</v>
      </c>
      <c r="M14" s="65">
        <f>IF(OR(L14=12,L14=24,L14=36,L14=48,L14=60,L14=72,L14=84,L14=96),1,0)</f>
        <v>0</v>
      </c>
      <c r="N14" s="65">
        <f>IF(H14&gt;J14,1,0)</f>
        <v>0</v>
      </c>
      <c r="O14" s="65">
        <f>IF(N14=N13,O13+N14,0)</f>
        <v>0</v>
      </c>
      <c r="P14" s="65">
        <f>IF(OR(O14=12,O14=24,O14=36,O14=48,O14=60,O14=72,O14=84,O14=96),1,0)</f>
        <v>0</v>
      </c>
      <c r="Q14" s="66">
        <f>M14+P14</f>
        <v>0</v>
      </c>
      <c r="R14" s="66">
        <f>Q14*ABS(S14)*0.1</f>
        <v>0</v>
      </c>
      <c r="S14" s="67">
        <f>I14*E14/40000</f>
        <v>-0.191666539896</v>
      </c>
      <c r="T14" s="60">
        <f>MIN($T$6/100*G14,150)</f>
        <v>74.88436799999999</v>
      </c>
      <c r="U14" s="60">
        <f>MIN($U$6/100*G14,200)</f>
        <v>93.60545999999999</v>
      </c>
      <c r="V14" s="60">
        <f>MIN($V$6/100*G14,250)</f>
        <v>124.80728</v>
      </c>
      <c r="W14" s="60">
        <v>0.2</v>
      </c>
      <c r="X14" s="60">
        <v>0.2</v>
      </c>
      <c r="Y14" s="60">
        <v>0.6</v>
      </c>
      <c r="Z14" s="67">
        <f>IF(AND(D14&lt;49.85,H14&gt;0),$C$2*ABS(H14)/40000,(SUMPRODUCT(--(H14&gt;$T14:$V14),(H14-$T14:$V14),($W14:$Y14)))*E14/40000)</f>
        <v>0</v>
      </c>
      <c r="AA14" s="67">
        <f>IF(AND(C14&gt;=50.1,H14&lt;0),($A$2)*ABS(H14)/40000,0)</f>
        <v>0</v>
      </c>
      <c r="AB14" s="67">
        <f>S14+Z14+AA14</f>
        <v>-0.191666539896</v>
      </c>
      <c r="AC14" s="75" t="str">
        <f>IF(AB14&gt;=0,AB14,"")</f>
        <v/>
      </c>
      <c r="AD14" s="76">
        <f>IF(AB14&lt;0,AB14,"")</f>
        <v>-0.191666539896</v>
      </c>
      <c r="AE14" s="77"/>
      <c r="AF14" s="82"/>
      <c r="AG14" s="49">
        <f>ROUND((AG13-0.01),2)</f>
        <v>51.42</v>
      </c>
      <c r="AH14" s="50">
        <v>0</v>
      </c>
      <c r="AI14" s="51">
        <v>0</v>
      </c>
      <c r="AK14" s="80"/>
      <c r="AL14" s="81"/>
    </row>
    <row r="15" spans="1:38" customHeight="1" ht="15.75">
      <c r="A15" s="70">
        <v>0.0729166666666667</v>
      </c>
      <c r="B15" s="71">
        <v>0.0833333333333334</v>
      </c>
      <c r="C15" s="72">
        <v>49.99</v>
      </c>
      <c r="D15" s="73">
        <f>ROUND(C15,2)</f>
        <v>49.99</v>
      </c>
      <c r="E15" s="60">
        <v>289.96</v>
      </c>
      <c r="F15" s="60">
        <v>623.3636</v>
      </c>
      <c r="G15" s="61">
        <f>ABS(F15)</f>
        <v>623.3636</v>
      </c>
      <c r="H15" s="74">
        <v>-79.15317</v>
      </c>
      <c r="I15" s="63">
        <f>MAX(H15,-0.12*G15)</f>
        <v>-74.80363199999999</v>
      </c>
      <c r="J15" s="63">
        <f>IF(ABS(G15)&lt;=10,0.5,IF(ABS(G15)&lt;=25,1,IF(ABS(G15)&lt;=100,2,10)))</f>
        <v>10</v>
      </c>
      <c r="K15" s="64">
        <f>IF(H15&lt;-J15,1,0)</f>
        <v>1</v>
      </c>
      <c r="L15" s="64">
        <f>IF(K15=K14,L14+K15,0)</f>
        <v>5</v>
      </c>
      <c r="M15" s="65">
        <f>IF(OR(L15=12,L15=24,L15=36,L15=48,L15=60,L15=72,L15=84,L15=96),1,0)</f>
        <v>0</v>
      </c>
      <c r="N15" s="65">
        <f>IF(H15&gt;J15,1,0)</f>
        <v>0</v>
      </c>
      <c r="O15" s="65">
        <f>IF(N15=N14,O14+N15,0)</f>
        <v>0</v>
      </c>
      <c r="P15" s="65">
        <f>IF(OR(O15=12,O15=24,O15=36,O15=48,O15=60,O15=72,O15=84,O15=96),1,0)</f>
        <v>0</v>
      </c>
      <c r="Q15" s="66">
        <f>M15+P15</f>
        <v>0</v>
      </c>
      <c r="R15" s="66">
        <f>Q15*ABS(S15)*0.1</f>
        <v>0</v>
      </c>
      <c r="S15" s="67">
        <f>I15*E15/40000</f>
        <v>-0.5422515283679998</v>
      </c>
      <c r="T15" s="60">
        <f>MIN($T$6/100*G15,150)</f>
        <v>74.80363199999999</v>
      </c>
      <c r="U15" s="60">
        <f>MIN($U$6/100*G15,200)</f>
        <v>93.50454000000001</v>
      </c>
      <c r="V15" s="60">
        <f>MIN($V$6/100*G15,250)</f>
        <v>124.67272</v>
      </c>
      <c r="W15" s="60">
        <v>0.2</v>
      </c>
      <c r="X15" s="60">
        <v>0.2</v>
      </c>
      <c r="Y15" s="60">
        <v>0.6</v>
      </c>
      <c r="Z15" s="67">
        <f>IF(AND(D15&lt;49.85,H15&gt;0),$C$2*ABS(H15)/40000,(SUMPRODUCT(--(H15&gt;$T15:$V15),(H15-$T15:$V15),($W15:$Y15)))*E15/40000)</f>
        <v>0</v>
      </c>
      <c r="AA15" s="67">
        <f>IF(AND(C15&gt;=50.1,H15&lt;0),($A$2)*ABS(H15)/40000,0)</f>
        <v>0</v>
      </c>
      <c r="AB15" s="67">
        <f>S15+Z15+AA15</f>
        <v>-0.5422515283679998</v>
      </c>
      <c r="AC15" s="75" t="str">
        <f>IF(AB15&gt;=0,AB15,"")</f>
        <v/>
      </c>
      <c r="AD15" s="76">
        <f>IF(AB15&lt;0,AB15,"")</f>
        <v>-0.5422515283679998</v>
      </c>
      <c r="AE15" s="77"/>
      <c r="AF15" s="16"/>
      <c r="AG15" s="49">
        <f>ROUND((AG14-0.01),2)</f>
        <v>51.41</v>
      </c>
      <c r="AH15" s="50">
        <v>0</v>
      </c>
      <c r="AI15" s="51">
        <v>0</v>
      </c>
      <c r="AK15" s="78">
        <v>0</v>
      </c>
      <c r="AL15" s="79">
        <f>IF(AK15=0,1,IF(MOD(AK15,12)&gt;0,1,0))</f>
        <v>1</v>
      </c>
    </row>
    <row r="16" spans="1:38" customHeight="1" ht="15.75">
      <c r="A16" s="70">
        <v>0.0833333333333333</v>
      </c>
      <c r="B16" s="71">
        <v>0.09375</v>
      </c>
      <c r="C16" s="72">
        <v>50.04</v>
      </c>
      <c r="D16" s="73">
        <f>ROUND(C16,2)</f>
        <v>50.04</v>
      </c>
      <c r="E16" s="60">
        <v>51.19</v>
      </c>
      <c r="F16" s="60">
        <v>632.9236</v>
      </c>
      <c r="G16" s="61">
        <f>ABS(F16)</f>
        <v>632.9236</v>
      </c>
      <c r="H16" s="74">
        <v>-86.86991</v>
      </c>
      <c r="I16" s="63">
        <f>MAX(H16,-0.12*G16)</f>
        <v>-75.95083199999999</v>
      </c>
      <c r="J16" s="63">
        <f>IF(ABS(G16)&lt;=10,0.5,IF(ABS(G16)&lt;=25,1,IF(ABS(G16)&lt;=100,2,10)))</f>
        <v>10</v>
      </c>
      <c r="K16" s="64">
        <f>IF(H16&lt;-J16,1,0)</f>
        <v>1</v>
      </c>
      <c r="L16" s="64">
        <f>IF(K16=K15,L15+K16,0)</f>
        <v>6</v>
      </c>
      <c r="M16" s="65">
        <f>IF(OR(L16=12,L16=24,L16=36,L16=48,L16=60,L16=72,L16=84,L16=96),1,0)</f>
        <v>0</v>
      </c>
      <c r="N16" s="65">
        <f>IF(H16&gt;J16,1,0)</f>
        <v>0</v>
      </c>
      <c r="O16" s="65">
        <f>IF(N16=N15,O15+N16,0)</f>
        <v>0</v>
      </c>
      <c r="P16" s="65">
        <f>IF(OR(O16=12,O16=24,O16=36,O16=48,O16=60,O16=72,O16=84,O16=96),1,0)</f>
        <v>0</v>
      </c>
      <c r="Q16" s="66">
        <f>M16+P16</f>
        <v>0</v>
      </c>
      <c r="R16" s="66">
        <f>Q16*ABS(S16)*0.1</f>
        <v>0</v>
      </c>
      <c r="S16" s="67">
        <f>I16*E16/40000</f>
        <v>-0.09719807725199998</v>
      </c>
      <c r="T16" s="60">
        <f>MIN($T$6/100*G16,150)</f>
        <v>75.95083199999999</v>
      </c>
      <c r="U16" s="60">
        <f>MIN($U$6/100*G16,200)</f>
        <v>94.93853999999999</v>
      </c>
      <c r="V16" s="60">
        <f>MIN($V$6/100*G16,250)</f>
        <v>126.58472</v>
      </c>
      <c r="W16" s="60">
        <v>0.2</v>
      </c>
      <c r="X16" s="60">
        <v>0.2</v>
      </c>
      <c r="Y16" s="60">
        <v>0.6</v>
      </c>
      <c r="Z16" s="67">
        <f>IF(AND(D16&lt;49.85,H16&gt;0),$C$2*ABS(H16)/40000,(SUMPRODUCT(--(H16&gt;$T16:$V16),(H16-$T16:$V16),($W16:$Y16)))*E16/40000)</f>
        <v>0</v>
      </c>
      <c r="AA16" s="67">
        <f>IF(AND(C16&gt;=50.1,H16&lt;0),($A$2)*ABS(H16)/40000,0)</f>
        <v>0</v>
      </c>
      <c r="AB16" s="67">
        <f>S16+Z16+AA16</f>
        <v>-0.09719807725199998</v>
      </c>
      <c r="AC16" s="75" t="str">
        <f>IF(AB16&gt;=0,AB16,"")</f>
        <v/>
      </c>
      <c r="AD16" s="76">
        <f>IF(AB16&lt;0,AB16,"")</f>
        <v>-0.09719807725199998</v>
      </c>
      <c r="AE16" s="77"/>
      <c r="AF16" s="16"/>
      <c r="AG16" s="49">
        <f>ROUND((AG15-0.01),2)</f>
        <v>51.4</v>
      </c>
      <c r="AH16" s="50">
        <v>0</v>
      </c>
      <c r="AI16" s="51">
        <v>0</v>
      </c>
    </row>
    <row r="17" spans="1:38" customHeight="1" ht="15.75">
      <c r="A17" s="70">
        <v>0.09375</v>
      </c>
      <c r="B17" s="71">
        <v>0.104166666666667</v>
      </c>
      <c r="C17" s="72">
        <v>50.01</v>
      </c>
      <c r="D17" s="73">
        <f>ROUND(C17,2)</f>
        <v>50.01</v>
      </c>
      <c r="E17" s="60">
        <v>204.77</v>
      </c>
      <c r="F17" s="60">
        <v>643.3924</v>
      </c>
      <c r="G17" s="61">
        <f>ABS(F17)</f>
        <v>643.3924</v>
      </c>
      <c r="H17" s="74">
        <v>-101.24077</v>
      </c>
      <c r="I17" s="63">
        <f>MAX(H17,-0.12*G17)</f>
        <v>-77.20708799999998</v>
      </c>
      <c r="J17" s="63">
        <f>IF(ABS(G17)&lt;=10,0.5,IF(ABS(G17)&lt;=25,1,IF(ABS(G17)&lt;=100,2,10)))</f>
        <v>10</v>
      </c>
      <c r="K17" s="64">
        <f>IF(H17&lt;-J17,1,0)</f>
        <v>1</v>
      </c>
      <c r="L17" s="64">
        <f>IF(K17=K16,L16+K17,0)</f>
        <v>7</v>
      </c>
      <c r="M17" s="65">
        <f>IF(OR(L17=12,L17=24,L17=36,L17=48,L17=60,L17=72,L17=84,L17=96),1,0)</f>
        <v>0</v>
      </c>
      <c r="N17" s="65">
        <f>IF(H17&gt;J17,1,0)</f>
        <v>0</v>
      </c>
      <c r="O17" s="65">
        <f>IF(N17=N16,O16+N17,0)</f>
        <v>0</v>
      </c>
      <c r="P17" s="65">
        <f>IF(OR(O17=12,O17=24,O17=36,O17=48,O17=60,O17=72,O17=84,O17=96),1,0)</f>
        <v>0</v>
      </c>
      <c r="Q17" s="66">
        <f>M17+P17</f>
        <v>0</v>
      </c>
      <c r="R17" s="66">
        <f>Q17*ABS(S17)*0.1</f>
        <v>0</v>
      </c>
      <c r="S17" s="67">
        <f>I17*E17/40000</f>
        <v>-0.395242385244</v>
      </c>
      <c r="T17" s="60">
        <f>MIN($T$6/100*G17,150)</f>
        <v>77.20708799999998</v>
      </c>
      <c r="U17" s="60">
        <f>MIN($U$6/100*G17,200)</f>
        <v>96.50885999999998</v>
      </c>
      <c r="V17" s="60">
        <f>MIN($V$6/100*G17,250)</f>
        <v>128.67848</v>
      </c>
      <c r="W17" s="60">
        <v>0.2</v>
      </c>
      <c r="X17" s="60">
        <v>0.2</v>
      </c>
      <c r="Y17" s="60">
        <v>0.6</v>
      </c>
      <c r="Z17" s="67">
        <f>IF(AND(D17&lt;49.85,H17&gt;0),$C$2*ABS(H17)/40000,(SUMPRODUCT(--(H17&gt;$T17:$V17),(H17-$T17:$V17),($W17:$Y17)))*E17/40000)</f>
        <v>0</v>
      </c>
      <c r="AA17" s="67">
        <f>IF(AND(C17&gt;=50.1,H17&lt;0),($A$2)*ABS(H17)/40000,0)</f>
        <v>0</v>
      </c>
      <c r="AB17" s="67">
        <f>S17+Z17+AA17</f>
        <v>-0.395242385244</v>
      </c>
      <c r="AC17" s="75" t="str">
        <f>IF(AB17&gt;=0,AB17,"")</f>
        <v/>
      </c>
      <c r="AD17" s="76">
        <f>IF(AB17&lt;0,AB17,"")</f>
        <v>-0.395242385244</v>
      </c>
      <c r="AE17" s="77"/>
      <c r="AF17" s="83"/>
      <c r="AG17" s="49">
        <f>ROUND((AG16-0.01),2)</f>
        <v>51.39</v>
      </c>
      <c r="AH17" s="50">
        <v>0</v>
      </c>
      <c r="AI17" s="51">
        <v>0</v>
      </c>
    </row>
    <row r="18" spans="1:38" customHeight="1" ht="15.75">
      <c r="A18" s="70">
        <v>0.104166666666667</v>
      </c>
      <c r="B18" s="71">
        <v>0.114583333333334</v>
      </c>
      <c r="C18" s="72">
        <v>50.01</v>
      </c>
      <c r="D18" s="73">
        <f>ROUND(C18,2)</f>
        <v>50.01</v>
      </c>
      <c r="E18" s="60">
        <v>204.77</v>
      </c>
      <c r="F18" s="60">
        <v>626.434</v>
      </c>
      <c r="G18" s="61">
        <f>ABS(F18)</f>
        <v>626.434</v>
      </c>
      <c r="H18" s="74">
        <v>-80.19347999999999</v>
      </c>
      <c r="I18" s="63">
        <f>MAX(H18,-0.12*G18)</f>
        <v>-75.17207999999999</v>
      </c>
      <c r="J18" s="63">
        <f>IF(ABS(G18)&lt;=10,0.5,IF(ABS(G18)&lt;=25,1,IF(ABS(G18)&lt;=100,2,10)))</f>
        <v>10</v>
      </c>
      <c r="K18" s="64">
        <f>IF(H18&lt;-J18,1,0)</f>
        <v>1</v>
      </c>
      <c r="L18" s="64">
        <f>IF(K18=K17,L17+K18,0)</f>
        <v>8</v>
      </c>
      <c r="M18" s="65">
        <f>IF(OR(L18=12,L18=24,L18=36,L18=48,L18=60,L18=72,L18=84,L18=96),1,0)</f>
        <v>0</v>
      </c>
      <c r="N18" s="65">
        <f>IF(H18&gt;J18,1,0)</f>
        <v>0</v>
      </c>
      <c r="O18" s="65">
        <f>IF(N18=N17,O17+N18,0)</f>
        <v>0</v>
      </c>
      <c r="P18" s="65">
        <f>IF(OR(O18=12,O18=24,O18=36,O18=48,O18=60,O18=72,O18=84,O18=96),1,0)</f>
        <v>0</v>
      </c>
      <c r="Q18" s="66">
        <f>M18+P18</f>
        <v>0</v>
      </c>
      <c r="R18" s="66">
        <f>Q18*ABS(S18)*0.1</f>
        <v>0</v>
      </c>
      <c r="S18" s="67">
        <f>I18*E18/40000</f>
        <v>-0.38482467054</v>
      </c>
      <c r="T18" s="60">
        <f>MIN($T$6/100*G18,150)</f>
        <v>75.17207999999999</v>
      </c>
      <c r="U18" s="60">
        <f>MIN($U$6/100*G18,200)</f>
        <v>93.96509999999999</v>
      </c>
      <c r="V18" s="60">
        <f>MIN($V$6/100*G18,250)</f>
        <v>125.2868</v>
      </c>
      <c r="W18" s="60">
        <v>0.2</v>
      </c>
      <c r="X18" s="60">
        <v>0.2</v>
      </c>
      <c r="Y18" s="60">
        <v>0.6</v>
      </c>
      <c r="Z18" s="67">
        <f>IF(AND(D18&lt;49.85,H18&gt;0),$C$2*ABS(H18)/40000,(SUMPRODUCT(--(H18&gt;$T18:$V18),(H18-$T18:$V18),($W18:$Y18)))*E18/40000)</f>
        <v>0</v>
      </c>
      <c r="AA18" s="67">
        <f>IF(AND(C18&gt;=50.1,H18&lt;0),($A$2)*ABS(H18)/40000,0)</f>
        <v>0</v>
      </c>
      <c r="AB18" s="67">
        <f>S18+Z18+AA18</f>
        <v>-0.38482467054</v>
      </c>
      <c r="AC18" s="75" t="str">
        <f>IF(AB18&gt;=0,AB18,"")</f>
        <v/>
      </c>
      <c r="AD18" s="76">
        <f>IF(AB18&lt;0,AB18,"")</f>
        <v>-0.38482467054</v>
      </c>
      <c r="AE18" s="77"/>
      <c r="AF18" s="84"/>
      <c r="AG18" s="49">
        <f>ROUND((AG17-0.01),2)</f>
        <v>51.38</v>
      </c>
      <c r="AH18" s="50">
        <v>0</v>
      </c>
      <c r="AI18" s="51">
        <v>0</v>
      </c>
    </row>
    <row r="19" spans="1:38" customHeight="1" ht="15.75">
      <c r="A19" s="70">
        <v>0.114583333333333</v>
      </c>
      <c r="B19" s="71">
        <v>0.125</v>
      </c>
      <c r="C19" s="72">
        <v>50.03</v>
      </c>
      <c r="D19" s="73">
        <f>ROUND(C19,2)</f>
        <v>50.03</v>
      </c>
      <c r="E19" s="60">
        <v>102.38</v>
      </c>
      <c r="F19" s="60">
        <v>622.222</v>
      </c>
      <c r="G19" s="61">
        <f>ABS(F19)</f>
        <v>622.222</v>
      </c>
      <c r="H19" s="74">
        <v>-72.3832</v>
      </c>
      <c r="I19" s="63">
        <f>MAX(H19,-0.12*G19)</f>
        <v>-72.3832</v>
      </c>
      <c r="J19" s="63">
        <f>IF(ABS(G19)&lt;=10,0.5,IF(ABS(G19)&lt;=25,1,IF(ABS(G19)&lt;=100,2,10)))</f>
        <v>10</v>
      </c>
      <c r="K19" s="64">
        <f>IF(H19&lt;-J19,1,0)</f>
        <v>1</v>
      </c>
      <c r="L19" s="64">
        <f>IF(K19=K18,L18+K19,0)</f>
        <v>9</v>
      </c>
      <c r="M19" s="65">
        <f>IF(OR(L19=12,L19=24,L19=36,L19=48,L19=60,L19=72,L19=84,L19=96),1,0)</f>
        <v>0</v>
      </c>
      <c r="N19" s="65">
        <f>IF(H19&gt;J19,1,0)</f>
        <v>0</v>
      </c>
      <c r="O19" s="65">
        <f>IF(N19=N18,O18+N19,0)</f>
        <v>0</v>
      </c>
      <c r="P19" s="65">
        <f>IF(OR(O19=12,O19=24,O19=36,O19=48,O19=60,O19=72,O19=84,O19=96),1,0)</f>
        <v>0</v>
      </c>
      <c r="Q19" s="66">
        <f>M19+P19</f>
        <v>0</v>
      </c>
      <c r="R19" s="66">
        <f>Q19*ABS(S19)*0.1</f>
        <v>0</v>
      </c>
      <c r="S19" s="67">
        <f>I19*E19/40000</f>
        <v>-0.1852648004</v>
      </c>
      <c r="T19" s="60">
        <f>MIN($T$6/100*G19,150)</f>
        <v>74.66664</v>
      </c>
      <c r="U19" s="60">
        <f>MIN($U$6/100*G19,200)</f>
        <v>93.33329999999999</v>
      </c>
      <c r="V19" s="60">
        <f>MIN($V$6/100*G19,250)</f>
        <v>124.4444</v>
      </c>
      <c r="W19" s="60">
        <v>0.2</v>
      </c>
      <c r="X19" s="60">
        <v>0.2</v>
      </c>
      <c r="Y19" s="60">
        <v>0.6</v>
      </c>
      <c r="Z19" s="67">
        <f>IF(AND(D19&lt;49.85,H19&gt;0),$C$2*ABS(H19)/40000,(SUMPRODUCT(--(H19&gt;$T19:$V19),(H19-$T19:$V19),($W19:$Y19)))*E19/40000)</f>
        <v>0</v>
      </c>
      <c r="AA19" s="67">
        <f>IF(AND(C19&gt;=50.1,H19&lt;0),($A$2)*ABS(H19)/40000,0)</f>
        <v>0</v>
      </c>
      <c r="AB19" s="67">
        <f>S19+Z19+AA19</f>
        <v>-0.1852648004</v>
      </c>
      <c r="AC19" s="75" t="str">
        <f>IF(AB19&gt;=0,AB19,"")</f>
        <v/>
      </c>
      <c r="AD19" s="76">
        <f>IF(AB19&lt;0,AB19,"")</f>
        <v>-0.1852648004</v>
      </c>
      <c r="AE19" s="77"/>
      <c r="AF19" s="84"/>
      <c r="AG19" s="49">
        <f>ROUND((AG18-0.01),2)</f>
        <v>51.37</v>
      </c>
      <c r="AH19" s="50">
        <v>0</v>
      </c>
      <c r="AI19" s="51">
        <v>0</v>
      </c>
    </row>
    <row r="20" spans="1:38" customHeight="1" ht="15.75">
      <c r="A20" s="70">
        <v>0.125</v>
      </c>
      <c r="B20" s="71">
        <v>0.135416666666667</v>
      </c>
      <c r="C20" s="72">
        <v>49.97</v>
      </c>
      <c r="D20" s="73">
        <f>ROUND(C20,2)</f>
        <v>49.97</v>
      </c>
      <c r="E20" s="60">
        <v>357.97</v>
      </c>
      <c r="F20" s="60">
        <v>628.3092</v>
      </c>
      <c r="G20" s="61">
        <f>ABS(F20)</f>
        <v>628.3092</v>
      </c>
      <c r="H20" s="74">
        <v>-84.07523999999999</v>
      </c>
      <c r="I20" s="63">
        <f>MAX(H20,-0.12*G20)</f>
        <v>-75.397104</v>
      </c>
      <c r="J20" s="63">
        <f>IF(ABS(G20)&lt;=10,0.5,IF(ABS(G20)&lt;=25,1,IF(ABS(G20)&lt;=100,2,10)))</f>
        <v>10</v>
      </c>
      <c r="K20" s="64">
        <f>IF(H20&lt;-J20,1,0)</f>
        <v>1</v>
      </c>
      <c r="L20" s="64">
        <f>IF(K20=K19,L19+K20,0)</f>
        <v>10</v>
      </c>
      <c r="M20" s="65">
        <f>IF(OR(L20=12,L20=24,L20=36,L20=48,L20=60,L20=72,L20=84,L20=96),1,0)</f>
        <v>0</v>
      </c>
      <c r="N20" s="65">
        <f>IF(H20&gt;J20,1,0)</f>
        <v>0</v>
      </c>
      <c r="O20" s="65">
        <f>IF(N20=N19,O19+N20,0)</f>
        <v>0</v>
      </c>
      <c r="P20" s="65">
        <f>IF(OR(O20=12,O20=24,O20=36,O20=48,O20=60,O20=72,O20=84,O20=96),1,0)</f>
        <v>0</v>
      </c>
      <c r="Q20" s="66">
        <f>M20+P20</f>
        <v>0</v>
      </c>
      <c r="R20" s="66">
        <f>Q20*ABS(S20)*0.1</f>
        <v>0</v>
      </c>
      <c r="S20" s="67">
        <f>I20*E20/40000</f>
        <v>-0.6747475329720001</v>
      </c>
      <c r="T20" s="60">
        <f>MIN($T$6/100*G20,150)</f>
        <v>75.397104</v>
      </c>
      <c r="U20" s="60">
        <f>MIN($U$6/100*G20,200)</f>
        <v>94.24638</v>
      </c>
      <c r="V20" s="60">
        <f>MIN($V$6/100*G20,250)</f>
        <v>125.66184</v>
      </c>
      <c r="W20" s="60">
        <v>0.2</v>
      </c>
      <c r="X20" s="60">
        <v>0.2</v>
      </c>
      <c r="Y20" s="60">
        <v>0.6</v>
      </c>
      <c r="Z20" s="67">
        <f>IF(AND(D20&lt;49.85,H20&gt;0),$C$2*ABS(H20)/40000,(SUMPRODUCT(--(H20&gt;$T20:$V20),(H20-$T20:$V20),($W20:$Y20)))*E20/40000)</f>
        <v>0</v>
      </c>
      <c r="AA20" s="67">
        <f>IF(AND(C20&gt;=50.1,H20&lt;0),($A$2)*ABS(H20)/40000,0)</f>
        <v>0</v>
      </c>
      <c r="AB20" s="67">
        <f>S20+Z20+AA20</f>
        <v>-0.6747475329720001</v>
      </c>
      <c r="AC20" s="75" t="str">
        <f>IF(AB20&gt;=0,AB20,"")</f>
        <v/>
      </c>
      <c r="AD20" s="76">
        <f>IF(AB20&lt;0,AB20,"")</f>
        <v>-0.6747475329720001</v>
      </c>
      <c r="AE20" s="77"/>
      <c r="AF20" s="84"/>
      <c r="AG20" s="49">
        <f>ROUND((AG19-0.01),2)</f>
        <v>51.36</v>
      </c>
      <c r="AH20" s="50">
        <v>0</v>
      </c>
      <c r="AI20" s="51">
        <v>0</v>
      </c>
    </row>
    <row r="21" spans="1:38" customHeight="1" ht="15.75">
      <c r="A21" s="70">
        <v>0.135416666666667</v>
      </c>
      <c r="B21" s="71">
        <v>0.145833333333334</v>
      </c>
      <c r="C21" s="72">
        <v>49.97</v>
      </c>
      <c r="D21" s="73">
        <f>ROUND(C21,2)</f>
        <v>49.97</v>
      </c>
      <c r="E21" s="60">
        <v>357.97</v>
      </c>
      <c r="F21" s="60">
        <v>627.6488000000001</v>
      </c>
      <c r="G21" s="61">
        <f>ABS(F21)</f>
        <v>627.6488000000001</v>
      </c>
      <c r="H21" s="74">
        <v>-81.24138000000001</v>
      </c>
      <c r="I21" s="63">
        <f>MAX(H21,-0.12*G21)</f>
        <v>-75.31785600000001</v>
      </c>
      <c r="J21" s="63">
        <f>IF(ABS(G21)&lt;=10,0.5,IF(ABS(G21)&lt;=25,1,IF(ABS(G21)&lt;=100,2,10)))</f>
        <v>10</v>
      </c>
      <c r="K21" s="64">
        <f>IF(H21&lt;-J21,1,0)</f>
        <v>1</v>
      </c>
      <c r="L21" s="64">
        <f>IF(K21=K20,L20+K21,0)</f>
        <v>11</v>
      </c>
      <c r="M21" s="65">
        <f>IF(OR(L21=12,L21=24,L21=36,L21=48,L21=60,L21=72,L21=84,L21=96),1,0)</f>
        <v>0</v>
      </c>
      <c r="N21" s="65">
        <f>IF(H21&gt;J21,1,0)</f>
        <v>0</v>
      </c>
      <c r="O21" s="65">
        <f>IF(N21=N20,O20+N21,0)</f>
        <v>0</v>
      </c>
      <c r="P21" s="65">
        <f>IF(OR(O21=12,O21=24,O21=36,O21=48,O21=60,O21=72,O21=84,O21=96),1,0)</f>
        <v>0</v>
      </c>
      <c r="Q21" s="66">
        <f>M21+P21</f>
        <v>0</v>
      </c>
      <c r="R21" s="66">
        <f>Q21*ABS(S21)*0.1</f>
        <v>0</v>
      </c>
      <c r="S21" s="67">
        <f>I21*E21/40000</f>
        <v>-0.674038322808</v>
      </c>
      <c r="T21" s="60">
        <f>MIN($T$6/100*G21,150)</f>
        <v>75.31785600000001</v>
      </c>
      <c r="U21" s="60">
        <f>MIN($U$6/100*G21,200)</f>
        <v>94.14732000000001</v>
      </c>
      <c r="V21" s="60">
        <f>MIN($V$6/100*G21,250)</f>
        <v>125.52976</v>
      </c>
      <c r="W21" s="60">
        <v>0.2</v>
      </c>
      <c r="X21" s="60">
        <v>0.2</v>
      </c>
      <c r="Y21" s="60">
        <v>0.6</v>
      </c>
      <c r="Z21" s="67">
        <f>IF(AND(D21&lt;49.85,H21&gt;0),$C$2*ABS(H21)/40000,(SUMPRODUCT(--(H21&gt;$T21:$V21),(H21-$T21:$V21),($W21:$Y21)))*E21/40000)</f>
        <v>0</v>
      </c>
      <c r="AA21" s="67">
        <f>IF(AND(C21&gt;=50.1,H21&lt;0),($A$2)*ABS(H21)/40000,0)</f>
        <v>0</v>
      </c>
      <c r="AB21" s="67">
        <f>S21+Z21+AA21</f>
        <v>-0.674038322808</v>
      </c>
      <c r="AC21" s="75" t="str">
        <f>IF(AB21&gt;=0,AB21,"")</f>
        <v/>
      </c>
      <c r="AD21" s="76">
        <f>IF(AB21&lt;0,AB21,"")</f>
        <v>-0.674038322808</v>
      </c>
      <c r="AE21" s="77"/>
      <c r="AF21" s="84"/>
      <c r="AG21" s="49">
        <f>ROUND((AG20-0.01),2)</f>
        <v>51.35</v>
      </c>
      <c r="AH21" s="50">
        <v>0</v>
      </c>
      <c r="AI21" s="51">
        <v>0</v>
      </c>
    </row>
    <row r="22" spans="1:38" customHeight="1" ht="15.75">
      <c r="A22" s="70">
        <v>0.145833333333333</v>
      </c>
      <c r="B22" s="71">
        <v>0.15625</v>
      </c>
      <c r="C22" s="72">
        <v>49.95</v>
      </c>
      <c r="D22" s="73">
        <f>ROUND(C22,2)</f>
        <v>49.95</v>
      </c>
      <c r="E22" s="60">
        <v>425.97</v>
      </c>
      <c r="F22" s="60">
        <v>455.5348</v>
      </c>
      <c r="G22" s="61">
        <f>ABS(F22)</f>
        <v>455.5348</v>
      </c>
      <c r="H22" s="74">
        <v>87.88791000000001</v>
      </c>
      <c r="I22" s="63">
        <f>MAX(H22,-0.12*G22)</f>
        <v>87.88791000000001</v>
      </c>
      <c r="J22" s="63">
        <f>IF(ABS(G22)&lt;=10,0.5,IF(ABS(G22)&lt;=25,1,IF(ABS(G22)&lt;=100,2,10)))</f>
        <v>10</v>
      </c>
      <c r="K22" s="64">
        <f>IF(H22&lt;-J22,1,0)</f>
        <v>0</v>
      </c>
      <c r="L22" s="64">
        <f>IF(K22=K21,L21+K22,0)</f>
        <v>0</v>
      </c>
      <c r="M22" s="65">
        <f>IF(OR(L22=12,L22=24,L22=36,L22=48,L22=60,L22=72,L22=84,L22=96),1,0)</f>
        <v>0</v>
      </c>
      <c r="N22" s="65">
        <f>IF(H22&gt;J22,1,0)</f>
        <v>1</v>
      </c>
      <c r="O22" s="65">
        <f>IF(N22=N21,O21+N22,0)</f>
        <v>0</v>
      </c>
      <c r="P22" s="65">
        <f>IF(OR(O22=12,O22=24,O22=36,O22=48,O22=60,O22=72,O22=84,O22=96),1,0)</f>
        <v>0</v>
      </c>
      <c r="Q22" s="66">
        <f>M22+P22</f>
        <v>0</v>
      </c>
      <c r="R22" s="66">
        <f>Q22*ABS(S22)*0.1</f>
        <v>0</v>
      </c>
      <c r="S22" s="67">
        <f>I22*E22/40000</f>
        <v>0.9359403255675001</v>
      </c>
      <c r="T22" s="60">
        <f>MIN($T$6/100*G22,150)</f>
        <v>54.664176</v>
      </c>
      <c r="U22" s="60">
        <f>MIN($U$6/100*G22,200)</f>
        <v>68.33022</v>
      </c>
      <c r="V22" s="60">
        <f>MIN($V$6/100*G22,250)</f>
        <v>91.10696000000002</v>
      </c>
      <c r="W22" s="60">
        <v>0.2</v>
      </c>
      <c r="X22" s="60">
        <v>0.2</v>
      </c>
      <c r="Y22" s="60">
        <v>0.6</v>
      </c>
      <c r="Z22" s="67">
        <f>IF(AND(D22&lt;49.85,H22&gt;0),$C$2*ABS(H22)/40000,(SUMPRODUCT(--(H22&gt;$T22:$V22),(H22-$T22:$V22),($W22:$Y22)))*E22/40000)</f>
        <v>0.1124165159064</v>
      </c>
      <c r="AA22" s="67">
        <f>IF(AND(C22&gt;=50.1,H22&lt;0),($A$2)*ABS(H22)/40000,0)</f>
        <v>0</v>
      </c>
      <c r="AB22" s="67">
        <f>S22+Z22+AA22</f>
        <v>1.0483568414739</v>
      </c>
      <c r="AC22" s="75">
        <f>IF(AB22&gt;=0,AB22,"")</f>
        <v>1.0483568414739</v>
      </c>
      <c r="AD22" s="76" t="str">
        <f>IF(AB22&lt;0,AB22,"")</f>
        <v/>
      </c>
      <c r="AE22" s="77"/>
      <c r="AF22" s="84"/>
      <c r="AG22" s="49">
        <f>ROUND((AG21-0.01),2)</f>
        <v>51.34</v>
      </c>
      <c r="AH22" s="50">
        <v>0</v>
      </c>
      <c r="AI22" s="51">
        <v>0</v>
      </c>
    </row>
    <row r="23" spans="1:38" customHeight="1" ht="15.75">
      <c r="A23" s="70">
        <v>0.15625</v>
      </c>
      <c r="B23" s="71">
        <v>0.166666666666667</v>
      </c>
      <c r="C23" s="72">
        <v>49.98</v>
      </c>
      <c r="D23" s="73">
        <f>ROUND(C23,2)</f>
        <v>49.98</v>
      </c>
      <c r="E23" s="60">
        <v>323.97</v>
      </c>
      <c r="F23" s="60">
        <v>615.4612</v>
      </c>
      <c r="G23" s="61">
        <f>ABS(F23)</f>
        <v>615.4612</v>
      </c>
      <c r="H23" s="74">
        <v>-71.65637</v>
      </c>
      <c r="I23" s="63">
        <f>MAX(H23,-0.12*G23)</f>
        <v>-71.65637</v>
      </c>
      <c r="J23" s="63">
        <f>IF(ABS(G23)&lt;=10,0.5,IF(ABS(G23)&lt;=25,1,IF(ABS(G23)&lt;=100,2,10)))</f>
        <v>10</v>
      </c>
      <c r="K23" s="64">
        <f>IF(H23&lt;-J23,1,0)</f>
        <v>1</v>
      </c>
      <c r="L23" s="64">
        <f>IF(K23=K22,L22+K23,0)</f>
        <v>0</v>
      </c>
      <c r="M23" s="65">
        <f>IF(OR(L23=12,L23=24,L23=36,L23=48,L23=60,L23=72,L23=84,L23=96),1,0)</f>
        <v>0</v>
      </c>
      <c r="N23" s="65">
        <f>IF(H23&gt;J23,1,0)</f>
        <v>0</v>
      </c>
      <c r="O23" s="65">
        <f>IF(N23=N22,O22+N23,0)</f>
        <v>0</v>
      </c>
      <c r="P23" s="65">
        <f>IF(OR(O23=12,O23=24,O23=36,O23=48,O23=60,O23=72,O23=84,O23=96),1,0)</f>
        <v>0</v>
      </c>
      <c r="Q23" s="66">
        <f>M23+P23</f>
        <v>0</v>
      </c>
      <c r="R23" s="66">
        <f>Q23*ABS(S23)*0.1</f>
        <v>0</v>
      </c>
      <c r="S23" s="67">
        <f>I23*E23/40000</f>
        <v>-0.5803628547225</v>
      </c>
      <c r="T23" s="60">
        <f>MIN($T$6/100*G23,150)</f>
        <v>73.85534399999999</v>
      </c>
      <c r="U23" s="60">
        <f>MIN($U$6/100*G23,200)</f>
        <v>92.31917999999999</v>
      </c>
      <c r="V23" s="60">
        <f>MIN($V$6/100*G23,250)</f>
        <v>123.09224</v>
      </c>
      <c r="W23" s="60">
        <v>0.2</v>
      </c>
      <c r="X23" s="60">
        <v>0.2</v>
      </c>
      <c r="Y23" s="60">
        <v>0.6</v>
      </c>
      <c r="Z23" s="67">
        <f>IF(AND(D23&lt;49.85,H23&gt;0),$C$2*ABS(H23)/40000,(SUMPRODUCT(--(H23&gt;$T23:$V23),(H23-$T23:$V23),($W23:$Y23)))*E23/40000)</f>
        <v>0</v>
      </c>
      <c r="AA23" s="67">
        <f>IF(AND(C23&gt;=50.1,H23&lt;0),($A$2)*ABS(H23)/40000,0)</f>
        <v>0</v>
      </c>
      <c r="AB23" s="67">
        <f>S23+Z23+AA23</f>
        <v>-0.5803628547225</v>
      </c>
      <c r="AC23" s="75" t="str">
        <f>IF(AB23&gt;=0,AB23,"")</f>
        <v/>
      </c>
      <c r="AD23" s="76">
        <f>IF(AB23&lt;0,AB23,"")</f>
        <v>-0.5803628547225</v>
      </c>
      <c r="AE23" s="77"/>
      <c r="AF23" s="84"/>
      <c r="AG23" s="49">
        <f>ROUND((AG22-0.01),2)</f>
        <v>51.33</v>
      </c>
      <c r="AH23" s="50">
        <v>0</v>
      </c>
      <c r="AI23" s="51">
        <v>0</v>
      </c>
    </row>
    <row r="24" spans="1:38" customHeight="1" ht="15.75">
      <c r="A24" s="70">
        <v>0.166666666666667</v>
      </c>
      <c r="B24" s="71">
        <v>0.177083333333334</v>
      </c>
      <c r="C24" s="72">
        <v>49.94</v>
      </c>
      <c r="D24" s="73">
        <f>ROUND(C24,2)</f>
        <v>49.94</v>
      </c>
      <c r="E24" s="60">
        <v>459.98</v>
      </c>
      <c r="F24" s="60">
        <v>624.7824000000001</v>
      </c>
      <c r="G24" s="61">
        <f>ABS(F24)</f>
        <v>624.7824000000001</v>
      </c>
      <c r="H24" s="74">
        <v>-67.65157000000001</v>
      </c>
      <c r="I24" s="63">
        <f>MAX(H24,-0.12*G24)</f>
        <v>-67.65157000000001</v>
      </c>
      <c r="J24" s="63">
        <f>IF(ABS(G24)&lt;=10,0.5,IF(ABS(G24)&lt;=25,1,IF(ABS(G24)&lt;=100,2,10)))</f>
        <v>10</v>
      </c>
      <c r="K24" s="64">
        <f>IF(H24&lt;-J24,1,0)</f>
        <v>1</v>
      </c>
      <c r="L24" s="64">
        <f>IF(K24=K23,L23+K24,0)</f>
        <v>1</v>
      </c>
      <c r="M24" s="65">
        <f>IF(OR(L24=12,L24=24,L24=36,L24=48,L24=60,L24=72,L24=84,L24=96),1,0)</f>
        <v>0</v>
      </c>
      <c r="N24" s="65">
        <f>IF(H24&gt;J24,1,0)</f>
        <v>0</v>
      </c>
      <c r="O24" s="65">
        <f>IF(N24=N23,O23+N24,0)</f>
        <v>0</v>
      </c>
      <c r="P24" s="65">
        <f>IF(OR(O24=12,O24=24,O24=36,O24=48,O24=60,O24=72,O24=84,O24=96),1,0)</f>
        <v>0</v>
      </c>
      <c r="Q24" s="66">
        <f>M24+P24</f>
        <v>0</v>
      </c>
      <c r="R24" s="66">
        <f>Q24*ABS(S24)*0.1</f>
        <v>0</v>
      </c>
      <c r="S24" s="67">
        <f>I24*E24/40000</f>
        <v>-0.7779592292150002</v>
      </c>
      <c r="T24" s="60">
        <f>MIN($T$6/100*G24,150)</f>
        <v>74.973888</v>
      </c>
      <c r="U24" s="60">
        <f>MIN($U$6/100*G24,200)</f>
        <v>93.71736</v>
      </c>
      <c r="V24" s="60">
        <f>MIN($V$6/100*G24,250)</f>
        <v>124.95648</v>
      </c>
      <c r="W24" s="60">
        <v>0.2</v>
      </c>
      <c r="X24" s="60">
        <v>0.2</v>
      </c>
      <c r="Y24" s="60">
        <v>0.6</v>
      </c>
      <c r="Z24" s="67">
        <f>IF(AND(D24&lt;49.85,H24&gt;0),$C$2*ABS(H24)/40000,(SUMPRODUCT(--(H24&gt;$T24:$V24),(H24-$T24:$V24),($W24:$Y24)))*E24/40000)</f>
        <v>0</v>
      </c>
      <c r="AA24" s="67">
        <f>IF(AND(C24&gt;=50.1,H24&lt;0),($A$2)*ABS(H24)/40000,0)</f>
        <v>0</v>
      </c>
      <c r="AB24" s="67">
        <f>S24+Z24+AA24</f>
        <v>-0.7779592292150002</v>
      </c>
      <c r="AC24" s="75" t="str">
        <f>IF(AB24&gt;=0,AB24,"")</f>
        <v/>
      </c>
      <c r="AD24" s="76">
        <f>IF(AB24&lt;0,AB24,"")</f>
        <v>-0.7779592292150002</v>
      </c>
      <c r="AE24" s="77"/>
      <c r="AF24" s="84"/>
      <c r="AG24" s="49">
        <f>ROUND((AG23-0.01),2)</f>
        <v>51.32</v>
      </c>
      <c r="AH24" s="50">
        <v>0</v>
      </c>
      <c r="AI24" s="51">
        <v>0</v>
      </c>
    </row>
    <row r="25" spans="1:38" customHeight="1" ht="15.75">
      <c r="A25" s="70">
        <v>0.177083333333333</v>
      </c>
      <c r="B25" s="71">
        <v>0.1875</v>
      </c>
      <c r="C25" s="72">
        <v>49.97</v>
      </c>
      <c r="D25" s="73">
        <f>ROUND(C25,2)</f>
        <v>49.97</v>
      </c>
      <c r="E25" s="60">
        <v>357.97</v>
      </c>
      <c r="F25" s="60">
        <v>640.2564</v>
      </c>
      <c r="G25" s="61">
        <f>ABS(F25)</f>
        <v>640.2564</v>
      </c>
      <c r="H25" s="74">
        <v>-70.25523</v>
      </c>
      <c r="I25" s="63">
        <f>MAX(H25,-0.12*G25)</f>
        <v>-70.25523</v>
      </c>
      <c r="J25" s="63">
        <f>IF(ABS(G25)&lt;=10,0.5,IF(ABS(G25)&lt;=25,1,IF(ABS(G25)&lt;=100,2,10)))</f>
        <v>10</v>
      </c>
      <c r="K25" s="64">
        <f>IF(H25&lt;-J25,1,0)</f>
        <v>1</v>
      </c>
      <c r="L25" s="64">
        <f>IF(K25=K24,L24+K25,0)</f>
        <v>2</v>
      </c>
      <c r="M25" s="65">
        <f>IF(OR(L25=12,L25=24,L25=36,L25=48,L25=60,L25=72,L25=84,L25=96),1,0)</f>
        <v>0</v>
      </c>
      <c r="N25" s="65">
        <f>IF(H25&gt;J25,1,0)</f>
        <v>0</v>
      </c>
      <c r="O25" s="65">
        <f>IF(N25=N24,O24+N25,0)</f>
        <v>0</v>
      </c>
      <c r="P25" s="65">
        <f>IF(OR(O25=12,O25=24,O25=36,O25=48,O25=60,O25=72,O25=84,O25=96),1,0)</f>
        <v>0</v>
      </c>
      <c r="Q25" s="66">
        <f>M25+P25</f>
        <v>0</v>
      </c>
      <c r="R25" s="66">
        <f>Q25*ABS(S25)*0.1</f>
        <v>0</v>
      </c>
      <c r="S25" s="67">
        <f>I25*E25/40000</f>
        <v>-0.6287316170775</v>
      </c>
      <c r="T25" s="60">
        <f>MIN($T$6/100*G25,150)</f>
        <v>76.83076799999999</v>
      </c>
      <c r="U25" s="60">
        <f>MIN($U$6/100*G25,200)</f>
        <v>96.03846</v>
      </c>
      <c r="V25" s="60">
        <f>MIN($V$6/100*G25,250)</f>
        <v>128.05128</v>
      </c>
      <c r="W25" s="60">
        <v>0.2</v>
      </c>
      <c r="X25" s="60">
        <v>0.2</v>
      </c>
      <c r="Y25" s="60">
        <v>0.6</v>
      </c>
      <c r="Z25" s="67">
        <f>IF(AND(D25&lt;49.85,H25&gt;0),$C$2*ABS(H25)/40000,(SUMPRODUCT(--(H25&gt;$T25:$V25),(H25-$T25:$V25),($W25:$Y25)))*E25/40000)</f>
        <v>0</v>
      </c>
      <c r="AA25" s="67">
        <f>IF(AND(C25&gt;=50.1,H25&lt;0),($A$2)*ABS(H25)/40000,0)</f>
        <v>0</v>
      </c>
      <c r="AB25" s="67">
        <f>S25+Z25+AA25</f>
        <v>-0.6287316170775</v>
      </c>
      <c r="AC25" s="75" t="str">
        <f>IF(AB25&gt;=0,AB25,"")</f>
        <v/>
      </c>
      <c r="AD25" s="76">
        <f>IF(AB25&lt;0,AB25,"")</f>
        <v>-0.6287316170775</v>
      </c>
      <c r="AE25" s="77"/>
      <c r="AF25" s="84"/>
      <c r="AG25" s="49">
        <f>ROUND((AG24-0.01),2)</f>
        <v>51.31</v>
      </c>
      <c r="AH25" s="50">
        <v>0</v>
      </c>
      <c r="AI25" s="51">
        <v>0</v>
      </c>
    </row>
    <row r="26" spans="1:38" customHeight="1" ht="15.75">
      <c r="A26" s="70">
        <v>0.1875</v>
      </c>
      <c r="B26" s="71">
        <v>0.197916666666667</v>
      </c>
      <c r="C26" s="72">
        <v>50.02</v>
      </c>
      <c r="D26" s="73">
        <f>ROUND(C26,2)</f>
        <v>50.02</v>
      </c>
      <c r="E26" s="60">
        <v>153.58</v>
      </c>
      <c r="F26" s="60">
        <v>656.1736</v>
      </c>
      <c r="G26" s="61">
        <f>ABS(F26)</f>
        <v>656.1736</v>
      </c>
      <c r="H26" s="74">
        <v>-79.61841</v>
      </c>
      <c r="I26" s="63">
        <f>MAX(H26,-0.12*G26)</f>
        <v>-78.740832</v>
      </c>
      <c r="J26" s="63">
        <f>IF(ABS(G26)&lt;=10,0.5,IF(ABS(G26)&lt;=25,1,IF(ABS(G26)&lt;=100,2,10)))</f>
        <v>10</v>
      </c>
      <c r="K26" s="64">
        <f>IF(H26&lt;-J26,1,0)</f>
        <v>1</v>
      </c>
      <c r="L26" s="64">
        <f>IF(K26=K25,L25+K26,0)</f>
        <v>3</v>
      </c>
      <c r="M26" s="65">
        <f>IF(OR(L26=12,L26=24,L26=36,L26=48,L26=60,L26=72,L26=84,L26=96),1,0)</f>
        <v>0</v>
      </c>
      <c r="N26" s="65">
        <f>IF(H26&gt;J26,1,0)</f>
        <v>0</v>
      </c>
      <c r="O26" s="65">
        <f>IF(N26=N25,O25+N26,0)</f>
        <v>0</v>
      </c>
      <c r="P26" s="65">
        <f>IF(OR(O26=12,O26=24,O26=36,O26=48,O26=60,O26=72,O26=84,O26=96),1,0)</f>
        <v>0</v>
      </c>
      <c r="Q26" s="66">
        <f>M26+P26</f>
        <v>0</v>
      </c>
      <c r="R26" s="66">
        <f>Q26*ABS(S26)*0.1</f>
        <v>0</v>
      </c>
      <c r="S26" s="67">
        <f>I26*E26/40000</f>
        <v>-0.302325424464</v>
      </c>
      <c r="T26" s="60">
        <f>MIN($T$6/100*G26,150)</f>
        <v>78.740832</v>
      </c>
      <c r="U26" s="60">
        <f>MIN($U$6/100*G26,200)</f>
        <v>98.42603999999999</v>
      </c>
      <c r="V26" s="60">
        <f>MIN($V$6/100*G26,250)</f>
        <v>131.23472</v>
      </c>
      <c r="W26" s="60">
        <v>0.2</v>
      </c>
      <c r="X26" s="60">
        <v>0.2</v>
      </c>
      <c r="Y26" s="60">
        <v>0.6</v>
      </c>
      <c r="Z26" s="67">
        <f>IF(AND(D26&lt;49.85,H26&gt;0),$C$2*ABS(H26)/40000,(SUMPRODUCT(--(H26&gt;$T26:$V26),(H26-$T26:$V26),($W26:$Y26)))*E26/40000)</f>
        <v>0</v>
      </c>
      <c r="AA26" s="67">
        <f>IF(AND(C26&gt;=50.1,H26&lt;0),($A$2)*ABS(H26)/40000,0)</f>
        <v>0</v>
      </c>
      <c r="AB26" s="67">
        <f>S26+Z26+AA26</f>
        <v>-0.302325424464</v>
      </c>
      <c r="AC26" s="75" t="str">
        <f>IF(AB26&gt;=0,AB26,"")</f>
        <v/>
      </c>
      <c r="AD26" s="76">
        <f>IF(AB26&lt;0,AB26,"")</f>
        <v>-0.302325424464</v>
      </c>
      <c r="AE26" s="77"/>
      <c r="AF26" s="84"/>
      <c r="AG26" s="49">
        <f>ROUND((AG25-0.01),2)</f>
        <v>51.3</v>
      </c>
      <c r="AH26" s="50">
        <v>0</v>
      </c>
      <c r="AI26" s="51">
        <v>0</v>
      </c>
    </row>
    <row r="27" spans="1:38" customHeight="1" ht="15.75">
      <c r="A27" s="70">
        <v>0.197916666666667</v>
      </c>
      <c r="B27" s="71">
        <v>0.208333333333334</v>
      </c>
      <c r="C27" s="72">
        <v>50</v>
      </c>
      <c r="D27" s="73">
        <f>ROUND(C27,2)</f>
        <v>50</v>
      </c>
      <c r="E27" s="60">
        <v>255.96</v>
      </c>
      <c r="F27" s="60">
        <v>668.2052</v>
      </c>
      <c r="G27" s="61">
        <f>ABS(F27)</f>
        <v>668.2052</v>
      </c>
      <c r="H27" s="74">
        <v>-65.18077</v>
      </c>
      <c r="I27" s="63">
        <f>MAX(H27,-0.12*G27)</f>
        <v>-65.18077</v>
      </c>
      <c r="J27" s="63">
        <f>IF(ABS(G27)&lt;=10,0.5,IF(ABS(G27)&lt;=25,1,IF(ABS(G27)&lt;=100,2,10)))</f>
        <v>10</v>
      </c>
      <c r="K27" s="64">
        <f>IF(H27&lt;-J27,1,0)</f>
        <v>1</v>
      </c>
      <c r="L27" s="64">
        <f>IF(K27=K26,L26+K27,0)</f>
        <v>4</v>
      </c>
      <c r="M27" s="65">
        <f>IF(OR(L27=12,L27=24,L27=36,L27=48,L27=60,L27=72,L27=84,L27=96),1,0)</f>
        <v>0</v>
      </c>
      <c r="N27" s="65">
        <f>IF(H27&gt;J27,1,0)</f>
        <v>0</v>
      </c>
      <c r="O27" s="65">
        <f>IF(N27=N26,O26+N27,0)</f>
        <v>0</v>
      </c>
      <c r="P27" s="65">
        <f>IF(OR(O27=12,O27=24,O27=36,O27=48,O27=60,O27=72,O27=84,O27=96),1,0)</f>
        <v>0</v>
      </c>
      <c r="Q27" s="66">
        <f>M27+P27</f>
        <v>0</v>
      </c>
      <c r="R27" s="66">
        <f>Q27*ABS(S27)*0.1</f>
        <v>0</v>
      </c>
      <c r="S27" s="67">
        <f>I27*E27/40000</f>
        <v>-0.41709174723</v>
      </c>
      <c r="T27" s="60">
        <f>MIN($T$6/100*G27,150)</f>
        <v>80.184624</v>
      </c>
      <c r="U27" s="60">
        <f>MIN($U$6/100*G27,200)</f>
        <v>100.23078</v>
      </c>
      <c r="V27" s="60">
        <f>MIN($V$6/100*G27,250)</f>
        <v>133.64104</v>
      </c>
      <c r="W27" s="60">
        <v>0.2</v>
      </c>
      <c r="X27" s="60">
        <v>0.2</v>
      </c>
      <c r="Y27" s="60">
        <v>0.6</v>
      </c>
      <c r="Z27" s="67">
        <f>IF(AND(D27&lt;49.85,H27&gt;0),$C$2*ABS(H27)/40000,(SUMPRODUCT(--(H27&gt;$T27:$V27),(H27-$T27:$V27),($W27:$Y27)))*E27/40000)</f>
        <v>0</v>
      </c>
      <c r="AA27" s="67">
        <f>IF(AND(C27&gt;=50.1,H27&lt;0),($A$2)*ABS(H27)/40000,0)</f>
        <v>0</v>
      </c>
      <c r="AB27" s="67">
        <f>S27+Z27+AA27</f>
        <v>-0.41709174723</v>
      </c>
      <c r="AC27" s="75" t="str">
        <f>IF(AB27&gt;=0,AB27,"")</f>
        <v/>
      </c>
      <c r="AD27" s="76">
        <f>IF(AB27&lt;0,AB27,"")</f>
        <v>-0.41709174723</v>
      </c>
      <c r="AE27" s="77"/>
      <c r="AF27" s="84"/>
      <c r="AG27" s="49">
        <f>ROUND((AG26-0.01),2)</f>
        <v>51.29</v>
      </c>
      <c r="AH27" s="50">
        <v>0</v>
      </c>
      <c r="AI27" s="51">
        <v>0</v>
      </c>
    </row>
    <row r="28" spans="1:38" customHeight="1" ht="15.75">
      <c r="A28" s="70">
        <v>0.208333333333333</v>
      </c>
      <c r="B28" s="71">
        <v>0.21875</v>
      </c>
      <c r="C28" s="72">
        <v>49.88</v>
      </c>
      <c r="D28" s="73">
        <f>ROUND(C28,2)</f>
        <v>49.88</v>
      </c>
      <c r="E28" s="60">
        <v>663.99</v>
      </c>
      <c r="F28" s="60">
        <v>663.19251</v>
      </c>
      <c r="G28" s="61">
        <f>ABS(F28)</f>
        <v>663.19251</v>
      </c>
      <c r="H28" s="74">
        <v>-24.85444</v>
      </c>
      <c r="I28" s="63">
        <f>MAX(H28,-0.12*G28)</f>
        <v>-24.85444</v>
      </c>
      <c r="J28" s="63">
        <f>IF(ABS(G28)&lt;=10,0.5,IF(ABS(G28)&lt;=25,1,IF(ABS(G28)&lt;=100,2,10)))</f>
        <v>10</v>
      </c>
      <c r="K28" s="64">
        <f>IF(H28&lt;-J28,1,0)</f>
        <v>1</v>
      </c>
      <c r="L28" s="64">
        <f>IF(K28=K27,L27+K28,0)</f>
        <v>5</v>
      </c>
      <c r="M28" s="65">
        <f>IF(OR(L28=12,L28=24,L28=36,L28=48,L28=60,L28=72,L28=84,L28=96),1,0)</f>
        <v>0</v>
      </c>
      <c r="N28" s="65">
        <f>IF(H28&gt;J28,1,0)</f>
        <v>0</v>
      </c>
      <c r="O28" s="65">
        <f>IF(N28=N27,O27+N28,0)</f>
        <v>0</v>
      </c>
      <c r="P28" s="65">
        <f>IF(OR(O28=12,O28=24,O28=36,O28=48,O28=60,O28=72,O28=84,O28=96),1,0)</f>
        <v>0</v>
      </c>
      <c r="Q28" s="66">
        <f>M28+P28</f>
        <v>0</v>
      </c>
      <c r="R28" s="66">
        <f>Q28*ABS(S28)*0.1</f>
        <v>0</v>
      </c>
      <c r="S28" s="67">
        <f>I28*E28/40000</f>
        <v>-0.41257749039</v>
      </c>
      <c r="T28" s="60">
        <f>MIN($T$6/100*G28,150)</f>
        <v>79.58310119999999</v>
      </c>
      <c r="U28" s="60">
        <f>MIN($U$6/100*G28,200)</f>
        <v>99.4788765</v>
      </c>
      <c r="V28" s="60">
        <f>MIN($V$6/100*G28,250)</f>
        <v>132.638502</v>
      </c>
      <c r="W28" s="60">
        <v>0.2</v>
      </c>
      <c r="X28" s="60">
        <v>0.2</v>
      </c>
      <c r="Y28" s="60">
        <v>0.6</v>
      </c>
      <c r="Z28" s="67">
        <f>IF(AND(D28&lt;49.85,H28&gt;0),$C$2*ABS(H28)/40000,(SUMPRODUCT(--(H28&gt;$T28:$V28),(H28-$T28:$V28),($W28:$Y28)))*E28/40000)</f>
        <v>0</v>
      </c>
      <c r="AA28" s="67">
        <f>IF(AND(C28&gt;=50.1,H28&lt;0),($A$2)*ABS(H28)/40000,0)</f>
        <v>0</v>
      </c>
      <c r="AB28" s="67">
        <f>S28+Z28+AA28</f>
        <v>-0.41257749039</v>
      </c>
      <c r="AC28" s="75" t="str">
        <f>IF(AB28&gt;=0,AB28,"")</f>
        <v/>
      </c>
      <c r="AD28" s="76">
        <f>IF(AB28&lt;0,AB28,"")</f>
        <v>-0.41257749039</v>
      </c>
      <c r="AE28" s="77"/>
      <c r="AF28" s="84"/>
      <c r="AG28" s="85">
        <f>ROUND((AG27-0.01),2)</f>
        <v>51.28</v>
      </c>
      <c r="AH28" s="50">
        <v>0</v>
      </c>
      <c r="AI28" s="86">
        <v>0</v>
      </c>
    </row>
    <row r="29" spans="1:38" customHeight="1" ht="15.75">
      <c r="A29" s="70">
        <v>0.21875</v>
      </c>
      <c r="B29" s="71">
        <v>0.229166666666667</v>
      </c>
      <c r="C29" s="72">
        <v>49.91</v>
      </c>
      <c r="D29" s="73">
        <f>ROUND(C29,2)</f>
        <v>49.91</v>
      </c>
      <c r="E29" s="60">
        <v>561.98</v>
      </c>
      <c r="F29" s="60">
        <v>696.11035</v>
      </c>
      <c r="G29" s="61">
        <f>ABS(F29)</f>
        <v>696.11035</v>
      </c>
      <c r="H29" s="74">
        <v>-44.81582</v>
      </c>
      <c r="I29" s="63">
        <f>MAX(H29,-0.12*G29)</f>
        <v>-44.81582</v>
      </c>
      <c r="J29" s="63">
        <f>IF(ABS(G29)&lt;=10,0.5,IF(ABS(G29)&lt;=25,1,IF(ABS(G29)&lt;=100,2,10)))</f>
        <v>10</v>
      </c>
      <c r="K29" s="64">
        <f>IF(H29&lt;-J29,1,0)</f>
        <v>1</v>
      </c>
      <c r="L29" s="64">
        <f>IF(K29=K28,L28+K29,0)</f>
        <v>6</v>
      </c>
      <c r="M29" s="65">
        <f>IF(OR(L29=12,L29=24,L29=36,L29=48,L29=60,L29=72,L29=84,L29=96),1,0)</f>
        <v>0</v>
      </c>
      <c r="N29" s="65">
        <f>IF(H29&gt;J29,1,0)</f>
        <v>0</v>
      </c>
      <c r="O29" s="65">
        <f>IF(N29=N28,O28+N29,0)</f>
        <v>0</v>
      </c>
      <c r="P29" s="65">
        <f>IF(OR(O29=12,O29=24,O29=36,O29=48,O29=60,O29=72,O29=84,O29=96),1,0)</f>
        <v>0</v>
      </c>
      <c r="Q29" s="66">
        <f>M29+P29</f>
        <v>0</v>
      </c>
      <c r="R29" s="66">
        <f>Q29*ABS(S29)*0.1</f>
        <v>0</v>
      </c>
      <c r="S29" s="67">
        <f>I29*E29/40000</f>
        <v>-0.62963986309</v>
      </c>
      <c r="T29" s="60">
        <f>MIN($T$6/100*G29,150)</f>
        <v>83.533242</v>
      </c>
      <c r="U29" s="60">
        <f>MIN($U$6/100*G29,200)</f>
        <v>104.4165525</v>
      </c>
      <c r="V29" s="60">
        <f>MIN($V$6/100*G29,250)</f>
        <v>139.22207</v>
      </c>
      <c r="W29" s="60">
        <v>0.2</v>
      </c>
      <c r="X29" s="60">
        <v>0.2</v>
      </c>
      <c r="Y29" s="60">
        <v>0.6</v>
      </c>
      <c r="Z29" s="67">
        <f>IF(AND(D29&lt;49.85,H29&gt;0),$C$2*ABS(H29)/40000,(SUMPRODUCT(--(H29&gt;$T29:$V29),(H29-$T29:$V29),($W29:$Y29)))*E29/40000)</f>
        <v>0</v>
      </c>
      <c r="AA29" s="67">
        <f>IF(AND(C29&gt;=50.1,H29&lt;0),($A$2)*ABS(H29)/40000,0)</f>
        <v>0</v>
      </c>
      <c r="AB29" s="67">
        <f>S29+Z29+AA29</f>
        <v>-0.62963986309</v>
      </c>
      <c r="AC29" s="75" t="str">
        <f>IF(AB29&gt;=0,AB29,"")</f>
        <v/>
      </c>
      <c r="AD29" s="76">
        <f>IF(AB29&lt;0,AB29,"")</f>
        <v>-0.62963986309</v>
      </c>
      <c r="AE29" s="77"/>
      <c r="AF29" s="84"/>
      <c r="AG29" s="85">
        <f>ROUND((AG28-0.01),2)</f>
        <v>51.27</v>
      </c>
      <c r="AH29" s="87">
        <v>0</v>
      </c>
      <c r="AI29" s="86">
        <v>0</v>
      </c>
    </row>
    <row r="30" spans="1:38" customHeight="1" ht="15.75">
      <c r="A30" s="70">
        <v>0.229166666666667</v>
      </c>
      <c r="B30" s="71">
        <v>0.239583333333334</v>
      </c>
      <c r="C30" s="72">
        <v>49.87</v>
      </c>
      <c r="D30" s="73">
        <f>ROUND(C30,2)</f>
        <v>49.87</v>
      </c>
      <c r="E30" s="60">
        <v>697.99</v>
      </c>
      <c r="F30" s="60">
        <v>661.14955</v>
      </c>
      <c r="G30" s="61">
        <f>ABS(F30)</f>
        <v>661.14955</v>
      </c>
      <c r="H30" s="74">
        <v>2.38481</v>
      </c>
      <c r="I30" s="63">
        <f>MAX(H30,-0.12*G30)</f>
        <v>2.38481</v>
      </c>
      <c r="J30" s="63">
        <f>IF(ABS(G30)&lt;=10,0.5,IF(ABS(G30)&lt;=25,1,IF(ABS(G30)&lt;=100,2,10)))</f>
        <v>10</v>
      </c>
      <c r="K30" s="64">
        <f>IF(H30&lt;-J30,1,0)</f>
        <v>0</v>
      </c>
      <c r="L30" s="64">
        <f>IF(K30=K29,L29+K30,0)</f>
        <v>0</v>
      </c>
      <c r="M30" s="65">
        <f>IF(OR(L30=12,L30=24,L30=36,L30=48,L30=60,L30=72,L30=84,L30=96),1,0)</f>
        <v>0</v>
      </c>
      <c r="N30" s="65">
        <f>IF(H30&gt;J30,1,0)</f>
        <v>0</v>
      </c>
      <c r="O30" s="65">
        <f>IF(N30=N29,O29+N30,0)</f>
        <v>0</v>
      </c>
      <c r="P30" s="65">
        <f>IF(OR(O30=12,O30=24,O30=36,O30=48,O30=60,O30=72,O30=84,O30=96),1,0)</f>
        <v>0</v>
      </c>
      <c r="Q30" s="66">
        <f>M30+P30</f>
        <v>0</v>
      </c>
      <c r="R30" s="66">
        <f>Q30*ABS(S30)*0.1</f>
        <v>0</v>
      </c>
      <c r="S30" s="67">
        <f>I30*E30/40000</f>
        <v>0.0416143382975</v>
      </c>
      <c r="T30" s="60">
        <f>MIN($T$6/100*G30,150)</f>
        <v>79.33794599999999</v>
      </c>
      <c r="U30" s="60">
        <f>MIN($U$6/100*G30,200)</f>
        <v>99.1724325</v>
      </c>
      <c r="V30" s="60">
        <f>MIN($V$6/100*G30,250)</f>
        <v>132.22991</v>
      </c>
      <c r="W30" s="60">
        <v>0.2</v>
      </c>
      <c r="X30" s="60">
        <v>0.2</v>
      </c>
      <c r="Y30" s="60">
        <v>0.6</v>
      </c>
      <c r="Z30" s="67">
        <f>IF(AND(D30&lt;49.85,H30&gt;0),$C$2*ABS(H30)/40000,(SUMPRODUCT(--(H30&gt;$T30:$V30),(H30-$T30:$V30),($W30:$Y30)))*E30/40000)</f>
        <v>0</v>
      </c>
      <c r="AA30" s="67">
        <f>IF(AND(C30&gt;=50.1,H30&lt;0),($A$2)*ABS(H30)/40000,0)</f>
        <v>0</v>
      </c>
      <c r="AB30" s="67">
        <f>S30+Z30+AA30</f>
        <v>0.0416143382975</v>
      </c>
      <c r="AC30" s="75">
        <f>IF(AB30&gt;=0,AB30,"")</f>
        <v>0.0416143382975</v>
      </c>
      <c r="AD30" s="76" t="str">
        <f>IF(AB30&lt;0,AB30,"")</f>
        <v/>
      </c>
      <c r="AE30" s="77"/>
      <c r="AF30" s="84"/>
      <c r="AG30" s="85">
        <f>ROUND((AG29-0.01),2)</f>
        <v>51.26</v>
      </c>
      <c r="AH30" s="87">
        <v>0</v>
      </c>
      <c r="AI30" s="86">
        <v>0</v>
      </c>
    </row>
    <row r="31" spans="1:38" customHeight="1" ht="15.75">
      <c r="A31" s="70">
        <v>0.239583333333333</v>
      </c>
      <c r="B31" s="71">
        <v>0.25</v>
      </c>
      <c r="C31" s="72">
        <v>49.94</v>
      </c>
      <c r="D31" s="73">
        <f>ROUND(C31,2)</f>
        <v>49.94</v>
      </c>
      <c r="E31" s="60">
        <v>459.98</v>
      </c>
      <c r="F31" s="60">
        <v>796.44177</v>
      </c>
      <c r="G31" s="61">
        <f>ABS(F31)</f>
        <v>796.44177</v>
      </c>
      <c r="H31" s="74">
        <v>-31.65455</v>
      </c>
      <c r="I31" s="63">
        <f>MAX(H31,-0.12*G31)</f>
        <v>-31.65455</v>
      </c>
      <c r="J31" s="63">
        <f>IF(ABS(G31)&lt;=10,0.5,IF(ABS(G31)&lt;=25,1,IF(ABS(G31)&lt;=100,2,10)))</f>
        <v>10</v>
      </c>
      <c r="K31" s="64">
        <f>IF(H31&lt;-J31,1,0)</f>
        <v>1</v>
      </c>
      <c r="L31" s="64">
        <f>IF(K31=K30,L30+K31,0)</f>
        <v>0</v>
      </c>
      <c r="M31" s="65">
        <f>IF(OR(L31=12,L31=24,L31=36,L31=48,L31=60,L31=72,L31=84,L31=96),1,0)</f>
        <v>0</v>
      </c>
      <c r="N31" s="65">
        <f>IF(H31&gt;J31,1,0)</f>
        <v>0</v>
      </c>
      <c r="O31" s="65">
        <f>IF(N31=N30,O30+N31,0)</f>
        <v>0</v>
      </c>
      <c r="P31" s="65">
        <f>IF(OR(O31=12,O31=24,O31=36,O31=48,O31=60,O31=72,O31=84,O31=96),1,0)</f>
        <v>0</v>
      </c>
      <c r="Q31" s="66">
        <f>M31+P31</f>
        <v>0</v>
      </c>
      <c r="R31" s="66">
        <f>Q31*ABS(S31)*0.1</f>
        <v>0</v>
      </c>
      <c r="S31" s="67">
        <f>I31*E31/40000</f>
        <v>-0.364011497725</v>
      </c>
      <c r="T31" s="60">
        <f>MIN($T$6/100*G31,150)</f>
        <v>95.5730124</v>
      </c>
      <c r="U31" s="60">
        <f>MIN($U$6/100*G31,200)</f>
        <v>119.4662655</v>
      </c>
      <c r="V31" s="60">
        <f>MIN($V$6/100*G31,250)</f>
        <v>159.288354</v>
      </c>
      <c r="W31" s="60">
        <v>0.2</v>
      </c>
      <c r="X31" s="60">
        <v>0.2</v>
      </c>
      <c r="Y31" s="60">
        <v>0.6</v>
      </c>
      <c r="Z31" s="67">
        <f>IF(AND(D31&lt;49.85,H31&gt;0),$C$2*ABS(H31)/40000,(SUMPRODUCT(--(H31&gt;$T31:$V31),(H31-$T31:$V31),($W31:$Y31)))*E31/40000)</f>
        <v>0</v>
      </c>
      <c r="AA31" s="67">
        <f>IF(AND(C31&gt;=50.1,H31&lt;0),($A$2)*ABS(H31)/40000,0)</f>
        <v>0</v>
      </c>
      <c r="AB31" s="67">
        <f>S31+Z31+AA31</f>
        <v>-0.364011497725</v>
      </c>
      <c r="AC31" s="75" t="str">
        <f>IF(AB31&gt;=0,AB31,"")</f>
        <v/>
      </c>
      <c r="AD31" s="76">
        <f>IF(AB31&lt;0,AB31,"")</f>
        <v>-0.364011497725</v>
      </c>
      <c r="AE31" s="77"/>
      <c r="AF31" s="84"/>
      <c r="AG31" s="85">
        <f>ROUND((AG30-0.01),2)</f>
        <v>51.25</v>
      </c>
      <c r="AH31" s="87">
        <v>0</v>
      </c>
      <c r="AI31" s="86">
        <v>0</v>
      </c>
    </row>
    <row r="32" spans="1:38" customHeight="1" ht="15.75">
      <c r="A32" s="70">
        <v>0.25</v>
      </c>
      <c r="B32" s="71">
        <v>0.260416666666667</v>
      </c>
      <c r="C32" s="72">
        <v>49.91</v>
      </c>
      <c r="D32" s="73">
        <f>ROUND(C32,2)</f>
        <v>49.91</v>
      </c>
      <c r="E32" s="60">
        <v>561.98</v>
      </c>
      <c r="F32" s="60">
        <v>909.2281</v>
      </c>
      <c r="G32" s="61">
        <f>ABS(F32)</f>
        <v>909.2281</v>
      </c>
      <c r="H32" s="74">
        <v>-53.83562</v>
      </c>
      <c r="I32" s="63">
        <f>MAX(H32,-0.12*G32)</f>
        <v>-53.83562</v>
      </c>
      <c r="J32" s="63">
        <f>IF(ABS(G32)&lt;=10,0.5,IF(ABS(G32)&lt;=25,1,IF(ABS(G32)&lt;=100,2,10)))</f>
        <v>10</v>
      </c>
      <c r="K32" s="64">
        <f>IF(H32&lt;-J32,1,0)</f>
        <v>1</v>
      </c>
      <c r="L32" s="64">
        <f>IF(K32=K31,L31+K32,0)</f>
        <v>1</v>
      </c>
      <c r="M32" s="65">
        <f>IF(OR(L32=12,L32=24,L32=36,L32=48,L32=60,L32=72,L32=84,L32=96),1,0)</f>
        <v>0</v>
      </c>
      <c r="N32" s="65">
        <f>IF(H32&gt;J32,1,0)</f>
        <v>0</v>
      </c>
      <c r="O32" s="65">
        <f>IF(N32=N31,O31+N32,0)</f>
        <v>0</v>
      </c>
      <c r="P32" s="65">
        <f>IF(OR(O32=12,O32=24,O32=36,O32=48,O32=60,O32=72,O32=84,O32=96),1,0)</f>
        <v>0</v>
      </c>
      <c r="Q32" s="66">
        <f>M32+P32</f>
        <v>0</v>
      </c>
      <c r="R32" s="66">
        <f>Q32*ABS(S32)*0.1</f>
        <v>0</v>
      </c>
      <c r="S32" s="67">
        <f>I32*E32/40000</f>
        <v>-0.75636354319</v>
      </c>
      <c r="T32" s="60">
        <f>MIN($T$6/100*G32,150)</f>
        <v>109.107372</v>
      </c>
      <c r="U32" s="60">
        <f>MIN($U$6/100*G32,200)</f>
        <v>136.384215</v>
      </c>
      <c r="V32" s="60">
        <f>MIN($V$6/100*G32,250)</f>
        <v>181.84562</v>
      </c>
      <c r="W32" s="60">
        <v>0.2</v>
      </c>
      <c r="X32" s="60">
        <v>0.2</v>
      </c>
      <c r="Y32" s="60">
        <v>0.6</v>
      </c>
      <c r="Z32" s="67">
        <f>IF(AND(D32&lt;49.85,H32&gt;0),$C$2*ABS(H32)/40000,(SUMPRODUCT(--(H32&gt;$T32:$V32),(H32-$T32:$V32),($W32:$Y32)))*E32/40000)</f>
        <v>0</v>
      </c>
      <c r="AA32" s="67">
        <f>IF(AND(C32&gt;=50.1,H32&lt;0),($A$2)*ABS(H32)/40000,0)</f>
        <v>0</v>
      </c>
      <c r="AB32" s="67">
        <f>S32+Z32+AA32</f>
        <v>-0.75636354319</v>
      </c>
      <c r="AC32" s="75" t="str">
        <f>IF(AB32&gt;=0,AB32,"")</f>
        <v/>
      </c>
      <c r="AD32" s="76">
        <f>IF(AB32&lt;0,AB32,"")</f>
        <v>-0.75636354319</v>
      </c>
      <c r="AE32" s="77"/>
      <c r="AF32" s="84"/>
      <c r="AG32" s="85">
        <f>ROUND((AG31-0.01),2)</f>
        <v>51.24</v>
      </c>
      <c r="AH32" s="87">
        <v>0</v>
      </c>
      <c r="AI32" s="86">
        <v>0</v>
      </c>
    </row>
    <row r="33" spans="1:38" customHeight="1" ht="15.75">
      <c r="A33" s="70">
        <v>0.260416666666667</v>
      </c>
      <c r="B33" s="71">
        <v>0.270833333333334</v>
      </c>
      <c r="C33" s="72">
        <v>49.88</v>
      </c>
      <c r="D33" s="73">
        <f>ROUND(C33,2)</f>
        <v>49.88</v>
      </c>
      <c r="E33" s="60">
        <v>663.99</v>
      </c>
      <c r="F33" s="60">
        <v>979.5181</v>
      </c>
      <c r="G33" s="61">
        <f>ABS(F33)</f>
        <v>979.5181</v>
      </c>
      <c r="H33" s="74">
        <v>-25.86956</v>
      </c>
      <c r="I33" s="63">
        <f>MAX(H33,-0.12*G33)</f>
        <v>-25.86956</v>
      </c>
      <c r="J33" s="63">
        <f>IF(ABS(G33)&lt;=10,0.5,IF(ABS(G33)&lt;=25,1,IF(ABS(G33)&lt;=100,2,10)))</f>
        <v>10</v>
      </c>
      <c r="K33" s="64">
        <f>IF(H33&lt;-J33,1,0)</f>
        <v>1</v>
      </c>
      <c r="L33" s="64">
        <f>IF(K33=K32,L32+K33,0)</f>
        <v>2</v>
      </c>
      <c r="M33" s="65">
        <f>IF(OR(L33=12,L33=24,L33=36,L33=48,L33=60,L33=72,L33=84,L33=96),1,0)</f>
        <v>0</v>
      </c>
      <c r="N33" s="65">
        <f>IF(H33&gt;J33,1,0)</f>
        <v>0</v>
      </c>
      <c r="O33" s="65">
        <f>IF(N33=N32,O32+N33,0)</f>
        <v>0</v>
      </c>
      <c r="P33" s="65">
        <f>IF(OR(O33=12,O33=24,O33=36,O33=48,O33=60,O33=72,O33=84,O33=96),1,0)</f>
        <v>0</v>
      </c>
      <c r="Q33" s="66">
        <f>M33+P33</f>
        <v>0</v>
      </c>
      <c r="R33" s="66">
        <f>Q33*ABS(S33)*0.1</f>
        <v>0</v>
      </c>
      <c r="S33" s="67">
        <f>I33*E33/40000</f>
        <v>-0.42942822861</v>
      </c>
      <c r="T33" s="60">
        <f>MIN($T$6/100*G33,150)</f>
        <v>117.542172</v>
      </c>
      <c r="U33" s="60">
        <f>MIN($U$6/100*G33,200)</f>
        <v>146.927715</v>
      </c>
      <c r="V33" s="60">
        <f>MIN($V$6/100*G33,250)</f>
        <v>195.90362</v>
      </c>
      <c r="W33" s="60">
        <v>0.2</v>
      </c>
      <c r="X33" s="60">
        <v>0.2</v>
      </c>
      <c r="Y33" s="60">
        <v>0.6</v>
      </c>
      <c r="Z33" s="67">
        <f>IF(AND(D33&lt;49.85,H33&gt;0),$C$2*ABS(H33)/40000,(SUMPRODUCT(--(H33&gt;$T33:$V33),(H33-$T33:$V33),($W33:$Y33)))*E33/40000)</f>
        <v>0</v>
      </c>
      <c r="AA33" s="67">
        <f>IF(AND(C33&gt;=50.1,H33&lt;0),($A$2)*ABS(H33)/40000,0)</f>
        <v>0</v>
      </c>
      <c r="AB33" s="67">
        <f>S33+Z33+AA33</f>
        <v>-0.42942822861</v>
      </c>
      <c r="AC33" s="75" t="str">
        <f>IF(AB33&gt;=0,AB33,"")</f>
        <v/>
      </c>
      <c r="AD33" s="76">
        <f>IF(AB33&lt;0,AB33,"")</f>
        <v>-0.42942822861</v>
      </c>
      <c r="AE33" s="77"/>
      <c r="AF33" s="84"/>
      <c r="AG33" s="85">
        <f>ROUND((AG32-0.01),2)</f>
        <v>51.23</v>
      </c>
      <c r="AH33" s="87">
        <v>0</v>
      </c>
      <c r="AI33" s="86">
        <v>0</v>
      </c>
    </row>
    <row r="34" spans="1:38" customHeight="1" ht="15.75">
      <c r="A34" s="70">
        <v>0.270833333333333</v>
      </c>
      <c r="B34" s="71">
        <v>0.28125</v>
      </c>
      <c r="C34" s="72">
        <v>49.85</v>
      </c>
      <c r="D34" s="73">
        <f>ROUND(C34,2)</f>
        <v>49.85</v>
      </c>
      <c r="E34" s="60">
        <v>766</v>
      </c>
      <c r="F34" s="60">
        <v>1044.00266</v>
      </c>
      <c r="G34" s="61">
        <f>ABS(F34)</f>
        <v>1044.00266</v>
      </c>
      <c r="H34" s="74">
        <v>-9.833930000000001</v>
      </c>
      <c r="I34" s="63">
        <f>MAX(H34,-0.12*G34)</f>
        <v>-9.833930000000001</v>
      </c>
      <c r="J34" s="63">
        <f>IF(ABS(G34)&lt;=10,0.5,IF(ABS(G34)&lt;=25,1,IF(ABS(G34)&lt;=100,2,10)))</f>
        <v>10</v>
      </c>
      <c r="K34" s="64">
        <f>IF(H34&lt;-J34,1,0)</f>
        <v>0</v>
      </c>
      <c r="L34" s="64">
        <f>IF(K34=K33,L33+K34,0)</f>
        <v>0</v>
      </c>
      <c r="M34" s="65">
        <f>IF(OR(L34=12,L34=24,L34=36,L34=48,L34=60,L34=72,L34=84,L34=96),1,0)</f>
        <v>0</v>
      </c>
      <c r="N34" s="65">
        <f>IF(H34&gt;J34,1,0)</f>
        <v>0</v>
      </c>
      <c r="O34" s="65">
        <f>IF(N34=N33,O33+N34,0)</f>
        <v>0</v>
      </c>
      <c r="P34" s="65">
        <f>IF(OR(O34=12,O34=24,O34=36,O34=48,O34=60,O34=72,O34=84,O34=96),1,0)</f>
        <v>0</v>
      </c>
      <c r="Q34" s="66">
        <f>M34+P34</f>
        <v>0</v>
      </c>
      <c r="R34" s="66">
        <f>Q34*ABS(S34)*0.1</f>
        <v>0</v>
      </c>
      <c r="S34" s="67">
        <f>I34*E34/40000</f>
        <v>-0.1883197595</v>
      </c>
      <c r="T34" s="60">
        <f>MIN($T$6/100*G34,150)</f>
        <v>125.2803192</v>
      </c>
      <c r="U34" s="60">
        <f>MIN($U$6/100*G34,200)</f>
        <v>156.600399</v>
      </c>
      <c r="V34" s="60">
        <f>MIN($V$6/100*G34,250)</f>
        <v>208.800532</v>
      </c>
      <c r="W34" s="60">
        <v>0.2</v>
      </c>
      <c r="X34" s="60">
        <v>0.2</v>
      </c>
      <c r="Y34" s="60">
        <v>0.6</v>
      </c>
      <c r="Z34" s="67">
        <f>IF(AND(D34&lt;49.85,H34&gt;0),$C$2*ABS(H34)/40000,(SUMPRODUCT(--(H34&gt;$T34:$V34),(H34-$T34:$V34),($W34:$Y34)))*E34/40000)</f>
        <v>0</v>
      </c>
      <c r="AA34" s="67">
        <f>IF(AND(C34&gt;=50.1,H34&lt;0),($A$2)*ABS(H34)/40000,0)</f>
        <v>0</v>
      </c>
      <c r="AB34" s="67">
        <f>S34+Z34+AA34</f>
        <v>-0.1883197595</v>
      </c>
      <c r="AC34" s="75" t="str">
        <f>IF(AB34&gt;=0,AB34,"")</f>
        <v/>
      </c>
      <c r="AD34" s="76">
        <f>IF(AB34&lt;0,AB34,"")</f>
        <v>-0.1883197595</v>
      </c>
      <c r="AE34" s="77"/>
      <c r="AF34" s="84"/>
      <c r="AG34" s="85">
        <f>ROUND((AG33-0.01),2)</f>
        <v>51.22</v>
      </c>
      <c r="AH34" s="87">
        <v>0</v>
      </c>
      <c r="AI34" s="86">
        <v>0</v>
      </c>
    </row>
    <row r="35" spans="1:38" customHeight="1" ht="15.75">
      <c r="A35" s="70">
        <v>0.28125</v>
      </c>
      <c r="B35" s="71">
        <v>0.291666666666667</v>
      </c>
      <c r="C35" s="72">
        <v>49.77</v>
      </c>
      <c r="D35" s="73">
        <f>ROUND(C35,2)</f>
        <v>49.77</v>
      </c>
      <c r="E35" s="60">
        <v>800</v>
      </c>
      <c r="F35" s="60">
        <v>1024.29825</v>
      </c>
      <c r="G35" s="61">
        <f>ABS(F35)</f>
        <v>1024.29825</v>
      </c>
      <c r="H35" s="74">
        <v>92.52012999999999</v>
      </c>
      <c r="I35" s="63">
        <f>MAX(H35,-0.12*G35)</f>
        <v>92.52012999999999</v>
      </c>
      <c r="J35" s="63">
        <f>IF(ABS(G35)&lt;=10,0.5,IF(ABS(G35)&lt;=25,1,IF(ABS(G35)&lt;=100,2,10)))</f>
        <v>10</v>
      </c>
      <c r="K35" s="64">
        <f>IF(H35&lt;-J35,1,0)</f>
        <v>0</v>
      </c>
      <c r="L35" s="64">
        <f>IF(K35=K34,L34+K35,0)</f>
        <v>0</v>
      </c>
      <c r="M35" s="65">
        <f>IF(OR(L35=12,L35=24,L35=36,L35=48,L35=60,L35=72,L35=84,L35=96),1,0)</f>
        <v>0</v>
      </c>
      <c r="N35" s="65">
        <f>IF(H35&gt;J35,1,0)</f>
        <v>1</v>
      </c>
      <c r="O35" s="65">
        <f>IF(N35=N34,O34+N35,0)</f>
        <v>0</v>
      </c>
      <c r="P35" s="65">
        <f>IF(OR(O35=12,O35=24,O35=36,O35=48,O35=60,O35=72,O35=84,O35=96),1,0)</f>
        <v>0</v>
      </c>
      <c r="Q35" s="66">
        <f>M35+P35</f>
        <v>0</v>
      </c>
      <c r="R35" s="66">
        <f>Q35*ABS(S35)*0.1</f>
        <v>0</v>
      </c>
      <c r="S35" s="67">
        <f>I35*E35/40000</f>
        <v>1.8504026</v>
      </c>
      <c r="T35" s="60">
        <f>MIN($T$6/100*G35,150)</f>
        <v>122.91579</v>
      </c>
      <c r="U35" s="60">
        <f>MIN($U$6/100*G35,200)</f>
        <v>153.6447375</v>
      </c>
      <c r="V35" s="60">
        <f>MIN($V$6/100*G35,250)</f>
        <v>204.85965</v>
      </c>
      <c r="W35" s="60">
        <v>0.2</v>
      </c>
      <c r="X35" s="60">
        <v>0.2</v>
      </c>
      <c r="Y35" s="60">
        <v>0.6</v>
      </c>
      <c r="Z35" s="67">
        <f>IF(AND(D35&lt;49.85,H35&gt;0),$C$2*ABS(H35)/40000,(SUMPRODUCT(--(H35&gt;$T35:$V35),(H35-$T35:$V35),($W35:$Y35)))*E35/40000)</f>
        <v>1.8504026</v>
      </c>
      <c r="AA35" s="67">
        <f>IF(AND(C35&gt;=50.1,H35&lt;0),($A$2)*ABS(H35)/40000,0)</f>
        <v>0</v>
      </c>
      <c r="AB35" s="67">
        <f>S35+Z35+AA35</f>
        <v>3.7008052</v>
      </c>
      <c r="AC35" s="75">
        <f>IF(AB35&gt;=0,AB35,"")</f>
        <v>3.7008052</v>
      </c>
      <c r="AD35" s="76" t="str">
        <f>IF(AB35&lt;0,AB35,"")</f>
        <v/>
      </c>
      <c r="AE35" s="77"/>
      <c r="AF35" s="84"/>
      <c r="AG35" s="85">
        <f>ROUND((AG34-0.01),2)</f>
        <v>51.21</v>
      </c>
      <c r="AH35" s="87">
        <v>0</v>
      </c>
      <c r="AI35" s="86">
        <v>0</v>
      </c>
    </row>
    <row r="36" spans="1:38" customHeight="1" ht="15.75">
      <c r="A36" s="70">
        <v>0.291666666666667</v>
      </c>
      <c r="B36" s="71">
        <v>0.302083333333334</v>
      </c>
      <c r="C36" s="72">
        <v>49.86</v>
      </c>
      <c r="D36" s="73">
        <f>ROUND(C36,2)</f>
        <v>49.86</v>
      </c>
      <c r="E36" s="60">
        <v>732</v>
      </c>
      <c r="F36" s="60">
        <v>1166.24065</v>
      </c>
      <c r="G36" s="61">
        <f>ABS(F36)</f>
        <v>1166.24065</v>
      </c>
      <c r="H36" s="74">
        <v>46.03198</v>
      </c>
      <c r="I36" s="63">
        <f>MAX(H36,-0.12*G36)</f>
        <v>46.03198</v>
      </c>
      <c r="J36" s="63">
        <f>IF(ABS(G36)&lt;=10,0.5,IF(ABS(G36)&lt;=25,1,IF(ABS(G36)&lt;=100,2,10)))</f>
        <v>10</v>
      </c>
      <c r="K36" s="64">
        <f>IF(H36&lt;-J36,1,0)</f>
        <v>0</v>
      </c>
      <c r="L36" s="64">
        <f>IF(K36=K35,L35+K36,0)</f>
        <v>0</v>
      </c>
      <c r="M36" s="65">
        <f>IF(OR(L36=12,L36=24,L36=36,L36=48,L36=60,L36=72,L36=84,L36=96),1,0)</f>
        <v>0</v>
      </c>
      <c r="N36" s="65">
        <f>IF(H36&gt;J36,1,0)</f>
        <v>1</v>
      </c>
      <c r="O36" s="65">
        <f>IF(N36=N35,O35+N36,0)</f>
        <v>1</v>
      </c>
      <c r="P36" s="65">
        <f>IF(OR(O36=12,O36=24,O36=36,O36=48,O36=60,O36=72,O36=84,O36=96),1,0)</f>
        <v>0</v>
      </c>
      <c r="Q36" s="66">
        <f>M36+P36</f>
        <v>0</v>
      </c>
      <c r="R36" s="66">
        <f>Q36*ABS(S36)*0.1</f>
        <v>0</v>
      </c>
      <c r="S36" s="67">
        <f>I36*E36/40000</f>
        <v>0.842385234</v>
      </c>
      <c r="T36" s="60">
        <f>MIN($T$6/100*G36,150)</f>
        <v>139.948878</v>
      </c>
      <c r="U36" s="60">
        <f>MIN($U$6/100*G36,200)</f>
        <v>174.9360975</v>
      </c>
      <c r="V36" s="60">
        <f>MIN($V$6/100*G36,250)</f>
        <v>233.24813</v>
      </c>
      <c r="W36" s="60">
        <v>0.2</v>
      </c>
      <c r="X36" s="60">
        <v>0.2</v>
      </c>
      <c r="Y36" s="60">
        <v>0.6</v>
      </c>
      <c r="Z36" s="67">
        <f>IF(AND(D36&lt;49.85,H36&gt;0),$C$2*ABS(H36)/40000,(SUMPRODUCT(--(H36&gt;$T36:$V36),(H36-$T36:$V36),($W36:$Y36)))*E36/40000)</f>
        <v>0</v>
      </c>
      <c r="AA36" s="67">
        <f>IF(AND(C36&gt;=50.1,H36&lt;0),($A$2)*ABS(H36)/40000,0)</f>
        <v>0</v>
      </c>
      <c r="AB36" s="67">
        <f>S36+Z36+AA36</f>
        <v>0.842385234</v>
      </c>
      <c r="AC36" s="75">
        <f>IF(AB36&gt;=0,AB36,"")</f>
        <v>0.842385234</v>
      </c>
      <c r="AD36" s="76" t="str">
        <f>IF(AB36&lt;0,AB36,"")</f>
        <v/>
      </c>
      <c r="AE36" s="77"/>
      <c r="AF36" s="84"/>
      <c r="AG36" s="85">
        <f>ROUND((AG35-0.01),2)</f>
        <v>51.2</v>
      </c>
      <c r="AH36" s="87">
        <v>0</v>
      </c>
      <c r="AI36" s="86">
        <v>0</v>
      </c>
    </row>
    <row r="37" spans="1:38" customHeight="1" ht="15.75">
      <c r="A37" s="70">
        <v>0.302083333333333</v>
      </c>
      <c r="B37" s="71">
        <v>0.3125</v>
      </c>
      <c r="C37" s="72">
        <v>49.78</v>
      </c>
      <c r="D37" s="73">
        <f>ROUND(C37,2)</f>
        <v>49.78</v>
      </c>
      <c r="E37" s="60">
        <v>800</v>
      </c>
      <c r="F37" s="60">
        <v>1245.73825</v>
      </c>
      <c r="G37" s="61">
        <f>ABS(F37)</f>
        <v>1245.73825</v>
      </c>
      <c r="H37" s="74">
        <v>51.51833</v>
      </c>
      <c r="I37" s="63">
        <f>MAX(H37,-0.12*G37)</f>
        <v>51.51833</v>
      </c>
      <c r="J37" s="63">
        <f>IF(ABS(G37)&lt;=10,0.5,IF(ABS(G37)&lt;=25,1,IF(ABS(G37)&lt;=100,2,10)))</f>
        <v>10</v>
      </c>
      <c r="K37" s="64">
        <f>IF(H37&lt;-J37,1,0)</f>
        <v>0</v>
      </c>
      <c r="L37" s="64">
        <f>IF(K37=K36,L36+K37,0)</f>
        <v>0</v>
      </c>
      <c r="M37" s="65">
        <f>IF(OR(L37=12,L37=24,L37=36,L37=48,L37=60,L37=72,L37=84,L37=96),1,0)</f>
        <v>0</v>
      </c>
      <c r="N37" s="65">
        <f>IF(H37&gt;J37,1,0)</f>
        <v>1</v>
      </c>
      <c r="O37" s="65">
        <f>IF(N37=N36,O36+N37,0)</f>
        <v>2</v>
      </c>
      <c r="P37" s="65">
        <f>IF(OR(O37=12,O37=24,O37=36,O37=48,O37=60,O37=72,O37=84,O37=96),1,0)</f>
        <v>0</v>
      </c>
      <c r="Q37" s="66">
        <f>M37+P37</f>
        <v>0</v>
      </c>
      <c r="R37" s="66">
        <f>Q37*ABS(S37)*0.1</f>
        <v>0</v>
      </c>
      <c r="S37" s="67">
        <f>I37*E37/40000</f>
        <v>1.0303666</v>
      </c>
      <c r="T37" s="60">
        <f>MIN($T$6/100*G37,150)</f>
        <v>149.48859</v>
      </c>
      <c r="U37" s="60">
        <f>MIN($U$6/100*G37,200)</f>
        <v>186.8607375</v>
      </c>
      <c r="V37" s="60">
        <f>MIN($V$6/100*G37,250)</f>
        <v>249.14765</v>
      </c>
      <c r="W37" s="60">
        <v>0.2</v>
      </c>
      <c r="X37" s="60">
        <v>0.2</v>
      </c>
      <c r="Y37" s="60">
        <v>0.6</v>
      </c>
      <c r="Z37" s="67">
        <f>IF(AND(D37&lt;49.85,H37&gt;0),$C$2*ABS(H37)/40000,(SUMPRODUCT(--(H37&gt;$T37:$V37),(H37-$T37:$V37),($W37:$Y37)))*E37/40000)</f>
        <v>1.0303666</v>
      </c>
      <c r="AA37" s="67">
        <f>IF(AND(C37&gt;=50.1,H37&lt;0),($A$2)*ABS(H37)/40000,0)</f>
        <v>0</v>
      </c>
      <c r="AB37" s="67">
        <f>S37+Z37+AA37</f>
        <v>2.0607332</v>
      </c>
      <c r="AC37" s="75">
        <f>IF(AB37&gt;=0,AB37,"")</f>
        <v>2.0607332</v>
      </c>
      <c r="AD37" s="76" t="str">
        <f>IF(AB37&lt;0,AB37,"")</f>
        <v/>
      </c>
      <c r="AE37" s="77"/>
      <c r="AF37" s="84"/>
      <c r="AG37" s="85">
        <f>ROUND((AG36-0.01),2)</f>
        <v>51.19</v>
      </c>
      <c r="AH37" s="87">
        <v>0</v>
      </c>
      <c r="AI37" s="86">
        <v>0</v>
      </c>
    </row>
    <row r="38" spans="1:38" customHeight="1" ht="15.75">
      <c r="A38" s="70">
        <v>0.3125</v>
      </c>
      <c r="B38" s="71">
        <v>0.322916666666667</v>
      </c>
      <c r="C38" s="72">
        <v>49.99</v>
      </c>
      <c r="D38" s="73">
        <f>ROUND(C38,2)</f>
        <v>49.99</v>
      </c>
      <c r="E38" s="60">
        <v>289.96</v>
      </c>
      <c r="F38" s="60">
        <v>1382.77609</v>
      </c>
      <c r="G38" s="61">
        <f>ABS(F38)</f>
        <v>1382.77609</v>
      </c>
      <c r="H38" s="74">
        <v>-32.83755</v>
      </c>
      <c r="I38" s="63">
        <f>MAX(H38,-0.12*G38)</f>
        <v>-32.83755</v>
      </c>
      <c r="J38" s="63">
        <f>IF(ABS(G38)&lt;=10,0.5,IF(ABS(G38)&lt;=25,1,IF(ABS(G38)&lt;=100,2,10)))</f>
        <v>10</v>
      </c>
      <c r="K38" s="64">
        <f>IF(H38&lt;-J38,1,0)</f>
        <v>1</v>
      </c>
      <c r="L38" s="64">
        <f>IF(K38=K37,L37+K38,0)</f>
        <v>0</v>
      </c>
      <c r="M38" s="65">
        <f>IF(OR(L38=12,L38=24,L38=36,L38=48,L38=60,L38=72,L38=84,L38=96),1,0)</f>
        <v>0</v>
      </c>
      <c r="N38" s="65">
        <f>IF(H38&gt;J38,1,0)</f>
        <v>0</v>
      </c>
      <c r="O38" s="65">
        <f>IF(N38=N37,O37+N38,0)</f>
        <v>0</v>
      </c>
      <c r="P38" s="65">
        <f>IF(OR(O38=12,O38=24,O38=36,O38=48,O38=60,O38=72,O38=84,O38=96),1,0)</f>
        <v>0</v>
      </c>
      <c r="Q38" s="66">
        <f>M38+P38</f>
        <v>0</v>
      </c>
      <c r="R38" s="66">
        <f>Q38*ABS(S38)*0.1</f>
        <v>0</v>
      </c>
      <c r="S38" s="67">
        <f>I38*E38/40000</f>
        <v>-0.23803939995</v>
      </c>
      <c r="T38" s="60">
        <f>MIN($T$6/100*G38,150)</f>
        <v>150</v>
      </c>
      <c r="U38" s="60">
        <f>MIN($U$6/100*G38,200)</f>
        <v>200</v>
      </c>
      <c r="V38" s="60">
        <f>MIN($V$6/100*G38,250)</f>
        <v>250</v>
      </c>
      <c r="W38" s="60">
        <v>0.2</v>
      </c>
      <c r="X38" s="60">
        <v>0.2</v>
      </c>
      <c r="Y38" s="60">
        <v>0.6</v>
      </c>
      <c r="Z38" s="67">
        <f>IF(AND(D38&lt;49.85,H38&gt;0),$C$2*ABS(H38)/40000,(SUMPRODUCT(--(H38&gt;$T38:$V38),(H38-$T38:$V38),($W38:$Y38)))*E38/40000)</f>
        <v>0</v>
      </c>
      <c r="AA38" s="67">
        <f>IF(AND(C38&gt;=50.1,H38&lt;0),($A$2)*ABS(H38)/40000,0)</f>
        <v>0</v>
      </c>
      <c r="AB38" s="67">
        <f>S38+Z38+AA38</f>
        <v>-0.23803939995</v>
      </c>
      <c r="AC38" s="75" t="str">
        <f>IF(AB38&gt;=0,AB38,"")</f>
        <v/>
      </c>
      <c r="AD38" s="76">
        <f>IF(AB38&lt;0,AB38,"")</f>
        <v>-0.23803939995</v>
      </c>
      <c r="AE38" s="77"/>
      <c r="AF38" s="88"/>
      <c r="AG38" s="85">
        <f>ROUND((AG37-0.01),2)</f>
        <v>51.18</v>
      </c>
      <c r="AH38" s="87">
        <v>0</v>
      </c>
      <c r="AI38" s="86">
        <v>0</v>
      </c>
    </row>
    <row r="39" spans="1:38" customHeight="1" ht="15.75">
      <c r="A39" s="70">
        <v>0.322916666666667</v>
      </c>
      <c r="B39" s="71">
        <v>0.333333333333334</v>
      </c>
      <c r="C39" s="72">
        <v>50.01</v>
      </c>
      <c r="D39" s="73">
        <f>ROUND(C39,2)</f>
        <v>50.01</v>
      </c>
      <c r="E39" s="60">
        <v>204.77</v>
      </c>
      <c r="F39" s="60">
        <v>1389.37945</v>
      </c>
      <c r="G39" s="61">
        <f>ABS(F39)</f>
        <v>1389.37945</v>
      </c>
      <c r="H39" s="74">
        <v>-32.09592</v>
      </c>
      <c r="I39" s="63">
        <f>MAX(H39,-0.12*G39)</f>
        <v>-32.09592</v>
      </c>
      <c r="J39" s="63">
        <f>IF(ABS(G39)&lt;=10,0.5,IF(ABS(G39)&lt;=25,1,IF(ABS(G39)&lt;=100,2,10)))</f>
        <v>10</v>
      </c>
      <c r="K39" s="64">
        <f>IF(H39&lt;-J39,1,0)</f>
        <v>1</v>
      </c>
      <c r="L39" s="64">
        <f>IF(K39=K38,L38+K39,0)</f>
        <v>1</v>
      </c>
      <c r="M39" s="65">
        <f>IF(OR(L39=12,L39=24,L39=36,L39=48,L39=60,L39=72,L39=84,L39=96),1,0)</f>
        <v>0</v>
      </c>
      <c r="N39" s="65">
        <f>IF(H39&gt;J39,1,0)</f>
        <v>0</v>
      </c>
      <c r="O39" s="65">
        <f>IF(N39=N38,O38+N39,0)</f>
        <v>0</v>
      </c>
      <c r="P39" s="65">
        <f>IF(OR(O39=12,O39=24,O39=36,O39=48,O39=60,O39=72,O39=84,O39=96),1,0)</f>
        <v>0</v>
      </c>
      <c r="Q39" s="66">
        <f>M39+P39</f>
        <v>0</v>
      </c>
      <c r="R39" s="66">
        <f>Q39*ABS(S39)*0.1</f>
        <v>0</v>
      </c>
      <c r="S39" s="67">
        <f>I39*E39/40000</f>
        <v>-0.16430703846</v>
      </c>
      <c r="T39" s="60">
        <f>MIN($T$6/100*G39,150)</f>
        <v>150</v>
      </c>
      <c r="U39" s="60">
        <f>MIN($U$6/100*G39,200)</f>
        <v>200</v>
      </c>
      <c r="V39" s="60">
        <f>MIN($V$6/100*G39,250)</f>
        <v>250</v>
      </c>
      <c r="W39" s="60">
        <v>0.2</v>
      </c>
      <c r="X39" s="60">
        <v>0.2</v>
      </c>
      <c r="Y39" s="60">
        <v>0.6</v>
      </c>
      <c r="Z39" s="67">
        <f>IF(AND(D39&lt;49.85,H39&gt;0),$C$2*ABS(H39)/40000,(SUMPRODUCT(--(H39&gt;$T39:$V39),(H39-$T39:$V39),($W39:$Y39)))*E39/40000)</f>
        <v>0</v>
      </c>
      <c r="AA39" s="67">
        <f>IF(AND(C39&gt;=50.1,H39&lt;0),($A$2)*ABS(H39)/40000,0)</f>
        <v>0</v>
      </c>
      <c r="AB39" s="67">
        <f>S39+Z39+AA39</f>
        <v>-0.16430703846</v>
      </c>
      <c r="AC39" s="75" t="str">
        <f>IF(AB39&gt;=0,AB39,"")</f>
        <v/>
      </c>
      <c r="AD39" s="76">
        <f>IF(AB39&lt;0,AB39,"")</f>
        <v>-0.16430703846</v>
      </c>
      <c r="AE39" s="77"/>
      <c r="AF39" s="89"/>
      <c r="AG39" s="85">
        <f>ROUND((AG38-0.01),2)</f>
        <v>51.17</v>
      </c>
      <c r="AH39" s="87">
        <v>0</v>
      </c>
      <c r="AI39" s="86">
        <v>0</v>
      </c>
    </row>
    <row r="40" spans="1:38" customHeight="1" ht="15.75">
      <c r="A40" s="70">
        <v>0.333333333333333</v>
      </c>
      <c r="B40" s="71">
        <v>0.34375</v>
      </c>
      <c r="C40" s="72">
        <v>49.98</v>
      </c>
      <c r="D40" s="73">
        <f>ROUND(C40,2)</f>
        <v>49.98</v>
      </c>
      <c r="E40" s="60">
        <v>323.97</v>
      </c>
      <c r="F40" s="60">
        <v>1391.43297</v>
      </c>
      <c r="G40" s="61">
        <f>ABS(F40)</f>
        <v>1391.43297</v>
      </c>
      <c r="H40" s="74">
        <v>49.62394</v>
      </c>
      <c r="I40" s="63">
        <f>MAX(H40,-0.12*G40)</f>
        <v>49.62394</v>
      </c>
      <c r="J40" s="63">
        <f>IF(ABS(G40)&lt;=10,0.5,IF(ABS(G40)&lt;=25,1,IF(ABS(G40)&lt;=100,2,10)))</f>
        <v>10</v>
      </c>
      <c r="K40" s="64">
        <f>IF(H40&lt;-J40,1,0)</f>
        <v>0</v>
      </c>
      <c r="L40" s="64">
        <f>IF(K40=K39,L39+K40,0)</f>
        <v>0</v>
      </c>
      <c r="M40" s="65">
        <f>IF(OR(L40=12,L40=24,L40=36,L40=48,L40=60,L40=72,L40=84,L40=96),1,0)</f>
        <v>0</v>
      </c>
      <c r="N40" s="65">
        <f>IF(H40&gt;J40,1,0)</f>
        <v>1</v>
      </c>
      <c r="O40" s="65">
        <f>IF(N40=N39,O39+N40,0)</f>
        <v>0</v>
      </c>
      <c r="P40" s="65">
        <f>IF(OR(O40=12,O40=24,O40=36,O40=48,O40=60,O40=72,O40=84,O40=96),1,0)</f>
        <v>0</v>
      </c>
      <c r="Q40" s="66">
        <f>M40+P40</f>
        <v>0</v>
      </c>
      <c r="R40" s="66">
        <f>Q40*ABS(S40)*0.1</f>
        <v>0</v>
      </c>
      <c r="S40" s="67">
        <f>I40*E40/40000</f>
        <v>0.401916696045</v>
      </c>
      <c r="T40" s="60">
        <f>MIN($T$6/100*G40,150)</f>
        <v>150</v>
      </c>
      <c r="U40" s="60">
        <f>MIN($U$6/100*G40,200)</f>
        <v>200</v>
      </c>
      <c r="V40" s="60">
        <f>MIN($V$6/100*G40,250)</f>
        <v>250</v>
      </c>
      <c r="W40" s="60">
        <v>0.2</v>
      </c>
      <c r="X40" s="60">
        <v>0.2</v>
      </c>
      <c r="Y40" s="60">
        <v>0.6</v>
      </c>
      <c r="Z40" s="67">
        <f>IF(AND(D40&lt;49.85,H40&gt;0),$C$2*ABS(H40)/40000,(SUMPRODUCT(--(H40&gt;$T40:$V40),(H40-$T40:$V40),($W40:$Y40)))*E40/40000)</f>
        <v>0</v>
      </c>
      <c r="AA40" s="67">
        <f>IF(AND(C40&gt;=50.1,H40&lt;0),($A$2)*ABS(H40)/40000,0)</f>
        <v>0</v>
      </c>
      <c r="AB40" s="67">
        <f>S40+Z40+AA40</f>
        <v>0.401916696045</v>
      </c>
      <c r="AC40" s="75">
        <f>IF(AB40&gt;=0,AB40,"")</f>
        <v>0.401916696045</v>
      </c>
      <c r="AD40" s="76" t="str">
        <f>IF(AB40&lt;0,AB40,"")</f>
        <v/>
      </c>
      <c r="AE40" s="77"/>
      <c r="AF40" s="89"/>
      <c r="AG40" s="85">
        <f>ROUND((AG39-0.01),2)</f>
        <v>51.16</v>
      </c>
      <c r="AH40" s="87">
        <v>0</v>
      </c>
      <c r="AI40" s="86">
        <v>0</v>
      </c>
    </row>
    <row r="41" spans="1:38" customHeight="1" ht="15.75">
      <c r="A41" s="70">
        <v>0.34375</v>
      </c>
      <c r="B41" s="71">
        <v>0.354166666666667</v>
      </c>
      <c r="C41" s="72">
        <v>50</v>
      </c>
      <c r="D41" s="73">
        <f>ROUND(C41,2)</f>
        <v>50</v>
      </c>
      <c r="E41" s="60">
        <v>255.96</v>
      </c>
      <c r="F41" s="60">
        <v>1347.64006</v>
      </c>
      <c r="G41" s="61">
        <f>ABS(F41)</f>
        <v>1347.64006</v>
      </c>
      <c r="H41" s="74">
        <v>94.13503</v>
      </c>
      <c r="I41" s="63">
        <f>MAX(H41,-0.12*G41)</f>
        <v>94.13503</v>
      </c>
      <c r="J41" s="63">
        <f>IF(ABS(G41)&lt;=10,0.5,IF(ABS(G41)&lt;=25,1,IF(ABS(G41)&lt;=100,2,10)))</f>
        <v>10</v>
      </c>
      <c r="K41" s="64">
        <f>IF(H41&lt;-J41,1,0)</f>
        <v>0</v>
      </c>
      <c r="L41" s="64">
        <f>IF(K41=K40,L40+K41,0)</f>
        <v>0</v>
      </c>
      <c r="M41" s="65">
        <f>IF(OR(L41=12,L41=24,L41=36,L41=48,L41=60,L41=72,L41=84,L41=96),1,0)</f>
        <v>0</v>
      </c>
      <c r="N41" s="65">
        <f>IF(H41&gt;J41,1,0)</f>
        <v>1</v>
      </c>
      <c r="O41" s="65">
        <f>IF(N41=N40,O40+N41,0)</f>
        <v>1</v>
      </c>
      <c r="P41" s="65">
        <f>IF(OR(O41=12,O41=24,O41=36,O41=48,O41=60,O41=72,O41=84,O41=96),1,0)</f>
        <v>0</v>
      </c>
      <c r="Q41" s="66">
        <f>M41+P41</f>
        <v>0</v>
      </c>
      <c r="R41" s="66">
        <f>Q41*ABS(S41)*0.1</f>
        <v>0</v>
      </c>
      <c r="S41" s="67">
        <f>I41*E41/40000</f>
        <v>0.60237005697</v>
      </c>
      <c r="T41" s="60">
        <f>MIN($T$6/100*G41,150)</f>
        <v>150</v>
      </c>
      <c r="U41" s="60">
        <f>MIN($U$6/100*G41,200)</f>
        <v>200</v>
      </c>
      <c r="V41" s="60">
        <f>MIN($V$6/100*G41,250)</f>
        <v>250</v>
      </c>
      <c r="W41" s="60">
        <v>0.2</v>
      </c>
      <c r="X41" s="60">
        <v>0.2</v>
      </c>
      <c r="Y41" s="60">
        <v>0.6</v>
      </c>
      <c r="Z41" s="67">
        <f>IF(AND(D41&lt;49.85,H41&gt;0),$C$2*ABS(H41)/40000,(SUMPRODUCT(--(H41&gt;$T41:$V41),(H41-$T41:$V41),($W41:$Y41)))*E41/40000)</f>
        <v>0</v>
      </c>
      <c r="AA41" s="67">
        <f>IF(AND(C41&gt;=50.1,H41&lt;0),($A$2)*ABS(H41)/40000,0)</f>
        <v>0</v>
      </c>
      <c r="AB41" s="67">
        <f>S41+Z41+AA41</f>
        <v>0.60237005697</v>
      </c>
      <c r="AC41" s="75">
        <f>IF(AB41&gt;=0,AB41,"")</f>
        <v>0.60237005697</v>
      </c>
      <c r="AD41" s="76" t="str">
        <f>IF(AB41&lt;0,AB41,"")</f>
        <v/>
      </c>
      <c r="AE41" s="77"/>
      <c r="AF41" s="89"/>
      <c r="AG41" s="85">
        <f>ROUND((AG40-0.01),2)</f>
        <v>51.15</v>
      </c>
      <c r="AH41" s="87">
        <v>0</v>
      </c>
      <c r="AI41" s="86">
        <v>0</v>
      </c>
    </row>
    <row r="42" spans="1:38" customHeight="1" ht="15.75">
      <c r="A42" s="70">
        <v>0.354166666666667</v>
      </c>
      <c r="B42" s="71">
        <v>0.364583333333334</v>
      </c>
      <c r="C42" s="72">
        <v>49.97</v>
      </c>
      <c r="D42" s="73">
        <f>ROUND(C42,2)</f>
        <v>49.97</v>
      </c>
      <c r="E42" s="60">
        <v>357.97</v>
      </c>
      <c r="F42" s="60">
        <v>1319.45055</v>
      </c>
      <c r="G42" s="61">
        <f>ABS(F42)</f>
        <v>1319.45055</v>
      </c>
      <c r="H42" s="74">
        <v>105.31422</v>
      </c>
      <c r="I42" s="63">
        <f>MAX(H42,-0.12*G42)</f>
        <v>105.31422</v>
      </c>
      <c r="J42" s="63">
        <f>IF(ABS(G42)&lt;=10,0.5,IF(ABS(G42)&lt;=25,1,IF(ABS(G42)&lt;=100,2,10)))</f>
        <v>10</v>
      </c>
      <c r="K42" s="64">
        <f>IF(H42&lt;-J42,1,0)</f>
        <v>0</v>
      </c>
      <c r="L42" s="64">
        <f>IF(K42=K41,L41+K42,0)</f>
        <v>0</v>
      </c>
      <c r="M42" s="65">
        <f>IF(OR(L42=12,L42=24,L42=36,L42=48,L42=60,L42=72,L42=84,L42=96),1,0)</f>
        <v>0</v>
      </c>
      <c r="N42" s="65">
        <f>IF(H42&gt;J42,1,0)</f>
        <v>1</v>
      </c>
      <c r="O42" s="65">
        <f>IF(N42=N41,O41+N42,0)</f>
        <v>2</v>
      </c>
      <c r="P42" s="65">
        <f>IF(OR(O42=12,O42=24,O42=36,O42=48,O42=60,O42=72,O42=84,O42=96),1,0)</f>
        <v>0</v>
      </c>
      <c r="Q42" s="66">
        <f>M42+P42</f>
        <v>0</v>
      </c>
      <c r="R42" s="66">
        <f>Q42*ABS(S42)*0.1</f>
        <v>0</v>
      </c>
      <c r="S42" s="67">
        <f>I42*E42/40000</f>
        <v>0.9424832833350001</v>
      </c>
      <c r="T42" s="60">
        <f>MIN($T$6/100*G42,150)</f>
        <v>150</v>
      </c>
      <c r="U42" s="60">
        <f>MIN($U$6/100*G42,200)</f>
        <v>197.9175825</v>
      </c>
      <c r="V42" s="60">
        <f>MIN($V$6/100*G42,250)</f>
        <v>250</v>
      </c>
      <c r="W42" s="60">
        <v>0.2</v>
      </c>
      <c r="X42" s="60">
        <v>0.2</v>
      </c>
      <c r="Y42" s="60">
        <v>0.6</v>
      </c>
      <c r="Z42" s="67">
        <f>IF(AND(D42&lt;49.85,H42&gt;0),$C$2*ABS(H42)/40000,(SUMPRODUCT(--(H42&gt;$T42:$V42),(H42-$T42:$V42),($W42:$Y42)))*E42/40000)</f>
        <v>0</v>
      </c>
      <c r="AA42" s="67">
        <f>IF(AND(C42&gt;=50.1,H42&lt;0),($A$2)*ABS(H42)/40000,0)</f>
        <v>0</v>
      </c>
      <c r="AB42" s="67">
        <f>S42+Z42+AA42</f>
        <v>0.9424832833350001</v>
      </c>
      <c r="AC42" s="75">
        <f>IF(AB42&gt;=0,AB42,"")</f>
        <v>0.9424832833350001</v>
      </c>
      <c r="AD42" s="76" t="str">
        <f>IF(AB42&lt;0,AB42,"")</f>
        <v/>
      </c>
      <c r="AE42" s="77"/>
      <c r="AF42" s="89"/>
      <c r="AG42" s="85">
        <f>ROUND((AG41-0.01),2)</f>
        <v>51.14</v>
      </c>
      <c r="AH42" s="87">
        <v>0</v>
      </c>
      <c r="AI42" s="86">
        <v>0</v>
      </c>
    </row>
    <row r="43" spans="1:38" customHeight="1" ht="15.75">
      <c r="A43" s="70">
        <v>0.364583333333333</v>
      </c>
      <c r="B43" s="71">
        <v>0.375</v>
      </c>
      <c r="C43" s="72">
        <v>50.03</v>
      </c>
      <c r="D43" s="73">
        <f>ROUND(C43,2)</f>
        <v>50.03</v>
      </c>
      <c r="E43" s="60">
        <v>102.38</v>
      </c>
      <c r="F43" s="60">
        <v>1257.6108</v>
      </c>
      <c r="G43" s="61">
        <f>ABS(F43)</f>
        <v>1257.6108</v>
      </c>
      <c r="H43" s="74">
        <v>107.19075</v>
      </c>
      <c r="I43" s="63">
        <f>MAX(H43,-0.12*G43)</f>
        <v>107.19075</v>
      </c>
      <c r="J43" s="63">
        <f>IF(ABS(G43)&lt;=10,0.5,IF(ABS(G43)&lt;=25,1,IF(ABS(G43)&lt;=100,2,10)))</f>
        <v>10</v>
      </c>
      <c r="K43" s="64">
        <f>IF(H43&lt;-J43,1,0)</f>
        <v>0</v>
      </c>
      <c r="L43" s="64">
        <f>IF(K43=K42,L42+K43,0)</f>
        <v>0</v>
      </c>
      <c r="M43" s="65">
        <f>IF(OR(L43=12,L43=24,L43=36,L43=48,L43=60,L43=72,L43=84,L43=96),1,0)</f>
        <v>0</v>
      </c>
      <c r="N43" s="65">
        <f>IF(H43&gt;J43,1,0)</f>
        <v>1</v>
      </c>
      <c r="O43" s="65">
        <f>IF(N43=N42,O42+N43,0)</f>
        <v>3</v>
      </c>
      <c r="P43" s="65">
        <f>IF(OR(O43=12,O43=24,O43=36,O43=48,O43=60,O43=72,O43=84,O43=96),1,0)</f>
        <v>0</v>
      </c>
      <c r="Q43" s="66">
        <f>M43+P43</f>
        <v>0</v>
      </c>
      <c r="R43" s="66">
        <f>Q43*ABS(S43)*0.1</f>
        <v>0</v>
      </c>
      <c r="S43" s="67">
        <f>I43*E43/40000</f>
        <v>0.274354724625</v>
      </c>
      <c r="T43" s="60">
        <f>MIN($T$6/100*G43,150)</f>
        <v>150</v>
      </c>
      <c r="U43" s="60">
        <f>MIN($U$6/100*G43,200)</f>
        <v>188.64162</v>
      </c>
      <c r="V43" s="60">
        <f>MIN($V$6/100*G43,250)</f>
        <v>250</v>
      </c>
      <c r="W43" s="60">
        <v>0.2</v>
      </c>
      <c r="X43" s="60">
        <v>0.2</v>
      </c>
      <c r="Y43" s="60">
        <v>0.6</v>
      </c>
      <c r="Z43" s="67">
        <f>IF(AND(D43&lt;49.85,H43&gt;0),$C$2*ABS(H43)/40000,(SUMPRODUCT(--(H43&gt;$T43:$V43),(H43-$T43:$V43),($W43:$Y43)))*E43/40000)</f>
        <v>0</v>
      </c>
      <c r="AA43" s="67">
        <f>IF(AND(C43&gt;=50.1,H43&lt;0),($A$2)*ABS(H43)/40000,0)</f>
        <v>0</v>
      </c>
      <c r="AB43" s="67">
        <f>S43+Z43+AA43</f>
        <v>0.274354724625</v>
      </c>
      <c r="AC43" s="75">
        <f>IF(AB43&gt;=0,AB43,"")</f>
        <v>0.274354724625</v>
      </c>
      <c r="AD43" s="76" t="str">
        <f>IF(AB43&lt;0,AB43,"")</f>
        <v/>
      </c>
      <c r="AE43" s="77"/>
      <c r="AF43" s="89"/>
      <c r="AG43" s="85">
        <f>ROUND((AG42-0.01),2)</f>
        <v>51.13</v>
      </c>
      <c r="AH43" s="87">
        <v>0</v>
      </c>
      <c r="AI43" s="86">
        <v>0</v>
      </c>
      <c r="AK43" s="90"/>
    </row>
    <row r="44" spans="1:38" customHeight="1" ht="15.75">
      <c r="A44" s="70">
        <v>0.375</v>
      </c>
      <c r="B44" s="71">
        <v>0.385416666666667</v>
      </c>
      <c r="C44" s="72">
        <v>49.93</v>
      </c>
      <c r="D44" s="73">
        <f>ROUND(C44,2)</f>
        <v>49.93</v>
      </c>
      <c r="E44" s="60">
        <v>493.98</v>
      </c>
      <c r="F44" s="60">
        <v>1261.20696</v>
      </c>
      <c r="G44" s="61">
        <f>ABS(F44)</f>
        <v>1261.20696</v>
      </c>
      <c r="H44" s="74">
        <v>69.90629</v>
      </c>
      <c r="I44" s="63">
        <f>MAX(H44,-0.12*G44)</f>
        <v>69.90629</v>
      </c>
      <c r="J44" s="63">
        <f>IF(ABS(G44)&lt;=10,0.5,IF(ABS(G44)&lt;=25,1,IF(ABS(G44)&lt;=100,2,10)))</f>
        <v>10</v>
      </c>
      <c r="K44" s="64">
        <f>IF(H44&lt;-J44,1,0)</f>
        <v>0</v>
      </c>
      <c r="L44" s="64">
        <f>IF(K44=K43,L43+K44,0)</f>
        <v>0</v>
      </c>
      <c r="M44" s="65">
        <f>IF(OR(L44=12,L44=24,L44=36,L44=48,L44=60,L44=72,L44=84,L44=96),1,0)</f>
        <v>0</v>
      </c>
      <c r="N44" s="65">
        <f>IF(H44&gt;J44,1,0)</f>
        <v>1</v>
      </c>
      <c r="O44" s="65">
        <f>IF(N44=N43,O43+N44,0)</f>
        <v>4</v>
      </c>
      <c r="P44" s="65">
        <f>IF(OR(O44=12,O44=24,O44=36,O44=48,O44=60,O44=72,O44=84,O44=96),1,0)</f>
        <v>0</v>
      </c>
      <c r="Q44" s="66">
        <f>M44+P44</f>
        <v>0</v>
      </c>
      <c r="R44" s="66">
        <f>Q44*ABS(S44)*0.1</f>
        <v>0</v>
      </c>
      <c r="S44" s="67">
        <f>I44*E44/40000</f>
        <v>0.8633077283549999</v>
      </c>
      <c r="T44" s="60">
        <f>MIN($T$6/100*G44,150)</f>
        <v>150</v>
      </c>
      <c r="U44" s="60">
        <f>MIN($U$6/100*G44,200)</f>
        <v>189.181044</v>
      </c>
      <c r="V44" s="60">
        <f>MIN($V$6/100*G44,250)</f>
        <v>250</v>
      </c>
      <c r="W44" s="60">
        <v>0.2</v>
      </c>
      <c r="X44" s="60">
        <v>0.2</v>
      </c>
      <c r="Y44" s="60">
        <v>0.6</v>
      </c>
      <c r="Z44" s="67">
        <f>IF(AND(D44&lt;49.85,H44&gt;0),$C$2*ABS(H44)/40000,(SUMPRODUCT(--(H44&gt;$T44:$V44),(H44-$T44:$V44),($W44:$Y44)))*E44/40000)</f>
        <v>0</v>
      </c>
      <c r="AA44" s="67">
        <f>IF(AND(C44&gt;=50.1,H44&lt;0),($A$2)*ABS(H44)/40000,0)</f>
        <v>0</v>
      </c>
      <c r="AB44" s="67">
        <f>S44+Z44+AA44</f>
        <v>0.8633077283549999</v>
      </c>
      <c r="AC44" s="75">
        <f>IF(AB44&gt;=0,AB44,"")</f>
        <v>0.8633077283549999</v>
      </c>
      <c r="AD44" s="76" t="str">
        <f>IF(AB44&lt;0,AB44,"")</f>
        <v/>
      </c>
      <c r="AE44" s="77"/>
      <c r="AF44" s="89"/>
      <c r="AG44" s="85">
        <f>ROUND((AG43-0.01),2)</f>
        <v>51.12</v>
      </c>
      <c r="AH44" s="87">
        <v>0</v>
      </c>
      <c r="AI44" s="86">
        <v>0</v>
      </c>
    </row>
    <row r="45" spans="1:38" customHeight="1" ht="15.75">
      <c r="A45" s="70">
        <v>0.385416666666667</v>
      </c>
      <c r="B45" s="71">
        <v>0.395833333333334</v>
      </c>
      <c r="C45" s="72">
        <v>49.95</v>
      </c>
      <c r="D45" s="73">
        <f>ROUND(C45,2)</f>
        <v>49.95</v>
      </c>
      <c r="E45" s="60">
        <v>425.97</v>
      </c>
      <c r="F45" s="60">
        <v>1273.07091</v>
      </c>
      <c r="G45" s="61">
        <f>ABS(F45)</f>
        <v>1273.07091</v>
      </c>
      <c r="H45" s="74">
        <v>46.43607</v>
      </c>
      <c r="I45" s="63">
        <f>MAX(H45,-0.12*G45)</f>
        <v>46.43607</v>
      </c>
      <c r="J45" s="63">
        <f>IF(ABS(G45)&lt;=10,0.5,IF(ABS(G45)&lt;=25,1,IF(ABS(G45)&lt;=100,2,10)))</f>
        <v>10</v>
      </c>
      <c r="K45" s="64">
        <f>IF(H45&lt;-J45,1,0)</f>
        <v>0</v>
      </c>
      <c r="L45" s="64">
        <f>IF(K45=K44,L44+K45,0)</f>
        <v>0</v>
      </c>
      <c r="M45" s="65">
        <f>IF(OR(L45=12,L45=24,L45=36,L45=48,L45=60,L45=72,L45=84,L45=96),1,0)</f>
        <v>0</v>
      </c>
      <c r="N45" s="65">
        <f>IF(H45&gt;J45,1,0)</f>
        <v>1</v>
      </c>
      <c r="O45" s="65">
        <f>IF(N45=N44,O44+N45,0)</f>
        <v>5</v>
      </c>
      <c r="P45" s="65">
        <f>IF(OR(O45=12,O45=24,O45=36,O45=48,O45=60,O45=72,O45=84,O45=96),1,0)</f>
        <v>0</v>
      </c>
      <c r="Q45" s="66">
        <f>M45+P45</f>
        <v>0</v>
      </c>
      <c r="R45" s="66">
        <f>Q45*ABS(S45)*0.1</f>
        <v>0</v>
      </c>
      <c r="S45" s="67">
        <f>I45*E45/40000</f>
        <v>0.4945093184475</v>
      </c>
      <c r="T45" s="60">
        <f>MIN($T$6/100*G45,150)</f>
        <v>150</v>
      </c>
      <c r="U45" s="60">
        <f>MIN($U$6/100*G45,200)</f>
        <v>190.9606365</v>
      </c>
      <c r="V45" s="60">
        <f>MIN($V$6/100*G45,250)</f>
        <v>250</v>
      </c>
      <c r="W45" s="60">
        <v>0.2</v>
      </c>
      <c r="X45" s="60">
        <v>0.2</v>
      </c>
      <c r="Y45" s="60">
        <v>0.6</v>
      </c>
      <c r="Z45" s="67">
        <f>IF(AND(D45&lt;49.85,H45&gt;0),$C$2*ABS(H45)/40000,(SUMPRODUCT(--(H45&gt;$T45:$V45),(H45-$T45:$V45),($W45:$Y45)))*E45/40000)</f>
        <v>0</v>
      </c>
      <c r="AA45" s="67">
        <f>IF(AND(C45&gt;=50.1,H45&lt;0),($A$2)*ABS(H45)/40000,0)</f>
        <v>0</v>
      </c>
      <c r="AB45" s="67">
        <f>S45+Z45+AA45</f>
        <v>0.4945093184475</v>
      </c>
      <c r="AC45" s="75">
        <f>IF(AB45&gt;=0,AB45,"")</f>
        <v>0.4945093184475</v>
      </c>
      <c r="AD45" s="76" t="str">
        <f>IF(AB45&lt;0,AB45,"")</f>
        <v/>
      </c>
      <c r="AE45" s="77"/>
      <c r="AF45" s="89"/>
      <c r="AG45" s="85">
        <f>ROUND((AG44-0.01),2)</f>
        <v>51.11</v>
      </c>
      <c r="AH45" s="87">
        <v>0</v>
      </c>
      <c r="AI45" s="86">
        <v>0</v>
      </c>
    </row>
    <row r="46" spans="1:38" customHeight="1" ht="15.75">
      <c r="A46" s="70">
        <v>0.395833333333333</v>
      </c>
      <c r="B46" s="71">
        <v>0.40625</v>
      </c>
      <c r="C46" s="72">
        <v>50</v>
      </c>
      <c r="D46" s="73">
        <f>ROUND(C46,2)</f>
        <v>50</v>
      </c>
      <c r="E46" s="60">
        <v>255.96</v>
      </c>
      <c r="F46" s="60">
        <v>1265.27059</v>
      </c>
      <c r="G46" s="61">
        <f>ABS(F46)</f>
        <v>1265.27059</v>
      </c>
      <c r="H46" s="74">
        <v>49.35739</v>
      </c>
      <c r="I46" s="63">
        <f>MAX(H46,-0.12*G46)</f>
        <v>49.35739</v>
      </c>
      <c r="J46" s="63">
        <f>IF(ABS(G46)&lt;=10,0.5,IF(ABS(G46)&lt;=25,1,IF(ABS(G46)&lt;=100,2,10)))</f>
        <v>10</v>
      </c>
      <c r="K46" s="64">
        <f>IF(H46&lt;-J46,1,0)</f>
        <v>0</v>
      </c>
      <c r="L46" s="64">
        <f>IF(K46=K45,L45+K46,0)</f>
        <v>0</v>
      </c>
      <c r="M46" s="65">
        <f>IF(OR(L46=12,L46=24,L46=36,L46=48,L46=60,L46=72,L46=84,L46=96),1,0)</f>
        <v>0</v>
      </c>
      <c r="N46" s="65">
        <f>IF(H46&gt;J46,1,0)</f>
        <v>1</v>
      </c>
      <c r="O46" s="65">
        <f>IF(N46=N45,O45+N46,0)</f>
        <v>6</v>
      </c>
      <c r="P46" s="65">
        <f>IF(OR(O46=12,O46=24,O46=36,O46=48,O46=60,O46=72,O46=84,O46=96),1,0)</f>
        <v>0</v>
      </c>
      <c r="Q46" s="66">
        <f>M46+P46</f>
        <v>0</v>
      </c>
      <c r="R46" s="66">
        <f>Q46*ABS(S46)*0.1</f>
        <v>0</v>
      </c>
      <c r="S46" s="67">
        <f>I46*E46/40000</f>
        <v>0.31583793861</v>
      </c>
      <c r="T46" s="60">
        <f>MIN($T$6/100*G46,150)</f>
        <v>150</v>
      </c>
      <c r="U46" s="60">
        <f>MIN($U$6/100*G46,200)</f>
        <v>189.7905885</v>
      </c>
      <c r="V46" s="60">
        <f>MIN($V$6/100*G46,250)</f>
        <v>250</v>
      </c>
      <c r="W46" s="60">
        <v>0.2</v>
      </c>
      <c r="X46" s="60">
        <v>0.2</v>
      </c>
      <c r="Y46" s="60">
        <v>0.6</v>
      </c>
      <c r="Z46" s="67">
        <f>IF(AND(D46&lt;49.85,H46&gt;0),$C$2*ABS(H46)/40000,(SUMPRODUCT(--(H46&gt;$T46:$V46),(H46-$T46:$V46),($W46:$Y46)))*E46/40000)</f>
        <v>0</v>
      </c>
      <c r="AA46" s="67">
        <f>IF(AND(C46&gt;=50.1,H46&lt;0),($A$2)*ABS(H46)/40000,0)</f>
        <v>0</v>
      </c>
      <c r="AB46" s="67">
        <f>S46+Z46+AA46</f>
        <v>0.31583793861</v>
      </c>
      <c r="AC46" s="75">
        <f>IF(AB46&gt;=0,AB46,"")</f>
        <v>0.31583793861</v>
      </c>
      <c r="AD46" s="76" t="str">
        <f>IF(AB46&lt;0,AB46,"")</f>
        <v/>
      </c>
      <c r="AE46" s="77"/>
      <c r="AF46" s="89"/>
      <c r="AG46" s="85">
        <f>ROUND((AG45-0.01),2)</f>
        <v>51.1</v>
      </c>
      <c r="AH46" s="87">
        <v>0</v>
      </c>
      <c r="AI46" s="86">
        <v>0</v>
      </c>
    </row>
    <row r="47" spans="1:38" customHeight="1" ht="15.75">
      <c r="A47" s="70">
        <v>0.40625</v>
      </c>
      <c r="B47" s="71">
        <v>0.416666666666667</v>
      </c>
      <c r="C47" s="72">
        <v>50.01</v>
      </c>
      <c r="D47" s="73">
        <f>ROUND(C47,2)</f>
        <v>50.01</v>
      </c>
      <c r="E47" s="60">
        <v>204.77</v>
      </c>
      <c r="F47" s="60">
        <v>1310.76979</v>
      </c>
      <c r="G47" s="61">
        <f>ABS(F47)</f>
        <v>1310.76979</v>
      </c>
      <c r="H47" s="74">
        <v>4.02554</v>
      </c>
      <c r="I47" s="63">
        <f>MAX(H47,-0.12*G47)</f>
        <v>4.02554</v>
      </c>
      <c r="J47" s="63">
        <f>IF(ABS(G47)&lt;=10,0.5,IF(ABS(G47)&lt;=25,1,IF(ABS(G47)&lt;=100,2,10)))</f>
        <v>10</v>
      </c>
      <c r="K47" s="64">
        <f>IF(H47&lt;-J47,1,0)</f>
        <v>0</v>
      </c>
      <c r="L47" s="64">
        <f>IF(K47=K46,L46+K47,0)</f>
        <v>0</v>
      </c>
      <c r="M47" s="65">
        <f>IF(OR(L47=12,L47=24,L47=36,L47=48,L47=60,L47=72,L47=84,L47=96),1,0)</f>
        <v>0</v>
      </c>
      <c r="N47" s="65">
        <f>IF(H47&gt;J47,1,0)</f>
        <v>0</v>
      </c>
      <c r="O47" s="65">
        <f>IF(N47=N46,O46+N47,0)</f>
        <v>0</v>
      </c>
      <c r="P47" s="65">
        <f>IF(OR(O47=12,O47=24,O47=36,O47=48,O47=60,O47=72,O47=84,O47=96),1,0)</f>
        <v>0</v>
      </c>
      <c r="Q47" s="66">
        <f>M47+P47</f>
        <v>0</v>
      </c>
      <c r="R47" s="66">
        <f>Q47*ABS(S47)*0.1</f>
        <v>0</v>
      </c>
      <c r="S47" s="67">
        <f>I47*E47/40000</f>
        <v>0.020607745645</v>
      </c>
      <c r="T47" s="60">
        <f>MIN($T$6/100*G47,150)</f>
        <v>150</v>
      </c>
      <c r="U47" s="60">
        <f>MIN($U$6/100*G47,200)</f>
        <v>196.6154685</v>
      </c>
      <c r="V47" s="60">
        <f>MIN($V$6/100*G47,250)</f>
        <v>250</v>
      </c>
      <c r="W47" s="60">
        <v>0.2</v>
      </c>
      <c r="X47" s="60">
        <v>0.2</v>
      </c>
      <c r="Y47" s="60">
        <v>0.6</v>
      </c>
      <c r="Z47" s="67">
        <f>IF(AND(D47&lt;49.85,H47&gt;0),$C$2*ABS(H47)/40000,(SUMPRODUCT(--(H47&gt;$T47:$V47),(H47-$T47:$V47),($W47:$Y47)))*E47/40000)</f>
        <v>0</v>
      </c>
      <c r="AA47" s="67">
        <f>IF(AND(C47&gt;=50.1,H47&lt;0),($A$2)*ABS(H47)/40000,0)</f>
        <v>0</v>
      </c>
      <c r="AB47" s="67">
        <f>S47+Z47+AA47</f>
        <v>0.020607745645</v>
      </c>
      <c r="AC47" s="75">
        <f>IF(AB47&gt;=0,AB47,"")</f>
        <v>0.020607745645</v>
      </c>
      <c r="AD47" s="76" t="str">
        <f>IF(AB47&lt;0,AB47,"")</f>
        <v/>
      </c>
      <c r="AE47" s="77"/>
      <c r="AF47" s="89"/>
      <c r="AG47" s="85">
        <f>ROUND((AG46-0.01),2)</f>
        <v>51.09</v>
      </c>
      <c r="AH47" s="87">
        <v>0</v>
      </c>
      <c r="AI47" s="86">
        <v>0</v>
      </c>
    </row>
    <row r="48" spans="1:38" customHeight="1" ht="15.75">
      <c r="A48" s="70">
        <v>0.416666666666667</v>
      </c>
      <c r="B48" s="71">
        <v>0.427083333333334</v>
      </c>
      <c r="C48" s="72">
        <v>49.96</v>
      </c>
      <c r="D48" s="73">
        <f>ROUND(C48,2)</f>
        <v>49.96</v>
      </c>
      <c r="E48" s="60">
        <v>391.97</v>
      </c>
      <c r="F48" s="60">
        <v>1410.55935</v>
      </c>
      <c r="G48" s="61">
        <f>ABS(F48)</f>
        <v>1410.55935</v>
      </c>
      <c r="H48" s="74">
        <v>-90.81587</v>
      </c>
      <c r="I48" s="63">
        <f>MAX(H48,-0.12*G48)</f>
        <v>-90.81587</v>
      </c>
      <c r="J48" s="63">
        <f>IF(ABS(G48)&lt;=10,0.5,IF(ABS(G48)&lt;=25,1,IF(ABS(G48)&lt;=100,2,10)))</f>
        <v>10</v>
      </c>
      <c r="K48" s="64">
        <f>IF(H48&lt;-J48,1,0)</f>
        <v>1</v>
      </c>
      <c r="L48" s="64">
        <f>IF(K48=K47,L47+K48,0)</f>
        <v>0</v>
      </c>
      <c r="M48" s="65">
        <f>IF(OR(L48=12,L48=24,L48=36,L48=48,L48=60,L48=72,L48=84,L48=96),1,0)</f>
        <v>0</v>
      </c>
      <c r="N48" s="65">
        <f>IF(H48&gt;J48,1,0)</f>
        <v>0</v>
      </c>
      <c r="O48" s="65">
        <f>IF(N48=N47,O47+N48,0)</f>
        <v>0</v>
      </c>
      <c r="P48" s="65">
        <f>IF(OR(O48=12,O48=24,O48=36,O48=48,O48=60,O48=72,O48=84,O48=96),1,0)</f>
        <v>0</v>
      </c>
      <c r="Q48" s="66">
        <f>M48+P48</f>
        <v>0</v>
      </c>
      <c r="R48" s="66">
        <f>Q48*ABS(S48)*0.1</f>
        <v>0</v>
      </c>
      <c r="S48" s="67">
        <f>I48*E48/40000</f>
        <v>-0.8899274140975002</v>
      </c>
      <c r="T48" s="60">
        <f>MIN($T$6/100*G48,150)</f>
        <v>150</v>
      </c>
      <c r="U48" s="60">
        <f>MIN($U$6/100*G48,200)</f>
        <v>200</v>
      </c>
      <c r="V48" s="60">
        <f>MIN($V$6/100*G48,250)</f>
        <v>250</v>
      </c>
      <c r="W48" s="60">
        <v>0.2</v>
      </c>
      <c r="X48" s="60">
        <v>0.2</v>
      </c>
      <c r="Y48" s="60">
        <v>0.6</v>
      </c>
      <c r="Z48" s="67">
        <f>IF(AND(D48&lt;49.85,H48&gt;0),$C$2*ABS(H48)/40000,(SUMPRODUCT(--(H48&gt;$T48:$V48),(H48-$T48:$V48),($W48:$Y48)))*E48/40000)</f>
        <v>0</v>
      </c>
      <c r="AA48" s="67">
        <f>IF(AND(C48&gt;=50.1,H48&lt;0),($A$2)*ABS(H48)/40000,0)</f>
        <v>0</v>
      </c>
      <c r="AB48" s="67">
        <f>S48+Z48+AA48</f>
        <v>-0.8899274140975002</v>
      </c>
      <c r="AC48" s="75" t="str">
        <f>IF(AB48&gt;=0,AB48,"")</f>
        <v/>
      </c>
      <c r="AD48" s="76">
        <f>IF(AB48&lt;0,AB48,"")</f>
        <v>-0.8899274140975002</v>
      </c>
      <c r="AE48" s="77"/>
      <c r="AF48" s="89"/>
      <c r="AG48" s="85">
        <f>ROUND((AG47-0.01),2)</f>
        <v>51.08</v>
      </c>
      <c r="AH48" s="87">
        <v>0</v>
      </c>
      <c r="AI48" s="86">
        <v>0</v>
      </c>
    </row>
    <row r="49" spans="1:38" customHeight="1" ht="15.75">
      <c r="A49" s="70">
        <v>0.427083333333333</v>
      </c>
      <c r="B49" s="71">
        <v>0.4375</v>
      </c>
      <c r="C49" s="72">
        <v>49.96</v>
      </c>
      <c r="D49" s="73">
        <f>ROUND(C49,2)</f>
        <v>49.96</v>
      </c>
      <c r="E49" s="60">
        <v>391.97</v>
      </c>
      <c r="F49" s="60">
        <v>1328.01911</v>
      </c>
      <c r="G49" s="61">
        <f>ABS(F49)</f>
        <v>1328.01911</v>
      </c>
      <c r="H49" s="74">
        <v>-3.02346</v>
      </c>
      <c r="I49" s="63">
        <f>MAX(H49,-0.12*G49)</f>
        <v>-3.02346</v>
      </c>
      <c r="J49" s="63">
        <f>IF(ABS(G49)&lt;=10,0.5,IF(ABS(G49)&lt;=25,1,IF(ABS(G49)&lt;=100,2,10)))</f>
        <v>10</v>
      </c>
      <c r="K49" s="64">
        <f>IF(H49&lt;-J49,1,0)</f>
        <v>0</v>
      </c>
      <c r="L49" s="64">
        <f>IF(K49=K48,L48+K49,0)</f>
        <v>0</v>
      </c>
      <c r="M49" s="65">
        <f>IF(OR(L49=12,L49=24,L49=36,L49=48,L49=60,L49=72,L49=84,L49=96),1,0)</f>
        <v>0</v>
      </c>
      <c r="N49" s="65">
        <f>IF(H49&gt;J49,1,0)</f>
        <v>0</v>
      </c>
      <c r="O49" s="65">
        <f>IF(N49=N48,O48+N49,0)</f>
        <v>0</v>
      </c>
      <c r="P49" s="65">
        <f>IF(OR(O49=12,O49=24,O49=36,O49=48,O49=60,O49=72,O49=84,O49=96),1,0)</f>
        <v>0</v>
      </c>
      <c r="Q49" s="66">
        <f>M49+P49</f>
        <v>0</v>
      </c>
      <c r="R49" s="66">
        <f>Q49*ABS(S49)*0.1</f>
        <v>0</v>
      </c>
      <c r="S49" s="67">
        <f>I49*E49/40000</f>
        <v>-0.029627640405</v>
      </c>
      <c r="T49" s="60">
        <f>MIN($T$6/100*G49,150)</f>
        <v>150</v>
      </c>
      <c r="U49" s="60">
        <f>MIN($U$6/100*G49,200)</f>
        <v>199.2028665</v>
      </c>
      <c r="V49" s="60">
        <f>MIN($V$6/100*G49,250)</f>
        <v>250</v>
      </c>
      <c r="W49" s="60">
        <v>0.2</v>
      </c>
      <c r="X49" s="60">
        <v>0.2</v>
      </c>
      <c r="Y49" s="60">
        <v>0.6</v>
      </c>
      <c r="Z49" s="67">
        <f>IF(AND(D49&lt;49.85,H49&gt;0),$C$2*ABS(H49)/40000,(SUMPRODUCT(--(H49&gt;$T49:$V49),(H49-$T49:$V49),($W49:$Y49)))*E49/40000)</f>
        <v>0</v>
      </c>
      <c r="AA49" s="67">
        <f>IF(AND(C49&gt;=50.1,H49&lt;0),($A$2)*ABS(H49)/40000,0)</f>
        <v>0</v>
      </c>
      <c r="AB49" s="67">
        <f>S49+Z49+AA49</f>
        <v>-0.029627640405</v>
      </c>
      <c r="AC49" s="75" t="str">
        <f>IF(AB49&gt;=0,AB49,"")</f>
        <v/>
      </c>
      <c r="AD49" s="76">
        <f>IF(AB49&lt;0,AB49,"")</f>
        <v>-0.029627640405</v>
      </c>
      <c r="AE49" s="77"/>
      <c r="AF49" s="89"/>
      <c r="AG49" s="91">
        <f>ROUND((AG48-0.01),2)</f>
        <v>51.07</v>
      </c>
      <c r="AH49" s="87">
        <v>0</v>
      </c>
      <c r="AI49" s="86">
        <v>0</v>
      </c>
    </row>
    <row r="50" spans="1:38" customHeight="1" ht="15.75">
      <c r="A50" s="70">
        <v>0.4375</v>
      </c>
      <c r="B50" s="71">
        <v>0.447916666666667</v>
      </c>
      <c r="C50" s="72">
        <v>50</v>
      </c>
      <c r="D50" s="73">
        <f>ROUND(C50,2)</f>
        <v>50</v>
      </c>
      <c r="E50" s="60">
        <v>255.96</v>
      </c>
      <c r="F50" s="60">
        <v>1323.70292</v>
      </c>
      <c r="G50" s="61">
        <f>ABS(F50)</f>
        <v>1323.70292</v>
      </c>
      <c r="H50" s="74">
        <v>-8.748620000000001</v>
      </c>
      <c r="I50" s="63">
        <f>MAX(H50,-0.12*G50)</f>
        <v>-8.748620000000001</v>
      </c>
      <c r="J50" s="63">
        <f>IF(ABS(G50)&lt;=10,0.5,IF(ABS(G50)&lt;=25,1,IF(ABS(G50)&lt;=100,2,10)))</f>
        <v>10</v>
      </c>
      <c r="K50" s="64">
        <f>IF(H50&lt;-J50,1,0)</f>
        <v>0</v>
      </c>
      <c r="L50" s="64">
        <f>IF(K50=K49,L49+K50,0)</f>
        <v>0</v>
      </c>
      <c r="M50" s="65">
        <f>IF(OR(L50=12,L50=24,L50=36,L50=48,L50=60,L50=72,L50=84,L50=96),1,0)</f>
        <v>0</v>
      </c>
      <c r="N50" s="65">
        <f>IF(H50&gt;J50,1,0)</f>
        <v>0</v>
      </c>
      <c r="O50" s="65">
        <f>IF(N50=N49,O49+N50,0)</f>
        <v>0</v>
      </c>
      <c r="P50" s="65">
        <f>IF(OR(O50=12,O50=24,O50=36,O50=48,O50=60,O50=72,O50=84,O50=96),1,0)</f>
        <v>0</v>
      </c>
      <c r="Q50" s="66">
        <f>M50+P50</f>
        <v>0</v>
      </c>
      <c r="R50" s="66">
        <f>Q50*ABS(S50)*0.1</f>
        <v>0</v>
      </c>
      <c r="S50" s="67">
        <f>I50*E50/40000</f>
        <v>-0.05598241938000001</v>
      </c>
      <c r="T50" s="60">
        <f>MIN($T$6/100*G50,150)</f>
        <v>150</v>
      </c>
      <c r="U50" s="60">
        <f>MIN($U$6/100*G50,200)</f>
        <v>198.555438</v>
      </c>
      <c r="V50" s="60">
        <f>MIN($V$6/100*G50,250)</f>
        <v>250</v>
      </c>
      <c r="W50" s="60">
        <v>0.2</v>
      </c>
      <c r="X50" s="60">
        <v>0.2</v>
      </c>
      <c r="Y50" s="60">
        <v>0.6</v>
      </c>
      <c r="Z50" s="67">
        <f>IF(AND(D50&lt;49.85,H50&gt;0),$C$2*ABS(H50)/40000,(SUMPRODUCT(--(H50&gt;$T50:$V50),(H50-$T50:$V50),($W50:$Y50)))*E50/40000)</f>
        <v>0</v>
      </c>
      <c r="AA50" s="67">
        <f>IF(AND(C50&gt;=50.1,H50&lt;0),($A$2)*ABS(H50)/40000,0)</f>
        <v>0</v>
      </c>
      <c r="AB50" s="67">
        <f>S50+Z50+AA50</f>
        <v>-0.05598241938000001</v>
      </c>
      <c r="AC50" s="75" t="str">
        <f>IF(AB50&gt;=0,AB50,"")</f>
        <v/>
      </c>
      <c r="AD50" s="76">
        <f>IF(AB50&lt;0,AB50,"")</f>
        <v>-0.05598241938000001</v>
      </c>
      <c r="AE50" s="77"/>
      <c r="AF50" s="89"/>
      <c r="AG50" s="92">
        <f>ROUND((AG49-0.01),2)</f>
        <v>51.06</v>
      </c>
      <c r="AH50" s="93">
        <v>0</v>
      </c>
      <c r="AI50" s="86">
        <v>0</v>
      </c>
    </row>
    <row r="51" spans="1:38" customHeight="1" ht="15.75">
      <c r="A51" s="70">
        <v>0.447916666666667</v>
      </c>
      <c r="B51" s="71">
        <v>0.458333333333334</v>
      </c>
      <c r="C51" s="72">
        <v>49.98</v>
      </c>
      <c r="D51" s="73">
        <f>ROUND(C51,2)</f>
        <v>49.98</v>
      </c>
      <c r="E51" s="60">
        <v>323.97</v>
      </c>
      <c r="F51" s="60">
        <v>1294.55964</v>
      </c>
      <c r="G51" s="61">
        <f>ABS(F51)</f>
        <v>1294.55964</v>
      </c>
      <c r="H51" s="74">
        <v>3.7624</v>
      </c>
      <c r="I51" s="63">
        <f>MAX(H51,-0.12*G51)</f>
        <v>3.7624</v>
      </c>
      <c r="J51" s="63">
        <f>IF(ABS(G51)&lt;=10,0.5,IF(ABS(G51)&lt;=25,1,IF(ABS(G51)&lt;=100,2,10)))</f>
        <v>10</v>
      </c>
      <c r="K51" s="64">
        <f>IF(H51&lt;-J51,1,0)</f>
        <v>0</v>
      </c>
      <c r="L51" s="64">
        <f>IF(K51=K50,L50+K51,0)</f>
        <v>0</v>
      </c>
      <c r="M51" s="65">
        <f>IF(OR(L51=12,L51=24,L51=36,L51=48,L51=60,L51=72,L51=84,L51=96),1,0)</f>
        <v>0</v>
      </c>
      <c r="N51" s="65">
        <f>IF(H51&gt;J51,1,0)</f>
        <v>0</v>
      </c>
      <c r="O51" s="65">
        <f>IF(N51=N50,O50+N51,0)</f>
        <v>0</v>
      </c>
      <c r="P51" s="65">
        <f>IF(OR(O51=12,O51=24,O51=36,O51=48,O51=60,O51=72,O51=84,O51=96),1,0)</f>
        <v>0</v>
      </c>
      <c r="Q51" s="66">
        <f>M51+P51</f>
        <v>0</v>
      </c>
      <c r="R51" s="66">
        <f>Q51*ABS(S51)*0.1</f>
        <v>0</v>
      </c>
      <c r="S51" s="67">
        <f>I51*E51/40000</f>
        <v>0.03047261820000001</v>
      </c>
      <c r="T51" s="60">
        <f>MIN($T$6/100*G51,150)</f>
        <v>150</v>
      </c>
      <c r="U51" s="60">
        <f>MIN($U$6/100*G51,200)</f>
        <v>194.183946</v>
      </c>
      <c r="V51" s="60">
        <f>MIN($V$6/100*G51,250)</f>
        <v>250</v>
      </c>
      <c r="W51" s="60">
        <v>0.2</v>
      </c>
      <c r="X51" s="60">
        <v>0.2</v>
      </c>
      <c r="Y51" s="60">
        <v>0.6</v>
      </c>
      <c r="Z51" s="67">
        <f>IF(AND(D51&lt;49.85,H51&gt;0),$C$2*ABS(H51)/40000,(SUMPRODUCT(--(H51&gt;$T51:$V51),(H51-$T51:$V51),($W51:$Y51)))*E51/40000)</f>
        <v>0</v>
      </c>
      <c r="AA51" s="67">
        <f>IF(AND(C51&gt;=50.1,H51&lt;0),($A$2)*ABS(H51)/40000,0)</f>
        <v>0</v>
      </c>
      <c r="AB51" s="67">
        <f>S51+Z51+AA51</f>
        <v>0.03047261820000001</v>
      </c>
      <c r="AC51" s="75">
        <f>IF(AB51&gt;=0,AB51,"")</f>
        <v>0.03047261820000001</v>
      </c>
      <c r="AD51" s="76" t="str">
        <f>IF(AB51&lt;0,AB51,"")</f>
        <v/>
      </c>
      <c r="AE51" s="77"/>
      <c r="AF51" s="89"/>
      <c r="AG51" s="92">
        <f>ROUND((AG50-0.01),2)</f>
        <v>51.05</v>
      </c>
      <c r="AH51" s="93">
        <v>0</v>
      </c>
      <c r="AI51" s="86">
        <v>0</v>
      </c>
    </row>
    <row r="52" spans="1:38" customHeight="1" ht="15.75">
      <c r="A52" s="70">
        <v>0.458333333333333</v>
      </c>
      <c r="B52" s="71">
        <v>0.46875</v>
      </c>
      <c r="C52" s="72">
        <v>49.92</v>
      </c>
      <c r="D52" s="73">
        <f>ROUND(C52,2)</f>
        <v>49.92</v>
      </c>
      <c r="E52" s="60">
        <v>527.98</v>
      </c>
      <c r="F52" s="60">
        <v>1206.20084</v>
      </c>
      <c r="G52" s="61">
        <f>ABS(F52)</f>
        <v>1206.20084</v>
      </c>
      <c r="H52" s="74">
        <v>64.71581</v>
      </c>
      <c r="I52" s="63">
        <f>MAX(H52,-0.12*G52)</f>
        <v>64.71581</v>
      </c>
      <c r="J52" s="63">
        <f>IF(ABS(G52)&lt;=10,0.5,IF(ABS(G52)&lt;=25,1,IF(ABS(G52)&lt;=100,2,10)))</f>
        <v>10</v>
      </c>
      <c r="K52" s="64">
        <f>IF(H52&lt;-J52,1,0)</f>
        <v>0</v>
      </c>
      <c r="L52" s="64">
        <f>IF(K52=K51,L51+K52,0)</f>
        <v>0</v>
      </c>
      <c r="M52" s="65">
        <f>IF(OR(L52=12,L52=24,L52=36,L52=48,L52=60,L52=72,L52=84,L52=96),1,0)</f>
        <v>0</v>
      </c>
      <c r="N52" s="65">
        <f>IF(H52&gt;J52,1,0)</f>
        <v>1</v>
      </c>
      <c r="O52" s="65">
        <f>IF(N52=N51,O51+N52,0)</f>
        <v>0</v>
      </c>
      <c r="P52" s="65">
        <f>IF(OR(O52=12,O52=24,O52=36,O52=48,O52=60,O52=72,O52=84,O52=96),1,0)</f>
        <v>0</v>
      </c>
      <c r="Q52" s="66">
        <f>M52+P52</f>
        <v>0</v>
      </c>
      <c r="R52" s="66">
        <f>Q52*ABS(S52)*0.1</f>
        <v>0</v>
      </c>
      <c r="S52" s="67">
        <f>I52*E52/40000</f>
        <v>0.8542163340950001</v>
      </c>
      <c r="T52" s="60">
        <f>MIN($T$6/100*G52,150)</f>
        <v>144.7441008</v>
      </c>
      <c r="U52" s="60">
        <f>MIN($U$6/100*G52,200)</f>
        <v>180.930126</v>
      </c>
      <c r="V52" s="60">
        <f>MIN($V$6/100*G52,250)</f>
        <v>241.240168</v>
      </c>
      <c r="W52" s="60">
        <v>0.2</v>
      </c>
      <c r="X52" s="60">
        <v>0.2</v>
      </c>
      <c r="Y52" s="60">
        <v>0.6</v>
      </c>
      <c r="Z52" s="67">
        <f>IF(AND(D52&lt;49.85,H52&gt;0),$C$2*ABS(H52)/40000,(SUMPRODUCT(--(H52&gt;$T52:$V52),(H52-$T52:$V52),($W52:$Y52)))*E52/40000)</f>
        <v>0</v>
      </c>
      <c r="AA52" s="67">
        <f>IF(AND(C52&gt;=50.1,H52&lt;0),($A$2)*ABS(H52)/40000,0)</f>
        <v>0</v>
      </c>
      <c r="AB52" s="67">
        <f>S52+Z52+AA52</f>
        <v>0.8542163340950001</v>
      </c>
      <c r="AC52" s="75">
        <f>IF(AB52&gt;=0,AB52,"")</f>
        <v>0.8542163340950001</v>
      </c>
      <c r="AD52" s="76" t="str">
        <f>IF(AB52&lt;0,AB52,"")</f>
        <v/>
      </c>
      <c r="AE52" s="77"/>
      <c r="AF52" s="89"/>
      <c r="AG52" s="92">
        <f>ROUND((AG51-0.01),2)</f>
        <v>51.04</v>
      </c>
      <c r="AH52" s="93">
        <v>0</v>
      </c>
      <c r="AI52" s="86">
        <v>0</v>
      </c>
    </row>
    <row r="53" spans="1:38" customHeight="1" ht="15.75">
      <c r="A53" s="70">
        <v>0.46875</v>
      </c>
      <c r="B53" s="71">
        <v>0.479166666666667</v>
      </c>
      <c r="C53" s="72">
        <v>49.88</v>
      </c>
      <c r="D53" s="73">
        <f>ROUND(C53,2)</f>
        <v>49.88</v>
      </c>
      <c r="E53" s="60">
        <v>663.99</v>
      </c>
      <c r="F53" s="60">
        <v>1192.65396</v>
      </c>
      <c r="G53" s="61">
        <f>ABS(F53)</f>
        <v>1192.65396</v>
      </c>
      <c r="H53" s="74">
        <v>51.38595</v>
      </c>
      <c r="I53" s="63">
        <f>MAX(H53,-0.12*G53)</f>
        <v>51.38595</v>
      </c>
      <c r="J53" s="63">
        <f>IF(ABS(G53)&lt;=10,0.5,IF(ABS(G53)&lt;=25,1,IF(ABS(G53)&lt;=100,2,10)))</f>
        <v>10</v>
      </c>
      <c r="K53" s="64">
        <f>IF(H53&lt;-J53,1,0)</f>
        <v>0</v>
      </c>
      <c r="L53" s="64">
        <f>IF(K53=K52,L52+K53,0)</f>
        <v>0</v>
      </c>
      <c r="M53" s="65">
        <f>IF(OR(L53=12,L53=24,L53=36,L53=48,L53=60,L53=72,L53=84,L53=96),1,0)</f>
        <v>0</v>
      </c>
      <c r="N53" s="65">
        <f>IF(H53&gt;J53,1,0)</f>
        <v>1</v>
      </c>
      <c r="O53" s="65">
        <f>IF(N53=N52,O52+N53,0)</f>
        <v>1</v>
      </c>
      <c r="P53" s="65">
        <f>IF(OR(O53=12,O53=24,O53=36,O53=48,O53=60,O53=72,O53=84,O53=96),1,0)</f>
        <v>0</v>
      </c>
      <c r="Q53" s="66">
        <f>M53+P53</f>
        <v>0</v>
      </c>
      <c r="R53" s="66">
        <f>Q53*ABS(S53)*0.1</f>
        <v>0</v>
      </c>
      <c r="S53" s="67">
        <f>I53*E53/40000</f>
        <v>0.8529939235125</v>
      </c>
      <c r="T53" s="60">
        <f>MIN($T$6/100*G53,150)</f>
        <v>143.1184752</v>
      </c>
      <c r="U53" s="60">
        <f>MIN($U$6/100*G53,200)</f>
        <v>178.898094</v>
      </c>
      <c r="V53" s="60">
        <f>MIN($V$6/100*G53,250)</f>
        <v>238.530792</v>
      </c>
      <c r="W53" s="60">
        <v>0.2</v>
      </c>
      <c r="X53" s="60">
        <v>0.2</v>
      </c>
      <c r="Y53" s="60">
        <v>0.6</v>
      </c>
      <c r="Z53" s="67">
        <f>IF(AND(D53&lt;49.85,H53&gt;0),$C$2*ABS(H53)/40000,(SUMPRODUCT(--(H53&gt;$T53:$V53),(H53-$T53:$V53),($W53:$Y53)))*E53/40000)</f>
        <v>0</v>
      </c>
      <c r="AA53" s="67">
        <f>IF(AND(C53&gt;=50.1,H53&lt;0),($A$2)*ABS(H53)/40000,0)</f>
        <v>0</v>
      </c>
      <c r="AB53" s="67">
        <f>S53+Z53+AA53</f>
        <v>0.8529939235125</v>
      </c>
      <c r="AC53" s="75">
        <f>IF(AB53&gt;=0,AB53,"")</f>
        <v>0.8529939235125</v>
      </c>
      <c r="AD53" s="76" t="str">
        <f>IF(AB53&lt;0,AB53,"")</f>
        <v/>
      </c>
      <c r="AE53" s="77"/>
      <c r="AF53" s="89"/>
      <c r="AG53" s="92">
        <f>ROUND((AG52-0.01),2)</f>
        <v>51.03</v>
      </c>
      <c r="AH53" s="93">
        <v>0</v>
      </c>
      <c r="AI53" s="86">
        <v>0</v>
      </c>
    </row>
    <row r="54" spans="1:38" customHeight="1" ht="15.75">
      <c r="A54" s="70">
        <v>0.479166666666667</v>
      </c>
      <c r="B54" s="71">
        <v>0.489583333333334</v>
      </c>
      <c r="C54" s="72">
        <v>49.88</v>
      </c>
      <c r="D54" s="73">
        <f>ROUND(C54,2)</f>
        <v>49.88</v>
      </c>
      <c r="E54" s="60">
        <v>663.99</v>
      </c>
      <c r="F54" s="60">
        <v>1163.10116</v>
      </c>
      <c r="G54" s="61">
        <f>ABS(F54)</f>
        <v>1163.10116</v>
      </c>
      <c r="H54" s="74">
        <v>56.59869</v>
      </c>
      <c r="I54" s="63">
        <f>MAX(H54,-0.12*G54)</f>
        <v>56.59869</v>
      </c>
      <c r="J54" s="63">
        <f>IF(ABS(G54)&lt;=10,0.5,IF(ABS(G54)&lt;=25,1,IF(ABS(G54)&lt;=100,2,10)))</f>
        <v>10</v>
      </c>
      <c r="K54" s="64">
        <f>IF(H54&lt;-J54,1,0)</f>
        <v>0</v>
      </c>
      <c r="L54" s="64">
        <f>IF(K54=K53,L53+K54,0)</f>
        <v>0</v>
      </c>
      <c r="M54" s="65">
        <f>IF(OR(L54=12,L54=24,L54=36,L54=48,L54=60,L54=72,L54=84,L54=96),1,0)</f>
        <v>0</v>
      </c>
      <c r="N54" s="65">
        <f>IF(H54&gt;J54,1,0)</f>
        <v>1</v>
      </c>
      <c r="O54" s="65">
        <f>IF(N54=N53,O53+N54,0)</f>
        <v>2</v>
      </c>
      <c r="P54" s="65">
        <f>IF(OR(O54=12,O54=24,O54=36,O54=48,O54=60,O54=72,O54=84,O54=96),1,0)</f>
        <v>0</v>
      </c>
      <c r="Q54" s="66">
        <f>M54+P54</f>
        <v>0</v>
      </c>
      <c r="R54" s="66">
        <f>Q54*ABS(S54)*0.1</f>
        <v>0</v>
      </c>
      <c r="S54" s="67">
        <f>I54*E54/40000</f>
        <v>0.9395241043275</v>
      </c>
      <c r="T54" s="60">
        <f>MIN($T$6/100*G54,150)</f>
        <v>139.5721392</v>
      </c>
      <c r="U54" s="60">
        <f>MIN($U$6/100*G54,200)</f>
        <v>174.465174</v>
      </c>
      <c r="V54" s="60">
        <f>MIN($V$6/100*G54,250)</f>
        <v>232.620232</v>
      </c>
      <c r="W54" s="60">
        <v>0.2</v>
      </c>
      <c r="X54" s="60">
        <v>0.2</v>
      </c>
      <c r="Y54" s="60">
        <v>0.6</v>
      </c>
      <c r="Z54" s="67">
        <f>IF(AND(D54&lt;49.85,H54&gt;0),$C$2*ABS(H54)/40000,(SUMPRODUCT(--(H54&gt;$T54:$V54),(H54-$T54:$V54),($W54:$Y54)))*E54/40000)</f>
        <v>0</v>
      </c>
      <c r="AA54" s="67">
        <f>IF(AND(C54&gt;=50.1,H54&lt;0),($A$2)*ABS(H54)/40000,0)</f>
        <v>0</v>
      </c>
      <c r="AB54" s="67">
        <f>S54+Z54+AA54</f>
        <v>0.9395241043275</v>
      </c>
      <c r="AC54" s="75">
        <f>IF(AB54&gt;=0,AB54,"")</f>
        <v>0.9395241043275</v>
      </c>
      <c r="AD54" s="76" t="str">
        <f>IF(AB54&lt;0,AB54,"")</f>
        <v/>
      </c>
      <c r="AE54" s="77"/>
      <c r="AF54" s="89"/>
      <c r="AG54" s="92">
        <f>ROUND((AG53-0.01),2)</f>
        <v>51.02</v>
      </c>
      <c r="AH54" s="93">
        <v>0</v>
      </c>
      <c r="AI54" s="86">
        <v>0</v>
      </c>
    </row>
    <row r="55" spans="1:38" customHeight="1" ht="15.75">
      <c r="A55" s="70">
        <v>0.489583333333333</v>
      </c>
      <c r="B55" s="71">
        <v>0.5</v>
      </c>
      <c r="C55" s="72">
        <v>50.01</v>
      </c>
      <c r="D55" s="73">
        <f>ROUND(C55,2)</f>
        <v>50.01</v>
      </c>
      <c r="E55" s="60">
        <v>204.77</v>
      </c>
      <c r="F55" s="60">
        <v>1149.24676</v>
      </c>
      <c r="G55" s="61">
        <f>ABS(F55)</f>
        <v>1149.24676</v>
      </c>
      <c r="H55" s="74">
        <v>64.47638000000001</v>
      </c>
      <c r="I55" s="63">
        <f>MAX(H55,-0.12*G55)</f>
        <v>64.47638000000001</v>
      </c>
      <c r="J55" s="63">
        <f>IF(ABS(G55)&lt;=10,0.5,IF(ABS(G55)&lt;=25,1,IF(ABS(G55)&lt;=100,2,10)))</f>
        <v>10</v>
      </c>
      <c r="K55" s="64">
        <f>IF(H55&lt;-J55,1,0)</f>
        <v>0</v>
      </c>
      <c r="L55" s="64">
        <f>IF(K55=K54,L54+K55,0)</f>
        <v>0</v>
      </c>
      <c r="M55" s="65">
        <f>IF(OR(L55=12,L55=24,L55=36,L55=48,L55=60,L55=72,L55=84,L55=96),1,0)</f>
        <v>0</v>
      </c>
      <c r="N55" s="65">
        <f>IF(H55&gt;J55,1,0)</f>
        <v>1</v>
      </c>
      <c r="O55" s="65">
        <f>IF(N55=N54,O54+N55,0)</f>
        <v>3</v>
      </c>
      <c r="P55" s="65">
        <f>IF(OR(O55=12,O55=24,O55=36,O55=48,O55=60,O55=72,O55=84,O55=96),1,0)</f>
        <v>0</v>
      </c>
      <c r="Q55" s="66">
        <f>M55+P55</f>
        <v>0</v>
      </c>
      <c r="R55" s="66">
        <f>Q55*ABS(S55)*0.1</f>
        <v>0</v>
      </c>
      <c r="S55" s="67">
        <f>I55*E55/40000</f>
        <v>0.3300707083150001</v>
      </c>
      <c r="T55" s="60">
        <f>MIN($T$6/100*G55,150)</f>
        <v>137.9096112</v>
      </c>
      <c r="U55" s="60">
        <f>MIN($U$6/100*G55,200)</f>
        <v>172.387014</v>
      </c>
      <c r="V55" s="60">
        <f>MIN($V$6/100*G55,250)</f>
        <v>229.849352</v>
      </c>
      <c r="W55" s="60">
        <v>0.2</v>
      </c>
      <c r="X55" s="60">
        <v>0.2</v>
      </c>
      <c r="Y55" s="60">
        <v>0.6</v>
      </c>
      <c r="Z55" s="67">
        <f>IF(AND(D55&lt;49.85,H55&gt;0),$C$2*ABS(H55)/40000,(SUMPRODUCT(--(H55&gt;$T55:$V55),(H55-$T55:$V55),($W55:$Y55)))*E55/40000)</f>
        <v>0</v>
      </c>
      <c r="AA55" s="67">
        <f>IF(AND(C55&gt;=50.1,H55&lt;0),($A$2)*ABS(H55)/40000,0)</f>
        <v>0</v>
      </c>
      <c r="AB55" s="67">
        <f>S55+Z55+AA55</f>
        <v>0.3300707083150001</v>
      </c>
      <c r="AC55" s="75">
        <f>IF(AB55&gt;=0,AB55,"")</f>
        <v>0.3300707083150001</v>
      </c>
      <c r="AD55" s="76" t="str">
        <f>IF(AB55&lt;0,AB55,"")</f>
        <v/>
      </c>
      <c r="AE55" s="77"/>
      <c r="AF55" s="89"/>
      <c r="AG55" s="92">
        <f>ROUND((AG54-0.01),2)</f>
        <v>51.01</v>
      </c>
      <c r="AH55" s="93">
        <v>0</v>
      </c>
      <c r="AI55" s="86">
        <v>0</v>
      </c>
    </row>
    <row r="56" spans="1:38" customHeight="1" ht="15.75">
      <c r="A56" s="70">
        <v>0.5</v>
      </c>
      <c r="B56" s="71">
        <v>0.510416666666667</v>
      </c>
      <c r="C56" s="72">
        <v>49.95</v>
      </c>
      <c r="D56" s="73">
        <f>ROUND(C56,2)</f>
        <v>49.95</v>
      </c>
      <c r="E56" s="60">
        <v>425.97</v>
      </c>
      <c r="F56" s="60">
        <v>1134.24876</v>
      </c>
      <c r="G56" s="61">
        <f>ABS(F56)</f>
        <v>1134.24876</v>
      </c>
      <c r="H56" s="74">
        <v>61.86007</v>
      </c>
      <c r="I56" s="63">
        <f>MAX(H56,-0.12*G56)</f>
        <v>61.86007</v>
      </c>
      <c r="J56" s="63">
        <f>IF(ABS(G56)&lt;=10,0.5,IF(ABS(G56)&lt;=25,1,IF(ABS(G56)&lt;=100,2,10)))</f>
        <v>10</v>
      </c>
      <c r="K56" s="64">
        <f>IF(H56&lt;-J56,1,0)</f>
        <v>0</v>
      </c>
      <c r="L56" s="64">
        <f>IF(K56=K55,L55+K56,0)</f>
        <v>0</v>
      </c>
      <c r="M56" s="65">
        <f>IF(OR(L56=12,L56=24,L56=36,L56=48,L56=60,L56=72,L56=84,L56=96),1,0)</f>
        <v>0</v>
      </c>
      <c r="N56" s="65">
        <f>IF(H56&gt;J56,1,0)</f>
        <v>1</v>
      </c>
      <c r="O56" s="65">
        <f>IF(N56=N55,O55+N56,0)</f>
        <v>4</v>
      </c>
      <c r="P56" s="65">
        <f>IF(OR(O56=12,O56=24,O56=36,O56=48,O56=60,O56=72,O56=84,O56=96),1,0)</f>
        <v>0</v>
      </c>
      <c r="Q56" s="66">
        <f>M56+P56</f>
        <v>0</v>
      </c>
      <c r="R56" s="66">
        <f>Q56*ABS(S56)*0.1</f>
        <v>0</v>
      </c>
      <c r="S56" s="67">
        <f>I56*E56/40000</f>
        <v>0.6587633504475</v>
      </c>
      <c r="T56" s="60">
        <f>MIN($T$6/100*G56,150)</f>
        <v>136.1098512</v>
      </c>
      <c r="U56" s="60">
        <f>MIN($U$6/100*G56,200)</f>
        <v>170.137314</v>
      </c>
      <c r="V56" s="60">
        <f>MIN($V$6/100*G56,250)</f>
        <v>226.849752</v>
      </c>
      <c r="W56" s="60">
        <v>0.2</v>
      </c>
      <c r="X56" s="60">
        <v>0.2</v>
      </c>
      <c r="Y56" s="60">
        <v>0.6</v>
      </c>
      <c r="Z56" s="67">
        <f>IF(AND(D56&lt;49.85,H56&gt;0),$C$2*ABS(H56)/40000,(SUMPRODUCT(--(H56&gt;$T56:$V56),(H56-$T56:$V56),($W56:$Y56)))*E56/40000)</f>
        <v>0</v>
      </c>
      <c r="AA56" s="67">
        <f>IF(AND(C56&gt;=50.1,H56&lt;0),($A$2)*ABS(H56)/40000,0)</f>
        <v>0</v>
      </c>
      <c r="AB56" s="67">
        <f>S56+Z56+AA56</f>
        <v>0.6587633504475</v>
      </c>
      <c r="AC56" s="75">
        <f>IF(AB56&gt;=0,AB56,"")</f>
        <v>0.6587633504475</v>
      </c>
      <c r="AD56" s="76" t="str">
        <f>IF(AB56&lt;0,AB56,"")</f>
        <v/>
      </c>
      <c r="AE56" s="77"/>
      <c r="AF56" s="89"/>
      <c r="AG56" s="92">
        <f>ROUND((AG55-0.01),2)</f>
        <v>51</v>
      </c>
      <c r="AH56" s="93">
        <v>0</v>
      </c>
      <c r="AI56" s="86">
        <v>0</v>
      </c>
    </row>
    <row r="57" spans="1:38" customHeight="1" ht="15.75">
      <c r="A57" s="70">
        <v>0.510416666666667</v>
      </c>
      <c r="B57" s="71">
        <v>0.520833333333334</v>
      </c>
      <c r="C57" s="72">
        <v>49.92</v>
      </c>
      <c r="D57" s="73">
        <f>ROUND(C57,2)</f>
        <v>49.92</v>
      </c>
      <c r="E57" s="60">
        <v>527.98</v>
      </c>
      <c r="F57" s="60">
        <v>1127.75556</v>
      </c>
      <c r="G57" s="61">
        <f>ABS(F57)</f>
        <v>1127.75556</v>
      </c>
      <c r="H57" s="74">
        <v>7.60042</v>
      </c>
      <c r="I57" s="63">
        <f>MAX(H57,-0.12*G57)</f>
        <v>7.60042</v>
      </c>
      <c r="J57" s="63">
        <f>IF(ABS(G57)&lt;=10,0.5,IF(ABS(G57)&lt;=25,1,IF(ABS(G57)&lt;=100,2,10)))</f>
        <v>10</v>
      </c>
      <c r="K57" s="64">
        <f>IF(H57&lt;-J57,1,0)</f>
        <v>0</v>
      </c>
      <c r="L57" s="64">
        <f>IF(K57=K56,L56+K57,0)</f>
        <v>0</v>
      </c>
      <c r="M57" s="65">
        <f>IF(OR(L57=12,L57=24,L57=36,L57=48,L57=60,L57=72,L57=84,L57=96),1,0)</f>
        <v>0</v>
      </c>
      <c r="N57" s="65">
        <f>IF(H57&gt;J57,1,0)</f>
        <v>0</v>
      </c>
      <c r="O57" s="65">
        <f>IF(N57=N56,O56+N57,0)</f>
        <v>0</v>
      </c>
      <c r="P57" s="65">
        <f>IF(OR(O57=12,O57=24,O57=36,O57=48,O57=60,O57=72,O57=84,O57=96),1,0)</f>
        <v>0</v>
      </c>
      <c r="Q57" s="66">
        <f>M57+P57</f>
        <v>0</v>
      </c>
      <c r="R57" s="66">
        <f>Q57*ABS(S57)*0.1</f>
        <v>0</v>
      </c>
      <c r="S57" s="67">
        <f>I57*E57/40000</f>
        <v>0.10032174379</v>
      </c>
      <c r="T57" s="60">
        <f>MIN($T$6/100*G57,150)</f>
        <v>135.3306672</v>
      </c>
      <c r="U57" s="60">
        <f>MIN($U$6/100*G57,200)</f>
        <v>169.163334</v>
      </c>
      <c r="V57" s="60">
        <f>MIN($V$6/100*G57,250)</f>
        <v>225.551112</v>
      </c>
      <c r="W57" s="60">
        <v>0.2</v>
      </c>
      <c r="X57" s="60">
        <v>0.2</v>
      </c>
      <c r="Y57" s="60">
        <v>0.6</v>
      </c>
      <c r="Z57" s="67">
        <f>IF(AND(D57&lt;49.85,H57&gt;0),$C$2*ABS(H57)/40000,(SUMPRODUCT(--(H57&gt;$T57:$V57),(H57-$T57:$V57),($W57:$Y57)))*E57/40000)</f>
        <v>0</v>
      </c>
      <c r="AA57" s="67">
        <f>IF(AND(C57&gt;=50.1,H57&lt;0),($A$2)*ABS(H57)/40000,0)</f>
        <v>0</v>
      </c>
      <c r="AB57" s="67">
        <f>S57+Z57+AA57</f>
        <v>0.10032174379</v>
      </c>
      <c r="AC57" s="75">
        <f>IF(AB57&gt;=0,AB57,"")</f>
        <v>0.10032174379</v>
      </c>
      <c r="AD57" s="76" t="str">
        <f>IF(AB57&lt;0,AB57,"")</f>
        <v/>
      </c>
      <c r="AE57" s="77"/>
      <c r="AF57" s="89"/>
      <c r="AG57" s="92">
        <f>ROUND((AG56-0.01),2)</f>
        <v>50.99</v>
      </c>
      <c r="AH57" s="93">
        <v>0</v>
      </c>
      <c r="AI57" s="86">
        <v>0</v>
      </c>
    </row>
    <row r="58" spans="1:38" customHeight="1" ht="15.75">
      <c r="A58" s="70">
        <v>0.520833333333333</v>
      </c>
      <c r="B58" s="71">
        <v>0.53125</v>
      </c>
      <c r="C58" s="72">
        <v>49.9</v>
      </c>
      <c r="D58" s="73">
        <f>ROUND(C58,2)</f>
        <v>49.9</v>
      </c>
      <c r="E58" s="60">
        <v>595.99</v>
      </c>
      <c r="F58" s="60">
        <v>1124.20117</v>
      </c>
      <c r="G58" s="61">
        <f>ABS(F58)</f>
        <v>1124.20117</v>
      </c>
      <c r="H58" s="74">
        <v>-12.60688</v>
      </c>
      <c r="I58" s="63">
        <f>MAX(H58,-0.12*G58)</f>
        <v>-12.60688</v>
      </c>
      <c r="J58" s="63">
        <f>IF(ABS(G58)&lt;=10,0.5,IF(ABS(G58)&lt;=25,1,IF(ABS(G58)&lt;=100,2,10)))</f>
        <v>10</v>
      </c>
      <c r="K58" s="64">
        <f>IF(H58&lt;-J58,1,0)</f>
        <v>1</v>
      </c>
      <c r="L58" s="64">
        <f>IF(K58=K57,L57+K58,0)</f>
        <v>0</v>
      </c>
      <c r="M58" s="65">
        <f>IF(OR(L58=12,L58=24,L58=36,L58=48,L58=60,L58=72,L58=84,L58=96),1,0)</f>
        <v>0</v>
      </c>
      <c r="N58" s="65">
        <f>IF(H58&gt;J58,1,0)</f>
        <v>0</v>
      </c>
      <c r="O58" s="65">
        <f>IF(N58=N57,O57+N58,0)</f>
        <v>0</v>
      </c>
      <c r="P58" s="65">
        <f>IF(OR(O58=12,O58=24,O58=36,O58=48,O58=60,O58=72,O58=84,O58=96),1,0)</f>
        <v>0</v>
      </c>
      <c r="Q58" s="66">
        <f>M58+P58</f>
        <v>0</v>
      </c>
      <c r="R58" s="66">
        <f>Q58*ABS(S58)*0.1</f>
        <v>0</v>
      </c>
      <c r="S58" s="67">
        <f>I58*E58/40000</f>
        <v>-0.18783936028</v>
      </c>
      <c r="T58" s="60">
        <f>MIN($T$6/100*G58,150)</f>
        <v>134.9041404</v>
      </c>
      <c r="U58" s="60">
        <f>MIN($U$6/100*G58,200)</f>
        <v>168.6301755</v>
      </c>
      <c r="V58" s="60">
        <f>MIN($V$6/100*G58,250)</f>
        <v>224.840234</v>
      </c>
      <c r="W58" s="60">
        <v>0.2</v>
      </c>
      <c r="X58" s="60">
        <v>0.2</v>
      </c>
      <c r="Y58" s="60">
        <v>0.6</v>
      </c>
      <c r="Z58" s="67">
        <f>IF(AND(D58&lt;49.85,H58&gt;0),$C$2*ABS(H58)/40000,(SUMPRODUCT(--(H58&gt;$T58:$V58),(H58-$T58:$V58),($W58:$Y58)))*E58/40000)</f>
        <v>0</v>
      </c>
      <c r="AA58" s="67">
        <f>IF(AND(C58&gt;=50.1,H58&lt;0),($A$2)*ABS(H58)/40000,0)</f>
        <v>0</v>
      </c>
      <c r="AB58" s="67">
        <f>S58+Z58+AA58</f>
        <v>-0.18783936028</v>
      </c>
      <c r="AC58" s="75" t="str">
        <f>IF(AB58&gt;=0,AB58,"")</f>
        <v/>
      </c>
      <c r="AD58" s="76">
        <f>IF(AB58&lt;0,AB58,"")</f>
        <v>-0.18783936028</v>
      </c>
      <c r="AE58" s="77"/>
      <c r="AF58" s="89"/>
      <c r="AG58" s="92">
        <f>ROUND((AG57-0.01),2)</f>
        <v>50.98</v>
      </c>
      <c r="AH58" s="93">
        <v>0</v>
      </c>
      <c r="AI58" s="86">
        <v>0</v>
      </c>
    </row>
    <row r="59" spans="1:38" customHeight="1" ht="15.75">
      <c r="A59" s="70">
        <v>0.53125</v>
      </c>
      <c r="B59" s="71">
        <v>0.541666666666667</v>
      </c>
      <c r="C59" s="72">
        <v>49.92</v>
      </c>
      <c r="D59" s="73">
        <f>ROUND(C59,2)</f>
        <v>49.92</v>
      </c>
      <c r="E59" s="60">
        <v>527.98</v>
      </c>
      <c r="F59" s="60">
        <v>1119.2772</v>
      </c>
      <c r="G59" s="61">
        <f>ABS(F59)</f>
        <v>1119.2772</v>
      </c>
      <c r="H59" s="74">
        <v>-42.0924</v>
      </c>
      <c r="I59" s="63">
        <f>MAX(H59,-0.12*G59)</f>
        <v>-42.0924</v>
      </c>
      <c r="J59" s="63">
        <f>IF(ABS(G59)&lt;=10,0.5,IF(ABS(G59)&lt;=25,1,IF(ABS(G59)&lt;=100,2,10)))</f>
        <v>10</v>
      </c>
      <c r="K59" s="64">
        <f>IF(H59&lt;-J59,1,0)</f>
        <v>1</v>
      </c>
      <c r="L59" s="64">
        <f>IF(K59=K58,L58+K59,0)</f>
        <v>1</v>
      </c>
      <c r="M59" s="65">
        <f>IF(OR(L59=12,L59=24,L59=36,L59=48,L59=60,L59=72,L59=84,L59=96),1,0)</f>
        <v>0</v>
      </c>
      <c r="N59" s="65">
        <f>IF(H59&gt;J59,1,0)</f>
        <v>0</v>
      </c>
      <c r="O59" s="65">
        <f>IF(N59=N58,O58+N59,0)</f>
        <v>0</v>
      </c>
      <c r="P59" s="65">
        <f>IF(OR(O59=12,O59=24,O59=36,O59=48,O59=60,O59=72,O59=84,O59=96),1,0)</f>
        <v>0</v>
      </c>
      <c r="Q59" s="66">
        <f>M59+P59</f>
        <v>0</v>
      </c>
      <c r="R59" s="66">
        <f>Q59*ABS(S59)*0.1</f>
        <v>0</v>
      </c>
      <c r="S59" s="67">
        <f>I59*E59/40000</f>
        <v>-0.5555986338</v>
      </c>
      <c r="T59" s="60">
        <f>MIN($T$6/100*G59,150)</f>
        <v>134.313264</v>
      </c>
      <c r="U59" s="60">
        <f>MIN($U$6/100*G59,200)</f>
        <v>167.89158</v>
      </c>
      <c r="V59" s="60">
        <f>MIN($V$6/100*G59,250)</f>
        <v>223.85544</v>
      </c>
      <c r="W59" s="60">
        <v>0.2</v>
      </c>
      <c r="X59" s="60">
        <v>0.2</v>
      </c>
      <c r="Y59" s="60">
        <v>0.6</v>
      </c>
      <c r="Z59" s="67">
        <f>IF(AND(D59&lt;49.85,H59&gt;0),$C$2*ABS(H59)/40000,(SUMPRODUCT(--(H59&gt;$T59:$V59),(H59-$T59:$V59),($W59:$Y59)))*E59/40000)</f>
        <v>0</v>
      </c>
      <c r="AA59" s="67">
        <f>IF(AND(C59&gt;=50.1,H59&lt;0),($A$2)*ABS(H59)/40000,0)</f>
        <v>0</v>
      </c>
      <c r="AB59" s="67">
        <f>S59+Z59+AA59</f>
        <v>-0.5555986338</v>
      </c>
      <c r="AC59" s="75" t="str">
        <f>IF(AB59&gt;=0,AB59,"")</f>
        <v/>
      </c>
      <c r="AD59" s="76">
        <f>IF(AB59&lt;0,AB59,"")</f>
        <v>-0.5555986338</v>
      </c>
      <c r="AE59" s="77"/>
      <c r="AF59" s="89"/>
      <c r="AG59" s="92">
        <f>ROUND((AG58-0.01),2)</f>
        <v>50.97</v>
      </c>
      <c r="AH59" s="93">
        <v>0</v>
      </c>
      <c r="AI59" s="86">
        <v>0</v>
      </c>
    </row>
    <row r="60" spans="1:38" customHeight="1" ht="15.75">
      <c r="A60" s="70">
        <v>0.541666666666667</v>
      </c>
      <c r="B60" s="71">
        <v>0.552083333333334</v>
      </c>
      <c r="C60" s="72">
        <v>50</v>
      </c>
      <c r="D60" s="73">
        <f>ROUND(C60,2)</f>
        <v>50</v>
      </c>
      <c r="E60" s="60">
        <v>255.96</v>
      </c>
      <c r="F60" s="60">
        <v>1115.3964</v>
      </c>
      <c r="G60" s="61">
        <f>ABS(F60)</f>
        <v>1115.3964</v>
      </c>
      <c r="H60" s="74">
        <v>-101.47878</v>
      </c>
      <c r="I60" s="63">
        <f>MAX(H60,-0.12*G60)</f>
        <v>-101.47878</v>
      </c>
      <c r="J60" s="63">
        <f>IF(ABS(G60)&lt;=10,0.5,IF(ABS(G60)&lt;=25,1,IF(ABS(G60)&lt;=100,2,10)))</f>
        <v>10</v>
      </c>
      <c r="K60" s="64">
        <f>IF(H60&lt;-J60,1,0)</f>
        <v>1</v>
      </c>
      <c r="L60" s="64">
        <f>IF(K60=K59,L59+K60,0)</f>
        <v>2</v>
      </c>
      <c r="M60" s="65">
        <f>IF(OR(L60=12,L60=24,L60=36,L60=48,L60=60,L60=72,L60=84,L60=96),1,0)</f>
        <v>0</v>
      </c>
      <c r="N60" s="65">
        <f>IF(H60&gt;J60,1,0)</f>
        <v>0</v>
      </c>
      <c r="O60" s="65">
        <f>IF(N60=N59,O59+N60,0)</f>
        <v>0</v>
      </c>
      <c r="P60" s="65">
        <f>IF(OR(O60=12,O60=24,O60=36,O60=48,O60=60,O60=72,O60=84,O60=96),1,0)</f>
        <v>0</v>
      </c>
      <c r="Q60" s="66">
        <f>M60+P60</f>
        <v>0</v>
      </c>
      <c r="R60" s="66">
        <f>Q60*ABS(S60)*0.1</f>
        <v>0</v>
      </c>
      <c r="S60" s="67">
        <f>I60*E60/40000</f>
        <v>-0.6493627132200001</v>
      </c>
      <c r="T60" s="60">
        <f>MIN($T$6/100*G60,150)</f>
        <v>133.847568</v>
      </c>
      <c r="U60" s="60">
        <f>MIN($U$6/100*G60,200)</f>
        <v>167.30946</v>
      </c>
      <c r="V60" s="60">
        <f>MIN($V$6/100*G60,250)</f>
        <v>223.07928</v>
      </c>
      <c r="W60" s="60">
        <v>0.2</v>
      </c>
      <c r="X60" s="60">
        <v>0.2</v>
      </c>
      <c r="Y60" s="60">
        <v>0.6</v>
      </c>
      <c r="Z60" s="67">
        <f>IF(AND(D60&lt;49.85,H60&gt;0),$C$2*ABS(H60)/40000,(SUMPRODUCT(--(H60&gt;$T60:$V60),(H60-$T60:$V60),($W60:$Y60)))*E60/40000)</f>
        <v>0</v>
      </c>
      <c r="AA60" s="67">
        <f>IF(AND(C60&gt;=50.1,H60&lt;0),($A$2)*ABS(H60)/40000,0)</f>
        <v>0</v>
      </c>
      <c r="AB60" s="67">
        <f>S60+Z60+AA60</f>
        <v>-0.6493627132200001</v>
      </c>
      <c r="AC60" s="75" t="str">
        <f>IF(AB60&gt;=0,AB60,"")</f>
        <v/>
      </c>
      <c r="AD60" s="76">
        <f>IF(AB60&lt;0,AB60,"")</f>
        <v>-0.6493627132200001</v>
      </c>
      <c r="AE60" s="77"/>
      <c r="AF60" s="89"/>
      <c r="AG60" s="92">
        <f>ROUND((AG59-0.01),2)</f>
        <v>50.96</v>
      </c>
      <c r="AH60" s="93">
        <v>0</v>
      </c>
      <c r="AI60" s="86">
        <v>0</v>
      </c>
    </row>
    <row r="61" spans="1:38" customHeight="1" ht="15.75">
      <c r="A61" s="70">
        <v>0.552083333333333</v>
      </c>
      <c r="B61" s="71">
        <v>0.5625</v>
      </c>
      <c r="C61" s="72">
        <v>49.98</v>
      </c>
      <c r="D61" s="73">
        <f>ROUND(C61,2)</f>
        <v>49.98</v>
      </c>
      <c r="E61" s="60">
        <v>323.97</v>
      </c>
      <c r="F61" s="60">
        <v>1117.6276</v>
      </c>
      <c r="G61" s="61">
        <f>ABS(F61)</f>
        <v>1117.6276</v>
      </c>
      <c r="H61" s="74">
        <v>-102.77403</v>
      </c>
      <c r="I61" s="63">
        <f>MAX(H61,-0.12*G61)</f>
        <v>-102.77403</v>
      </c>
      <c r="J61" s="63">
        <f>IF(ABS(G61)&lt;=10,0.5,IF(ABS(G61)&lt;=25,1,IF(ABS(G61)&lt;=100,2,10)))</f>
        <v>10</v>
      </c>
      <c r="K61" s="64">
        <f>IF(H61&lt;-J61,1,0)</f>
        <v>1</v>
      </c>
      <c r="L61" s="64">
        <f>IF(K61=K60,L60+K61,0)</f>
        <v>3</v>
      </c>
      <c r="M61" s="65">
        <f>IF(OR(L61=12,L61=24,L61=36,L61=48,L61=60,L61=72,L61=84,L61=96),1,0)</f>
        <v>0</v>
      </c>
      <c r="N61" s="65">
        <f>IF(H61&gt;J61,1,0)</f>
        <v>0</v>
      </c>
      <c r="O61" s="65">
        <f>IF(N61=N60,O60+N61,0)</f>
        <v>0</v>
      </c>
      <c r="P61" s="65">
        <f>IF(OR(O61=12,O61=24,O61=36,O61=48,O61=60,O61=72,O61=84,O61=96),1,0)</f>
        <v>0</v>
      </c>
      <c r="Q61" s="66">
        <f>M61+P61</f>
        <v>0</v>
      </c>
      <c r="R61" s="66">
        <f>Q61*ABS(S61)*0.1</f>
        <v>0</v>
      </c>
      <c r="S61" s="67">
        <f>I61*E61/40000</f>
        <v>-0.8323925624775</v>
      </c>
      <c r="T61" s="60">
        <f>MIN($T$6/100*G61,150)</f>
        <v>134.115312</v>
      </c>
      <c r="U61" s="60">
        <f>MIN($U$6/100*G61,200)</f>
        <v>167.64414</v>
      </c>
      <c r="V61" s="60">
        <f>MIN($V$6/100*G61,250)</f>
        <v>223.52552</v>
      </c>
      <c r="W61" s="60">
        <v>0.2</v>
      </c>
      <c r="X61" s="60">
        <v>0.2</v>
      </c>
      <c r="Y61" s="60">
        <v>0.6</v>
      </c>
      <c r="Z61" s="67">
        <f>IF(AND(D61&lt;49.85,H61&gt;0),$C$2*ABS(H61)/40000,(SUMPRODUCT(--(H61&gt;$T61:$V61),(H61-$T61:$V61),($W61:$Y61)))*E61/40000)</f>
        <v>0</v>
      </c>
      <c r="AA61" s="67">
        <f>IF(AND(C61&gt;=50.1,H61&lt;0),($A$2)*ABS(H61)/40000,0)</f>
        <v>0</v>
      </c>
      <c r="AB61" s="67">
        <f>S61+Z61+AA61</f>
        <v>-0.8323925624775</v>
      </c>
      <c r="AC61" s="75" t="str">
        <f>IF(AB61&gt;=0,AB61,"")</f>
        <v/>
      </c>
      <c r="AD61" s="76">
        <f>IF(AB61&lt;0,AB61,"")</f>
        <v>-0.8323925624775</v>
      </c>
      <c r="AE61" s="77"/>
      <c r="AF61" s="89"/>
      <c r="AG61" s="92">
        <f>ROUND((AG60-0.01),2)</f>
        <v>50.95</v>
      </c>
      <c r="AH61" s="93">
        <v>0</v>
      </c>
      <c r="AI61" s="86">
        <v>0</v>
      </c>
    </row>
    <row r="62" spans="1:38" customHeight="1" ht="15.75">
      <c r="A62" s="70">
        <v>0.5625</v>
      </c>
      <c r="B62" s="71">
        <v>0.572916666666667</v>
      </c>
      <c r="C62" s="72">
        <v>49.96</v>
      </c>
      <c r="D62" s="73">
        <f>ROUND(C62,2)</f>
        <v>49.96</v>
      </c>
      <c r="E62" s="60">
        <v>391.97</v>
      </c>
      <c r="F62" s="60">
        <v>1115.9312</v>
      </c>
      <c r="G62" s="61">
        <f>ABS(F62)</f>
        <v>1115.9312</v>
      </c>
      <c r="H62" s="74">
        <v>-100.56455</v>
      </c>
      <c r="I62" s="63">
        <f>MAX(H62,-0.12*G62)</f>
        <v>-100.56455</v>
      </c>
      <c r="J62" s="63">
        <f>IF(ABS(G62)&lt;=10,0.5,IF(ABS(G62)&lt;=25,1,IF(ABS(G62)&lt;=100,2,10)))</f>
        <v>10</v>
      </c>
      <c r="K62" s="64">
        <f>IF(H62&lt;-J62,1,0)</f>
        <v>1</v>
      </c>
      <c r="L62" s="64">
        <f>IF(K62=K61,L61+K62,0)</f>
        <v>4</v>
      </c>
      <c r="M62" s="65">
        <f>IF(OR(L62=12,L62=24,L62=36,L62=48,L62=60,L62=72,L62=84,L62=96),1,0)</f>
        <v>0</v>
      </c>
      <c r="N62" s="65">
        <f>IF(H62&gt;J62,1,0)</f>
        <v>0</v>
      </c>
      <c r="O62" s="65">
        <f>IF(N62=N61,O61+N62,0)</f>
        <v>0</v>
      </c>
      <c r="P62" s="65">
        <f>IF(OR(O62=12,O62=24,O62=36,O62=48,O62=60,O62=72,O62=84,O62=96),1,0)</f>
        <v>0</v>
      </c>
      <c r="Q62" s="66">
        <f>M62+P62</f>
        <v>0</v>
      </c>
      <c r="R62" s="66">
        <f>Q62*ABS(S62)*0.1</f>
        <v>0</v>
      </c>
      <c r="S62" s="67">
        <f>I62*E62/40000</f>
        <v>-0.9854571665875</v>
      </c>
      <c r="T62" s="60">
        <f>MIN($T$6/100*G62,150)</f>
        <v>133.911744</v>
      </c>
      <c r="U62" s="60">
        <f>MIN($U$6/100*G62,200)</f>
        <v>167.38968</v>
      </c>
      <c r="V62" s="60">
        <f>MIN($V$6/100*G62,250)</f>
        <v>223.18624</v>
      </c>
      <c r="W62" s="60">
        <v>0.2</v>
      </c>
      <c r="X62" s="60">
        <v>0.2</v>
      </c>
      <c r="Y62" s="60">
        <v>0.6</v>
      </c>
      <c r="Z62" s="67">
        <f>IF(AND(D62&lt;49.85,H62&gt;0),$C$2*ABS(H62)/40000,(SUMPRODUCT(--(H62&gt;$T62:$V62),(H62-$T62:$V62),($W62:$Y62)))*E62/40000)</f>
        <v>0</v>
      </c>
      <c r="AA62" s="67">
        <f>IF(AND(C62&gt;=50.1,H62&lt;0),($A$2)*ABS(H62)/40000,0)</f>
        <v>0</v>
      </c>
      <c r="AB62" s="67">
        <f>S62+Z62+AA62</f>
        <v>-0.9854571665875</v>
      </c>
      <c r="AC62" s="75" t="str">
        <f>IF(AB62&gt;=0,AB62,"")</f>
        <v/>
      </c>
      <c r="AD62" s="76">
        <f>IF(AB62&lt;0,AB62,"")</f>
        <v>-0.9854571665875</v>
      </c>
      <c r="AE62" s="77"/>
      <c r="AF62" s="89"/>
      <c r="AG62" s="92">
        <f>ROUND((AG61-0.01),2)</f>
        <v>50.94</v>
      </c>
      <c r="AH62" s="93">
        <v>0</v>
      </c>
      <c r="AI62" s="86">
        <v>0</v>
      </c>
    </row>
    <row r="63" spans="1:38" customHeight="1" ht="15.75">
      <c r="A63" s="70">
        <v>0.572916666666667</v>
      </c>
      <c r="B63" s="71">
        <v>0.583333333333334</v>
      </c>
      <c r="C63" s="72">
        <v>49.94</v>
      </c>
      <c r="D63" s="73">
        <f>ROUND(C63,2)</f>
        <v>49.94</v>
      </c>
      <c r="E63" s="60">
        <v>459.98</v>
      </c>
      <c r="F63" s="60">
        <v>1055.7616</v>
      </c>
      <c r="G63" s="61">
        <f>ABS(F63)</f>
        <v>1055.7616</v>
      </c>
      <c r="H63" s="74">
        <v>-56.45956</v>
      </c>
      <c r="I63" s="63">
        <f>MAX(H63,-0.12*G63)</f>
        <v>-56.45956</v>
      </c>
      <c r="J63" s="63">
        <f>IF(ABS(G63)&lt;=10,0.5,IF(ABS(G63)&lt;=25,1,IF(ABS(G63)&lt;=100,2,10)))</f>
        <v>10</v>
      </c>
      <c r="K63" s="64">
        <f>IF(H63&lt;-J63,1,0)</f>
        <v>1</v>
      </c>
      <c r="L63" s="64">
        <f>IF(K63=K62,L62+K63,0)</f>
        <v>5</v>
      </c>
      <c r="M63" s="65">
        <f>IF(OR(L63=12,L63=24,L63=36,L63=48,L63=60,L63=72,L63=84,L63=96),1,0)</f>
        <v>0</v>
      </c>
      <c r="N63" s="65">
        <f>IF(H63&gt;J63,1,0)</f>
        <v>0</v>
      </c>
      <c r="O63" s="65">
        <f>IF(N63=N62,O62+N63,0)</f>
        <v>0</v>
      </c>
      <c r="P63" s="65">
        <f>IF(OR(O63=12,O63=24,O63=36,O63=48,O63=60,O63=72,O63=84,O63=96),1,0)</f>
        <v>0</v>
      </c>
      <c r="Q63" s="66">
        <f>M63+P63</f>
        <v>0</v>
      </c>
      <c r="R63" s="66">
        <f>Q63*ABS(S63)*0.1</f>
        <v>0</v>
      </c>
      <c r="S63" s="67">
        <f>I63*E63/40000</f>
        <v>-0.6492567102200001</v>
      </c>
      <c r="T63" s="60">
        <f>MIN($T$6/100*G63,150)</f>
        <v>126.691392</v>
      </c>
      <c r="U63" s="60">
        <f>MIN($U$6/100*G63,200)</f>
        <v>158.36424</v>
      </c>
      <c r="V63" s="60">
        <f>MIN($V$6/100*G63,250)</f>
        <v>211.15232</v>
      </c>
      <c r="W63" s="60">
        <v>0.2</v>
      </c>
      <c r="X63" s="60">
        <v>0.2</v>
      </c>
      <c r="Y63" s="60">
        <v>0.6</v>
      </c>
      <c r="Z63" s="67">
        <f>IF(AND(D63&lt;49.85,H63&gt;0),$C$2*ABS(H63)/40000,(SUMPRODUCT(--(H63&gt;$T63:$V63),(H63-$T63:$V63),($W63:$Y63)))*E63/40000)</f>
        <v>0</v>
      </c>
      <c r="AA63" s="67">
        <f>IF(AND(C63&gt;=50.1,H63&lt;0),($A$2)*ABS(H63)/40000,0)</f>
        <v>0</v>
      </c>
      <c r="AB63" s="67">
        <f>S63+Z63+AA63</f>
        <v>-0.6492567102200001</v>
      </c>
      <c r="AC63" s="75" t="str">
        <f>IF(AB63&gt;=0,AB63,"")</f>
        <v/>
      </c>
      <c r="AD63" s="76">
        <f>IF(AB63&lt;0,AB63,"")</f>
        <v>-0.6492567102200001</v>
      </c>
      <c r="AE63" s="77"/>
      <c r="AF63" s="89"/>
      <c r="AG63" s="92">
        <f>ROUND((AG62-0.01),2)</f>
        <v>50.93</v>
      </c>
      <c r="AH63" s="93">
        <v>0</v>
      </c>
      <c r="AI63" s="86">
        <v>0</v>
      </c>
    </row>
    <row r="64" spans="1:38" customHeight="1" ht="15.75">
      <c r="A64" s="70">
        <v>0.583333333333333</v>
      </c>
      <c r="B64" s="71">
        <v>0.59375</v>
      </c>
      <c r="C64" s="72">
        <v>49.93</v>
      </c>
      <c r="D64" s="73">
        <f>ROUND(C64,2)</f>
        <v>49.93</v>
      </c>
      <c r="E64" s="60">
        <v>493.98</v>
      </c>
      <c r="F64" s="60">
        <v>1026.8848</v>
      </c>
      <c r="G64" s="61">
        <f>ABS(F64)</f>
        <v>1026.8848</v>
      </c>
      <c r="H64" s="74">
        <v>-67.14969000000001</v>
      </c>
      <c r="I64" s="63">
        <f>MAX(H64,-0.12*G64)</f>
        <v>-67.14969000000001</v>
      </c>
      <c r="J64" s="63">
        <f>IF(ABS(G64)&lt;=10,0.5,IF(ABS(G64)&lt;=25,1,IF(ABS(G64)&lt;=100,2,10)))</f>
        <v>10</v>
      </c>
      <c r="K64" s="64">
        <f>IF(H64&lt;-J64,1,0)</f>
        <v>1</v>
      </c>
      <c r="L64" s="64">
        <f>IF(K64=K63,L63+K64,0)</f>
        <v>6</v>
      </c>
      <c r="M64" s="65">
        <f>IF(OR(L64=12,L64=24,L64=36,L64=48,L64=60,L64=72,L64=84,L64=96),1,0)</f>
        <v>0</v>
      </c>
      <c r="N64" s="65">
        <f>IF(H64&gt;J64,1,0)</f>
        <v>0</v>
      </c>
      <c r="O64" s="65">
        <f>IF(N64=N63,O63+N64,0)</f>
        <v>0</v>
      </c>
      <c r="P64" s="65">
        <f>IF(OR(O64=12,O64=24,O64=36,O64=48,O64=60,O64=72,O64=84,O64=96),1,0)</f>
        <v>0</v>
      </c>
      <c r="Q64" s="66">
        <f>M64+P64</f>
        <v>0</v>
      </c>
      <c r="R64" s="66">
        <f>Q64*ABS(S64)*0.1</f>
        <v>0</v>
      </c>
      <c r="S64" s="67">
        <f>I64*E64/40000</f>
        <v>-0.8292650966550001</v>
      </c>
      <c r="T64" s="60">
        <f>MIN($T$6/100*G64,150)</f>
        <v>123.226176</v>
      </c>
      <c r="U64" s="60">
        <f>MIN($U$6/100*G64,200)</f>
        <v>154.03272</v>
      </c>
      <c r="V64" s="60">
        <f>MIN($V$6/100*G64,250)</f>
        <v>205.37696</v>
      </c>
      <c r="W64" s="60">
        <v>0.2</v>
      </c>
      <c r="X64" s="60">
        <v>0.2</v>
      </c>
      <c r="Y64" s="60">
        <v>0.6</v>
      </c>
      <c r="Z64" s="67">
        <f>IF(AND(D64&lt;49.85,H64&gt;0),$C$2*ABS(H64)/40000,(SUMPRODUCT(--(H64&gt;$T64:$V64),(H64-$T64:$V64),($W64:$Y64)))*E64/40000)</f>
        <v>0</v>
      </c>
      <c r="AA64" s="67">
        <f>IF(AND(C64&gt;=50.1,H64&lt;0),($A$2)*ABS(H64)/40000,0)</f>
        <v>0</v>
      </c>
      <c r="AB64" s="67">
        <f>S64+Z64+AA64</f>
        <v>-0.8292650966550001</v>
      </c>
      <c r="AC64" s="75" t="str">
        <f>IF(AB64&gt;=0,AB64,"")</f>
        <v/>
      </c>
      <c r="AD64" s="76">
        <f>IF(AB64&lt;0,AB64,"")</f>
        <v>-0.8292650966550001</v>
      </c>
      <c r="AE64" s="77"/>
      <c r="AF64" s="89"/>
      <c r="AG64" s="92">
        <f>ROUND((AG63-0.01),2)</f>
        <v>50.92</v>
      </c>
      <c r="AH64" s="93">
        <v>0</v>
      </c>
      <c r="AI64" s="86">
        <v>0</v>
      </c>
    </row>
    <row r="65" spans="1:38" customHeight="1" ht="15.75">
      <c r="A65" s="70">
        <v>0.59375</v>
      </c>
      <c r="B65" s="71">
        <v>0.604166666666667</v>
      </c>
      <c r="C65" s="72">
        <v>49.84</v>
      </c>
      <c r="D65" s="73">
        <f>ROUND(C65,2)</f>
        <v>49.84</v>
      </c>
      <c r="E65" s="60">
        <v>800</v>
      </c>
      <c r="F65" s="60">
        <v>1019.8476</v>
      </c>
      <c r="G65" s="61">
        <f>ABS(F65)</f>
        <v>1019.8476</v>
      </c>
      <c r="H65" s="74">
        <v>-54.2451</v>
      </c>
      <c r="I65" s="63">
        <f>MAX(H65,-0.12*G65)</f>
        <v>-54.2451</v>
      </c>
      <c r="J65" s="63">
        <f>IF(ABS(G65)&lt;=10,0.5,IF(ABS(G65)&lt;=25,1,IF(ABS(G65)&lt;=100,2,10)))</f>
        <v>10</v>
      </c>
      <c r="K65" s="64">
        <f>IF(H65&lt;-J65,1,0)</f>
        <v>1</v>
      </c>
      <c r="L65" s="64">
        <f>IF(K65=K64,L64+K65,0)</f>
        <v>7</v>
      </c>
      <c r="M65" s="65">
        <f>IF(OR(L65=12,L65=24,L65=36,L65=48,L65=60,L65=72,L65=84,L65=96),1,0)</f>
        <v>0</v>
      </c>
      <c r="N65" s="65">
        <f>IF(H65&gt;J65,1,0)</f>
        <v>0</v>
      </c>
      <c r="O65" s="65">
        <f>IF(N65=N64,O64+N65,0)</f>
        <v>0</v>
      </c>
      <c r="P65" s="65">
        <f>IF(OR(O65=12,O65=24,O65=36,O65=48,O65=60,O65=72,O65=84,O65=96),1,0)</f>
        <v>0</v>
      </c>
      <c r="Q65" s="66">
        <f>M65+P65</f>
        <v>0</v>
      </c>
      <c r="R65" s="66">
        <f>Q65*ABS(S65)*0.1</f>
        <v>0</v>
      </c>
      <c r="S65" s="67">
        <f>I65*E65/40000</f>
        <v>-1.084902</v>
      </c>
      <c r="T65" s="60">
        <f>MIN($T$6/100*G65,150)</f>
        <v>122.381712</v>
      </c>
      <c r="U65" s="60">
        <f>MIN($U$6/100*G65,200)</f>
        <v>152.97714</v>
      </c>
      <c r="V65" s="60">
        <f>MIN($V$6/100*G65,250)</f>
        <v>203.96952</v>
      </c>
      <c r="W65" s="60">
        <v>0.2</v>
      </c>
      <c r="X65" s="60">
        <v>0.2</v>
      </c>
      <c r="Y65" s="60">
        <v>0.6</v>
      </c>
      <c r="Z65" s="67">
        <f>IF(AND(D65&lt;49.85,H65&gt;0),$C$2*ABS(H65)/40000,(SUMPRODUCT(--(H65&gt;$T65:$V65),(H65-$T65:$V65),($W65:$Y65)))*E65/40000)</f>
        <v>0</v>
      </c>
      <c r="AA65" s="67">
        <f>IF(AND(C65&gt;=50.1,H65&lt;0),($A$2)*ABS(H65)/40000,0)</f>
        <v>0</v>
      </c>
      <c r="AB65" s="67">
        <f>S65+Z65+AA65</f>
        <v>-1.084902</v>
      </c>
      <c r="AC65" s="75" t="str">
        <f>IF(AB65&gt;=0,AB65,"")</f>
        <v/>
      </c>
      <c r="AD65" s="76">
        <f>IF(AB65&lt;0,AB65,"")</f>
        <v>-1.084902</v>
      </c>
      <c r="AE65" s="77"/>
      <c r="AF65" s="89"/>
      <c r="AG65" s="92">
        <f>ROUND((AG64-0.01),2)</f>
        <v>50.91</v>
      </c>
      <c r="AH65" s="93">
        <v>0</v>
      </c>
      <c r="AI65" s="86">
        <v>0</v>
      </c>
    </row>
    <row r="66" spans="1:38" customHeight="1" ht="15.75">
      <c r="A66" s="70">
        <v>0.604166666666667</v>
      </c>
      <c r="B66" s="71">
        <v>0.614583333333334</v>
      </c>
      <c r="C66" s="72">
        <v>49.9</v>
      </c>
      <c r="D66" s="73">
        <f>ROUND(C66,2)</f>
        <v>49.9</v>
      </c>
      <c r="E66" s="60">
        <v>595.99</v>
      </c>
      <c r="F66" s="60">
        <v>1018.364</v>
      </c>
      <c r="G66" s="61">
        <f>ABS(F66)</f>
        <v>1018.364</v>
      </c>
      <c r="H66" s="74">
        <v>-40.20242</v>
      </c>
      <c r="I66" s="63">
        <f>MAX(H66,-0.12*G66)</f>
        <v>-40.20242</v>
      </c>
      <c r="J66" s="63">
        <f>IF(ABS(G66)&lt;=10,0.5,IF(ABS(G66)&lt;=25,1,IF(ABS(G66)&lt;=100,2,10)))</f>
        <v>10</v>
      </c>
      <c r="K66" s="64">
        <f>IF(H66&lt;-J66,1,0)</f>
        <v>1</v>
      </c>
      <c r="L66" s="64">
        <f>IF(K66=K65,L65+K66,0)</f>
        <v>8</v>
      </c>
      <c r="M66" s="65">
        <f>IF(OR(L66=12,L66=24,L66=36,L66=48,L66=60,L66=72,L66=84,L66=96),1,0)</f>
        <v>0</v>
      </c>
      <c r="N66" s="65">
        <f>IF(H66&gt;J66,1,0)</f>
        <v>0</v>
      </c>
      <c r="O66" s="65">
        <f>IF(N66=N65,O65+N66,0)</f>
        <v>0</v>
      </c>
      <c r="P66" s="65">
        <f>IF(OR(O66=12,O66=24,O66=36,O66=48,O66=60,O66=72,O66=84,O66=96),1,0)</f>
        <v>0</v>
      </c>
      <c r="Q66" s="66">
        <f>M66+P66</f>
        <v>0</v>
      </c>
      <c r="R66" s="66">
        <f>Q66*ABS(S66)*0.1</f>
        <v>0</v>
      </c>
      <c r="S66" s="67">
        <f>I66*E66/40000</f>
        <v>-0.599006007395</v>
      </c>
      <c r="T66" s="60">
        <f>MIN($T$6/100*G66,150)</f>
        <v>122.20368</v>
      </c>
      <c r="U66" s="60">
        <f>MIN($U$6/100*G66,200)</f>
        <v>152.7546</v>
      </c>
      <c r="V66" s="60">
        <f>MIN($V$6/100*G66,250)</f>
        <v>203.6728</v>
      </c>
      <c r="W66" s="60">
        <v>0.2</v>
      </c>
      <c r="X66" s="60">
        <v>0.2</v>
      </c>
      <c r="Y66" s="60">
        <v>0.6</v>
      </c>
      <c r="Z66" s="67">
        <f>IF(AND(D66&lt;49.85,H66&gt;0),$C$2*ABS(H66)/40000,(SUMPRODUCT(--(H66&gt;$T66:$V66),(H66-$T66:$V66),($W66:$Y66)))*E66/40000)</f>
        <v>0</v>
      </c>
      <c r="AA66" s="67">
        <f>IF(AND(C66&gt;=50.1,H66&lt;0),($A$2)*ABS(H66)/40000,0)</f>
        <v>0</v>
      </c>
      <c r="AB66" s="67">
        <f>S66+Z66+AA66</f>
        <v>-0.599006007395</v>
      </c>
      <c r="AC66" s="75" t="str">
        <f>IF(AB66&gt;=0,AB66,"")</f>
        <v/>
      </c>
      <c r="AD66" s="76">
        <f>IF(AB66&lt;0,AB66,"")</f>
        <v>-0.599006007395</v>
      </c>
      <c r="AE66" s="77"/>
      <c r="AF66" s="89"/>
      <c r="AG66" s="92">
        <f>ROUND((AG65-0.01),2)</f>
        <v>50.9</v>
      </c>
      <c r="AH66" s="93">
        <v>0</v>
      </c>
      <c r="AI66" s="86">
        <v>0</v>
      </c>
    </row>
    <row r="67" spans="1:38" customHeight="1" ht="15.75">
      <c r="A67" s="70">
        <v>0.614583333333333</v>
      </c>
      <c r="B67" s="71">
        <v>0.625</v>
      </c>
      <c r="C67" s="72">
        <v>49.9</v>
      </c>
      <c r="D67" s="73">
        <f>ROUND(C67,2)</f>
        <v>49.9</v>
      </c>
      <c r="E67" s="60">
        <v>595.99</v>
      </c>
      <c r="F67" s="60">
        <v>951.3644</v>
      </c>
      <c r="G67" s="61">
        <f>ABS(F67)</f>
        <v>951.3644</v>
      </c>
      <c r="H67" s="74">
        <v>29.90391</v>
      </c>
      <c r="I67" s="63">
        <f>MAX(H67,-0.12*G67)</f>
        <v>29.90391</v>
      </c>
      <c r="J67" s="63">
        <f>IF(ABS(G67)&lt;=10,0.5,IF(ABS(G67)&lt;=25,1,IF(ABS(G67)&lt;=100,2,10)))</f>
        <v>10</v>
      </c>
      <c r="K67" s="64">
        <f>IF(H67&lt;-J67,1,0)</f>
        <v>0</v>
      </c>
      <c r="L67" s="64">
        <f>IF(K67=K66,L66+K67,0)</f>
        <v>0</v>
      </c>
      <c r="M67" s="65">
        <f>IF(OR(L67=12,L67=24,L67=36,L67=48,L67=60,L67=72,L67=84,L67=96),1,0)</f>
        <v>0</v>
      </c>
      <c r="N67" s="65">
        <f>IF(H67&gt;J67,1,0)</f>
        <v>1</v>
      </c>
      <c r="O67" s="65">
        <f>IF(N67=N66,O66+N67,0)</f>
        <v>0</v>
      </c>
      <c r="P67" s="65">
        <f>IF(OR(O67=12,O67=24,O67=36,O67=48,O67=60,O67=72,O67=84,O67=96),1,0)</f>
        <v>0</v>
      </c>
      <c r="Q67" s="66">
        <f>M67+P67</f>
        <v>0</v>
      </c>
      <c r="R67" s="66">
        <f>Q67*ABS(S67)*0.1</f>
        <v>0</v>
      </c>
      <c r="S67" s="67">
        <f>I67*E67/40000</f>
        <v>0.4455607830225</v>
      </c>
      <c r="T67" s="60">
        <f>MIN($T$6/100*G67,150)</f>
        <v>114.163728</v>
      </c>
      <c r="U67" s="60">
        <f>MIN($U$6/100*G67,200)</f>
        <v>142.70466</v>
      </c>
      <c r="V67" s="60">
        <f>MIN($V$6/100*G67,250)</f>
        <v>190.27288</v>
      </c>
      <c r="W67" s="60">
        <v>0.2</v>
      </c>
      <c r="X67" s="60">
        <v>0.2</v>
      </c>
      <c r="Y67" s="60">
        <v>0.6</v>
      </c>
      <c r="Z67" s="67">
        <f>IF(AND(D67&lt;49.85,H67&gt;0),$C$2*ABS(H67)/40000,(SUMPRODUCT(--(H67&gt;$T67:$V67),(H67-$T67:$V67),($W67:$Y67)))*E67/40000)</f>
        <v>0</v>
      </c>
      <c r="AA67" s="67">
        <f>IF(AND(C67&gt;=50.1,H67&lt;0),($A$2)*ABS(H67)/40000,0)</f>
        <v>0</v>
      </c>
      <c r="AB67" s="67">
        <f>S67+Z67+AA67</f>
        <v>0.4455607830225</v>
      </c>
      <c r="AC67" s="75">
        <f>IF(AB67&gt;=0,AB67,"")</f>
        <v>0.4455607830225</v>
      </c>
      <c r="AD67" s="76" t="str">
        <f>IF(AB67&lt;0,AB67,"")</f>
        <v/>
      </c>
      <c r="AE67" s="77"/>
      <c r="AF67" s="89"/>
      <c r="AG67" s="92">
        <f>ROUND((AG66-0.01),2)</f>
        <v>50.89</v>
      </c>
      <c r="AH67" s="93">
        <v>0</v>
      </c>
      <c r="AI67" s="86">
        <v>0</v>
      </c>
    </row>
    <row r="68" spans="1:38" customHeight="1" ht="15.75">
      <c r="A68" s="70">
        <v>0.625</v>
      </c>
      <c r="B68" s="71">
        <v>0.635416666666667</v>
      </c>
      <c r="C68" s="72">
        <v>49.97</v>
      </c>
      <c r="D68" s="73">
        <f>ROUND(C68,2)</f>
        <v>49.97</v>
      </c>
      <c r="E68" s="60">
        <v>357.97</v>
      </c>
      <c r="F68" s="60">
        <v>1072.542</v>
      </c>
      <c r="G68" s="61">
        <f>ABS(F68)</f>
        <v>1072.542</v>
      </c>
      <c r="H68" s="74">
        <v>-71.53811</v>
      </c>
      <c r="I68" s="63">
        <f>MAX(H68,-0.12*G68)</f>
        <v>-71.53811</v>
      </c>
      <c r="J68" s="63">
        <f>IF(ABS(G68)&lt;=10,0.5,IF(ABS(G68)&lt;=25,1,IF(ABS(G68)&lt;=100,2,10)))</f>
        <v>10</v>
      </c>
      <c r="K68" s="64">
        <f>IF(H68&lt;-J68,1,0)</f>
        <v>1</v>
      </c>
      <c r="L68" s="64">
        <f>IF(K68=K67,L67+K68,0)</f>
        <v>0</v>
      </c>
      <c r="M68" s="65">
        <f>IF(OR(L68=12,L68=24,L68=36,L68=48,L68=60,L68=72,L68=84,L68=96),1,0)</f>
        <v>0</v>
      </c>
      <c r="N68" s="65">
        <f>IF(H68&gt;J68,1,0)</f>
        <v>0</v>
      </c>
      <c r="O68" s="65">
        <f>IF(N68=N67,O67+N68,0)</f>
        <v>0</v>
      </c>
      <c r="P68" s="65">
        <f>IF(OR(O68=12,O68=24,O68=36,O68=48,O68=60,O68=72,O68=84,O68=96),1,0)</f>
        <v>0</v>
      </c>
      <c r="Q68" s="66">
        <f>M68+P68</f>
        <v>0</v>
      </c>
      <c r="R68" s="66">
        <f>Q68*ABS(S68)*0.1</f>
        <v>0</v>
      </c>
      <c r="S68" s="67">
        <f>I68*E68/40000</f>
        <v>-0.6402124309175001</v>
      </c>
      <c r="T68" s="60">
        <f>MIN($T$6/100*G68,150)</f>
        <v>128.70504</v>
      </c>
      <c r="U68" s="60">
        <f>MIN($U$6/100*G68,200)</f>
        <v>160.8813</v>
      </c>
      <c r="V68" s="60">
        <f>MIN($V$6/100*G68,250)</f>
        <v>214.5084</v>
      </c>
      <c r="W68" s="60">
        <v>0.2</v>
      </c>
      <c r="X68" s="60">
        <v>0.2</v>
      </c>
      <c r="Y68" s="60">
        <v>0.6</v>
      </c>
      <c r="Z68" s="67">
        <f>IF(AND(D68&lt;49.85,H68&gt;0),$C$2*ABS(H68)/40000,(SUMPRODUCT(--(H68&gt;$T68:$V68),(H68-$T68:$V68),($W68:$Y68)))*E68/40000)</f>
        <v>0</v>
      </c>
      <c r="AA68" s="67">
        <f>IF(AND(C68&gt;=50.1,H68&lt;0),($A$2)*ABS(H68)/40000,0)</f>
        <v>0</v>
      </c>
      <c r="AB68" s="67">
        <f>S68+Z68+AA68</f>
        <v>-0.6402124309175001</v>
      </c>
      <c r="AC68" s="75" t="str">
        <f>IF(AB68&gt;=0,AB68,"")</f>
        <v/>
      </c>
      <c r="AD68" s="76">
        <f>IF(AB68&lt;0,AB68,"")</f>
        <v>-0.6402124309175001</v>
      </c>
      <c r="AE68" s="77"/>
      <c r="AF68" s="89"/>
      <c r="AG68" s="92">
        <f>ROUND((AG67-0.01),2)</f>
        <v>50.88</v>
      </c>
      <c r="AH68" s="93">
        <v>0</v>
      </c>
      <c r="AI68" s="86">
        <v>0</v>
      </c>
    </row>
    <row r="69" spans="1:38" customHeight="1" ht="15.75">
      <c r="A69" s="70">
        <v>0.635416666666667</v>
      </c>
      <c r="B69" s="71">
        <v>0.645833333333334</v>
      </c>
      <c r="C69" s="72">
        <v>49.85</v>
      </c>
      <c r="D69" s="73">
        <f>ROUND(C69,2)</f>
        <v>49.85</v>
      </c>
      <c r="E69" s="60">
        <v>766</v>
      </c>
      <c r="F69" s="60">
        <v>1070.4424</v>
      </c>
      <c r="G69" s="61">
        <f>ABS(F69)</f>
        <v>1070.4424</v>
      </c>
      <c r="H69" s="74">
        <v>-79.45993</v>
      </c>
      <c r="I69" s="63">
        <f>MAX(H69,-0.12*G69)</f>
        <v>-79.45993</v>
      </c>
      <c r="J69" s="63">
        <f>IF(ABS(G69)&lt;=10,0.5,IF(ABS(G69)&lt;=25,1,IF(ABS(G69)&lt;=100,2,10)))</f>
        <v>10</v>
      </c>
      <c r="K69" s="64">
        <f>IF(H69&lt;-J69,1,0)</f>
        <v>1</v>
      </c>
      <c r="L69" s="64">
        <f>IF(K69=K68,L68+K69,0)</f>
        <v>1</v>
      </c>
      <c r="M69" s="65">
        <f>IF(OR(L69=12,L69=24,L69=36,L69=48,L69=60,L69=72,L69=84,L69=96),1,0)</f>
        <v>0</v>
      </c>
      <c r="N69" s="65">
        <f>IF(H69&gt;J69,1,0)</f>
        <v>0</v>
      </c>
      <c r="O69" s="65">
        <f>IF(N69=N68,O68+N69,0)</f>
        <v>0</v>
      </c>
      <c r="P69" s="65">
        <f>IF(OR(O69=12,O69=24,O69=36,O69=48,O69=60,O69=72,O69=84,O69=96),1,0)</f>
        <v>0</v>
      </c>
      <c r="Q69" s="66">
        <f>M69+P69</f>
        <v>0</v>
      </c>
      <c r="R69" s="66">
        <f>Q69*ABS(S69)*0.1</f>
        <v>0</v>
      </c>
      <c r="S69" s="67">
        <f>I69*E69/40000</f>
        <v>-1.5216576595</v>
      </c>
      <c r="T69" s="60">
        <f>MIN($T$6/100*G69,150)</f>
        <v>128.453088</v>
      </c>
      <c r="U69" s="60">
        <f>MIN($U$6/100*G69,200)</f>
        <v>160.56636</v>
      </c>
      <c r="V69" s="60">
        <f>MIN($V$6/100*G69,250)</f>
        <v>214.08848</v>
      </c>
      <c r="W69" s="60">
        <v>0.2</v>
      </c>
      <c r="X69" s="60">
        <v>0.2</v>
      </c>
      <c r="Y69" s="60">
        <v>0.6</v>
      </c>
      <c r="Z69" s="67">
        <f>IF(AND(D69&lt;49.85,H69&gt;0),$C$2*ABS(H69)/40000,(SUMPRODUCT(--(H69&gt;$T69:$V69),(H69-$T69:$V69),($W69:$Y69)))*E69/40000)</f>
        <v>0</v>
      </c>
      <c r="AA69" s="67">
        <f>IF(AND(C69&gt;=50.1,H69&lt;0),($A$2)*ABS(H69)/40000,0)</f>
        <v>0</v>
      </c>
      <c r="AB69" s="67">
        <f>S69+Z69+AA69</f>
        <v>-1.5216576595</v>
      </c>
      <c r="AC69" s="75" t="str">
        <f>IF(AB69&gt;=0,AB69,"")</f>
        <v/>
      </c>
      <c r="AD69" s="76">
        <f>IF(AB69&lt;0,AB69,"")</f>
        <v>-1.5216576595</v>
      </c>
      <c r="AE69" s="77"/>
      <c r="AF69" s="89"/>
      <c r="AG69" s="92">
        <f>ROUND((AG68-0.01),2)</f>
        <v>50.87</v>
      </c>
      <c r="AH69" s="93">
        <v>0</v>
      </c>
      <c r="AI69" s="86">
        <v>0</v>
      </c>
    </row>
    <row r="70" spans="1:38" customHeight="1" ht="15.75">
      <c r="A70" s="70">
        <v>0.645833333333333</v>
      </c>
      <c r="B70" s="71">
        <v>0.65625</v>
      </c>
      <c r="C70" s="72">
        <v>49.98</v>
      </c>
      <c r="D70" s="73">
        <f>ROUND(C70,2)</f>
        <v>49.98</v>
      </c>
      <c r="E70" s="60">
        <v>323.97</v>
      </c>
      <c r="F70" s="60">
        <v>1073.74091</v>
      </c>
      <c r="G70" s="61">
        <f>ABS(F70)</f>
        <v>1073.74091</v>
      </c>
      <c r="H70" s="74">
        <v>-84.10838</v>
      </c>
      <c r="I70" s="63">
        <f>MAX(H70,-0.12*G70)</f>
        <v>-84.10838</v>
      </c>
      <c r="J70" s="63">
        <f>IF(ABS(G70)&lt;=10,0.5,IF(ABS(G70)&lt;=25,1,IF(ABS(G70)&lt;=100,2,10)))</f>
        <v>10</v>
      </c>
      <c r="K70" s="64">
        <f>IF(H70&lt;-J70,1,0)</f>
        <v>1</v>
      </c>
      <c r="L70" s="64">
        <f>IF(K70=K69,L69+K70,0)</f>
        <v>2</v>
      </c>
      <c r="M70" s="65">
        <f>IF(OR(L70=12,L70=24,L70=36,L70=48,L70=60,L70=72,L70=84,L70=96),1,0)</f>
        <v>0</v>
      </c>
      <c r="N70" s="65">
        <f>IF(H70&gt;J70,1,0)</f>
        <v>0</v>
      </c>
      <c r="O70" s="65">
        <f>IF(N70=N69,O69+N70,0)</f>
        <v>0</v>
      </c>
      <c r="P70" s="65">
        <f>IF(OR(O70=12,O70=24,O70=36,O70=48,O70=60,O70=72,O70=84,O70=96),1,0)</f>
        <v>0</v>
      </c>
      <c r="Q70" s="66">
        <f>M70+P70</f>
        <v>0</v>
      </c>
      <c r="R70" s="66">
        <f>Q70*ABS(S70)*0.1</f>
        <v>0</v>
      </c>
      <c r="S70" s="67">
        <f>I70*E70/40000</f>
        <v>-0.681214796715</v>
      </c>
      <c r="T70" s="60">
        <f>MIN($T$6/100*G70,150)</f>
        <v>128.8489092</v>
      </c>
      <c r="U70" s="60">
        <f>MIN($U$6/100*G70,200)</f>
        <v>161.0611365</v>
      </c>
      <c r="V70" s="60">
        <f>MIN($V$6/100*G70,250)</f>
        <v>214.748182</v>
      </c>
      <c r="W70" s="60">
        <v>0.2</v>
      </c>
      <c r="X70" s="60">
        <v>0.2</v>
      </c>
      <c r="Y70" s="60">
        <v>0.6</v>
      </c>
      <c r="Z70" s="67">
        <f>IF(AND(D70&lt;49.85,H70&gt;0),$C$2*ABS(H70)/40000,(SUMPRODUCT(--(H70&gt;$T70:$V70),(H70-$T70:$V70),($W70:$Y70)))*E70/40000)</f>
        <v>0</v>
      </c>
      <c r="AA70" s="67">
        <f>IF(AND(C70&gt;=50.1,H70&lt;0),($A$2)*ABS(H70)/40000,0)</f>
        <v>0</v>
      </c>
      <c r="AB70" s="67">
        <f>S70+Z70+AA70</f>
        <v>-0.681214796715</v>
      </c>
      <c r="AC70" s="75" t="str">
        <f>IF(AB70&gt;=0,AB70,"")</f>
        <v/>
      </c>
      <c r="AD70" s="76">
        <f>IF(AB70&lt;0,AB70,"")</f>
        <v>-0.681214796715</v>
      </c>
      <c r="AE70" s="77"/>
      <c r="AF70" s="89"/>
      <c r="AG70" s="92">
        <f>ROUND((AG69-0.01),2)</f>
        <v>50.86</v>
      </c>
      <c r="AH70" s="93">
        <v>0</v>
      </c>
      <c r="AI70" s="86">
        <v>0</v>
      </c>
    </row>
    <row r="71" spans="1:38" customHeight="1" ht="15.75">
      <c r="A71" s="70">
        <v>0.65625</v>
      </c>
      <c r="B71" s="71">
        <v>0.666666666666667</v>
      </c>
      <c r="C71" s="72">
        <v>49.94</v>
      </c>
      <c r="D71" s="73">
        <f>ROUND(C71,2)</f>
        <v>49.94</v>
      </c>
      <c r="E71" s="60">
        <v>459.98</v>
      </c>
      <c r="F71" s="60">
        <v>1071.08931</v>
      </c>
      <c r="G71" s="61">
        <f>ABS(F71)</f>
        <v>1071.08931</v>
      </c>
      <c r="H71" s="74">
        <v>-85.40008</v>
      </c>
      <c r="I71" s="63">
        <f>MAX(H71,-0.12*G71)</f>
        <v>-85.40008</v>
      </c>
      <c r="J71" s="63">
        <f>IF(ABS(G71)&lt;=10,0.5,IF(ABS(G71)&lt;=25,1,IF(ABS(G71)&lt;=100,2,10)))</f>
        <v>10</v>
      </c>
      <c r="K71" s="64">
        <f>IF(H71&lt;-J71,1,0)</f>
        <v>1</v>
      </c>
      <c r="L71" s="64">
        <f>IF(K71=K70,L70+K71,0)</f>
        <v>3</v>
      </c>
      <c r="M71" s="65">
        <f>IF(OR(L71=12,L71=24,L71=36,L71=48,L71=60,L71=72,L71=84,L71=96),1,0)</f>
        <v>0</v>
      </c>
      <c r="N71" s="65">
        <f>IF(H71&gt;J71,1,0)</f>
        <v>0</v>
      </c>
      <c r="O71" s="65">
        <f>IF(N71=N70,O70+N71,0)</f>
        <v>0</v>
      </c>
      <c r="P71" s="65">
        <f>IF(OR(O71=12,O71=24,O71=36,O71=48,O71=60,O71=72,O71=84,O71=96),1,0)</f>
        <v>0</v>
      </c>
      <c r="Q71" s="66">
        <f>M71+P71</f>
        <v>0</v>
      </c>
      <c r="R71" s="66">
        <f>Q71*ABS(S71)*0.1</f>
        <v>0</v>
      </c>
      <c r="S71" s="67">
        <f>I71*E71/40000</f>
        <v>-0.9820582199600001</v>
      </c>
      <c r="T71" s="60">
        <f>MIN($T$6/100*G71,150)</f>
        <v>128.5307172</v>
      </c>
      <c r="U71" s="60">
        <f>MIN($U$6/100*G71,200)</f>
        <v>160.6633965</v>
      </c>
      <c r="V71" s="60">
        <f>MIN($V$6/100*G71,250)</f>
        <v>214.217862</v>
      </c>
      <c r="W71" s="60">
        <v>0.2</v>
      </c>
      <c r="X71" s="60">
        <v>0.2</v>
      </c>
      <c r="Y71" s="60">
        <v>0.6</v>
      </c>
      <c r="Z71" s="67">
        <f>IF(AND(D71&lt;49.85,H71&gt;0),$C$2*ABS(H71)/40000,(SUMPRODUCT(--(H71&gt;$T71:$V71),(H71-$T71:$V71),($W71:$Y71)))*E71/40000)</f>
        <v>0</v>
      </c>
      <c r="AA71" s="67">
        <f>IF(AND(C71&gt;=50.1,H71&lt;0),($A$2)*ABS(H71)/40000,0)</f>
        <v>0</v>
      </c>
      <c r="AB71" s="67">
        <f>S71+Z71+AA71</f>
        <v>-0.9820582199600001</v>
      </c>
      <c r="AC71" s="75" t="str">
        <f>IF(AB71&gt;=0,AB71,"")</f>
        <v/>
      </c>
      <c r="AD71" s="76">
        <f>IF(AB71&lt;0,AB71,"")</f>
        <v>-0.9820582199600001</v>
      </c>
      <c r="AE71" s="77"/>
      <c r="AF71" s="89"/>
      <c r="AG71" s="92">
        <f>ROUND((AG70-0.01),2)</f>
        <v>50.85</v>
      </c>
      <c r="AH71" s="93">
        <v>0</v>
      </c>
      <c r="AI71" s="86">
        <v>0</v>
      </c>
    </row>
    <row r="72" spans="1:38" customHeight="1" ht="15.75">
      <c r="A72" s="70">
        <v>0.666666666666667</v>
      </c>
      <c r="B72" s="71">
        <v>0.677083333333334</v>
      </c>
      <c r="C72" s="72">
        <v>50.04</v>
      </c>
      <c r="D72" s="73">
        <f>ROUND(C72,2)</f>
        <v>50.04</v>
      </c>
      <c r="E72" s="60">
        <v>51.19</v>
      </c>
      <c r="F72" s="60">
        <v>1082.60131</v>
      </c>
      <c r="G72" s="61">
        <f>ABS(F72)</f>
        <v>1082.60131</v>
      </c>
      <c r="H72" s="74">
        <v>-80.8409</v>
      </c>
      <c r="I72" s="63">
        <f>MAX(H72,-0.12*G72)</f>
        <v>-80.8409</v>
      </c>
      <c r="J72" s="63">
        <f>IF(ABS(G72)&lt;=10,0.5,IF(ABS(G72)&lt;=25,1,IF(ABS(G72)&lt;=100,2,10)))</f>
        <v>10</v>
      </c>
      <c r="K72" s="64">
        <f>IF(H72&lt;-J72,1,0)</f>
        <v>1</v>
      </c>
      <c r="L72" s="64">
        <f>IF(K72=K71,L71+K72,0)</f>
        <v>4</v>
      </c>
      <c r="M72" s="65">
        <f>IF(OR(L72=12,L72=24,L72=36,L72=48,L72=60,L72=72,L72=84,L72=96),1,0)</f>
        <v>0</v>
      </c>
      <c r="N72" s="65">
        <f>IF(H72&gt;J72,1,0)</f>
        <v>0</v>
      </c>
      <c r="O72" s="65">
        <f>IF(N72=N71,O71+N72,0)</f>
        <v>0</v>
      </c>
      <c r="P72" s="65">
        <f>IF(OR(O72=12,O72=24,O72=36,O72=48,O72=60,O72=72,O72=84,O72=96),1,0)</f>
        <v>0</v>
      </c>
      <c r="Q72" s="66">
        <f>M72+P72</f>
        <v>0</v>
      </c>
      <c r="R72" s="66">
        <f>Q72*ABS(S72)*0.1</f>
        <v>0</v>
      </c>
      <c r="S72" s="67">
        <f>I72*E72/40000</f>
        <v>-0.103456141775</v>
      </c>
      <c r="T72" s="60">
        <f>MIN($T$6/100*G72,150)</f>
        <v>129.9121572</v>
      </c>
      <c r="U72" s="60">
        <f>MIN($U$6/100*G72,200)</f>
        <v>162.3901965</v>
      </c>
      <c r="V72" s="60">
        <f>MIN($V$6/100*G72,250)</f>
        <v>216.520262</v>
      </c>
      <c r="W72" s="60">
        <v>0.2</v>
      </c>
      <c r="X72" s="60">
        <v>0.2</v>
      </c>
      <c r="Y72" s="60">
        <v>0.6</v>
      </c>
      <c r="Z72" s="67">
        <f>IF(AND(D72&lt;49.85,H72&gt;0),$C$2*ABS(H72)/40000,(SUMPRODUCT(--(H72&gt;$T72:$V72),(H72-$T72:$V72),($W72:$Y72)))*E72/40000)</f>
        <v>0</v>
      </c>
      <c r="AA72" s="67">
        <f>IF(AND(C72&gt;=50.1,H72&lt;0),($A$2)*ABS(H72)/40000,0)</f>
        <v>0</v>
      </c>
      <c r="AB72" s="67">
        <f>S72+Z72+AA72</f>
        <v>-0.103456141775</v>
      </c>
      <c r="AC72" s="75" t="str">
        <f>IF(AB72&gt;=0,AB72,"")</f>
        <v/>
      </c>
      <c r="AD72" s="76">
        <f>IF(AB72&lt;0,AB72,"")</f>
        <v>-0.103456141775</v>
      </c>
      <c r="AE72" s="77"/>
      <c r="AF72" s="89"/>
      <c r="AG72" s="92">
        <f>ROUND((AG71-0.01),2)</f>
        <v>50.84</v>
      </c>
      <c r="AH72" s="93">
        <v>0</v>
      </c>
      <c r="AI72" s="86">
        <v>0</v>
      </c>
    </row>
    <row r="73" spans="1:38" customHeight="1" ht="15.75">
      <c r="A73" s="70">
        <v>0.677083333333333</v>
      </c>
      <c r="B73" s="71">
        <v>0.6875</v>
      </c>
      <c r="C73" s="72">
        <v>49.95</v>
      </c>
      <c r="D73" s="73">
        <f>ROUND(C73,2)</f>
        <v>49.95</v>
      </c>
      <c r="E73" s="60">
        <v>425.97</v>
      </c>
      <c r="F73" s="60">
        <v>1066.44171</v>
      </c>
      <c r="G73" s="61">
        <f>ABS(F73)</f>
        <v>1066.44171</v>
      </c>
      <c r="H73" s="74">
        <v>-67.62591999999999</v>
      </c>
      <c r="I73" s="63">
        <f>MAX(H73,-0.12*G73)</f>
        <v>-67.62591999999999</v>
      </c>
      <c r="J73" s="63">
        <f>IF(ABS(G73)&lt;=10,0.5,IF(ABS(G73)&lt;=25,1,IF(ABS(G73)&lt;=100,2,10)))</f>
        <v>10</v>
      </c>
      <c r="K73" s="64">
        <f>IF(H73&lt;-J73,1,0)</f>
        <v>1</v>
      </c>
      <c r="L73" s="64">
        <f>IF(K73=K72,L72+K73,0)</f>
        <v>5</v>
      </c>
      <c r="M73" s="65">
        <f>IF(OR(L73=12,L73=24,L73=36,L73=48,L73=60,L73=72,L73=84,L73=96),1,0)</f>
        <v>0</v>
      </c>
      <c r="N73" s="65">
        <f>IF(H73&gt;J73,1,0)</f>
        <v>0</v>
      </c>
      <c r="O73" s="65">
        <f>IF(N73=N72,O72+N73,0)</f>
        <v>0</v>
      </c>
      <c r="P73" s="65">
        <f>IF(OR(O73=12,O73=24,O73=36,O73=48,O73=60,O73=72,O73=84,O73=96),1,0)</f>
        <v>0</v>
      </c>
      <c r="Q73" s="66">
        <f>M73+P73</f>
        <v>0</v>
      </c>
      <c r="R73" s="66">
        <f>Q73*ABS(S73)*0.1</f>
        <v>0</v>
      </c>
      <c r="S73" s="67">
        <f>I73*E73/40000</f>
        <v>-0.7201653285599999</v>
      </c>
      <c r="T73" s="60">
        <f>MIN($T$6/100*G73,150)</f>
        <v>127.9730052</v>
      </c>
      <c r="U73" s="60">
        <f>MIN($U$6/100*G73,200)</f>
        <v>159.9662565</v>
      </c>
      <c r="V73" s="60">
        <f>MIN($V$6/100*G73,250)</f>
        <v>213.288342</v>
      </c>
      <c r="W73" s="60">
        <v>0.2</v>
      </c>
      <c r="X73" s="60">
        <v>0.2</v>
      </c>
      <c r="Y73" s="60">
        <v>0.6</v>
      </c>
      <c r="Z73" s="67">
        <f>IF(AND(D73&lt;49.85,H73&gt;0),$C$2*ABS(H73)/40000,(SUMPRODUCT(--(H73&gt;$T73:$V73),(H73-$T73:$V73),($W73:$Y73)))*E73/40000)</f>
        <v>0</v>
      </c>
      <c r="AA73" s="67">
        <f>IF(AND(C73&gt;=50.1,H73&lt;0),($A$2)*ABS(H73)/40000,0)</f>
        <v>0</v>
      </c>
      <c r="AB73" s="67">
        <f>S73+Z73+AA73</f>
        <v>-0.7201653285599999</v>
      </c>
      <c r="AC73" s="75" t="str">
        <f>IF(AB73&gt;=0,AB73,"")</f>
        <v/>
      </c>
      <c r="AD73" s="76">
        <f>IF(AB73&lt;0,AB73,"")</f>
        <v>-0.7201653285599999</v>
      </c>
      <c r="AE73" s="77"/>
      <c r="AF73" s="89"/>
      <c r="AG73" s="92">
        <f>ROUND((AG72-0.01),2)</f>
        <v>50.83</v>
      </c>
      <c r="AH73" s="93">
        <v>0</v>
      </c>
      <c r="AI73" s="86">
        <v>0</v>
      </c>
    </row>
    <row r="74" spans="1:38" customHeight="1" ht="15.75">
      <c r="A74" s="70">
        <v>0.6875</v>
      </c>
      <c r="B74" s="71">
        <v>0.697916666666667</v>
      </c>
      <c r="C74" s="72">
        <v>49.93</v>
      </c>
      <c r="D74" s="73">
        <f>ROUND(C74,2)</f>
        <v>49.93</v>
      </c>
      <c r="E74" s="60">
        <v>493.98</v>
      </c>
      <c r="F74" s="60">
        <v>1061.75771</v>
      </c>
      <c r="G74" s="61">
        <f>ABS(F74)</f>
        <v>1061.75771</v>
      </c>
      <c r="H74" s="74">
        <v>-44.30824</v>
      </c>
      <c r="I74" s="63">
        <f>MAX(H74,-0.12*G74)</f>
        <v>-44.30824</v>
      </c>
      <c r="J74" s="63">
        <f>IF(ABS(G74)&lt;=10,0.5,IF(ABS(G74)&lt;=25,1,IF(ABS(G74)&lt;=100,2,10)))</f>
        <v>10</v>
      </c>
      <c r="K74" s="64">
        <f>IF(H74&lt;-J74,1,0)</f>
        <v>1</v>
      </c>
      <c r="L74" s="64">
        <f>IF(K74=K73,L73+K74,0)</f>
        <v>6</v>
      </c>
      <c r="M74" s="65">
        <f>IF(OR(L74=12,L74=24,L74=36,L74=48,L74=60,L74=72,L74=84,L74=96),1,0)</f>
        <v>0</v>
      </c>
      <c r="N74" s="65">
        <f>IF(H74&gt;J74,1,0)</f>
        <v>0</v>
      </c>
      <c r="O74" s="65">
        <f>IF(N74=N73,O73+N74,0)</f>
        <v>0</v>
      </c>
      <c r="P74" s="65">
        <f>IF(OR(O74=12,O74=24,O74=36,O74=48,O74=60,O74=72,O74=84,O74=96),1,0)</f>
        <v>0</v>
      </c>
      <c r="Q74" s="66">
        <f>M74+P74</f>
        <v>0</v>
      </c>
      <c r="R74" s="66">
        <f>Q74*ABS(S74)*0.1</f>
        <v>0</v>
      </c>
      <c r="S74" s="67">
        <f>I74*E74/40000</f>
        <v>-0.54718460988</v>
      </c>
      <c r="T74" s="60">
        <f>MIN($T$6/100*G74,150)</f>
        <v>127.4109252</v>
      </c>
      <c r="U74" s="60">
        <f>MIN($U$6/100*G74,200)</f>
        <v>159.2636565</v>
      </c>
      <c r="V74" s="60">
        <f>MIN($V$6/100*G74,250)</f>
        <v>212.351542</v>
      </c>
      <c r="W74" s="60">
        <v>0.2</v>
      </c>
      <c r="X74" s="60">
        <v>0.2</v>
      </c>
      <c r="Y74" s="60">
        <v>0.6</v>
      </c>
      <c r="Z74" s="67">
        <f>IF(AND(D74&lt;49.85,H74&gt;0),$C$2*ABS(H74)/40000,(SUMPRODUCT(--(H74&gt;$T74:$V74),(H74-$T74:$V74),($W74:$Y74)))*E74/40000)</f>
        <v>0</v>
      </c>
      <c r="AA74" s="67">
        <f>IF(AND(C74&gt;=50.1,H74&lt;0),($A$2)*ABS(H74)/40000,0)</f>
        <v>0</v>
      </c>
      <c r="AB74" s="67">
        <f>S74+Z74+AA74</f>
        <v>-0.54718460988</v>
      </c>
      <c r="AC74" s="75" t="str">
        <f>IF(AB74&gt;=0,AB74,"")</f>
        <v/>
      </c>
      <c r="AD74" s="76">
        <f>IF(AB74&lt;0,AB74,"")</f>
        <v>-0.54718460988</v>
      </c>
      <c r="AE74" s="77"/>
      <c r="AF74" s="89"/>
      <c r="AG74" s="92">
        <f>ROUND((AG73-0.01),2)</f>
        <v>50.82</v>
      </c>
      <c r="AH74" s="93">
        <v>0</v>
      </c>
      <c r="AI74" s="86">
        <v>0</v>
      </c>
    </row>
    <row r="75" spans="1:38" customHeight="1" ht="15.75">
      <c r="A75" s="70">
        <v>0.697916666666667</v>
      </c>
      <c r="B75" s="71">
        <v>0.708333333333334</v>
      </c>
      <c r="C75" s="72">
        <v>49.97</v>
      </c>
      <c r="D75" s="73">
        <f>ROUND(C75,2)</f>
        <v>49.97</v>
      </c>
      <c r="E75" s="60">
        <v>357.97</v>
      </c>
      <c r="F75" s="60">
        <v>1058.27755</v>
      </c>
      <c r="G75" s="61">
        <f>ABS(F75)</f>
        <v>1058.27755</v>
      </c>
      <c r="H75" s="74">
        <v>-44.44648</v>
      </c>
      <c r="I75" s="63">
        <f>MAX(H75,-0.12*G75)</f>
        <v>-44.44648</v>
      </c>
      <c r="J75" s="63">
        <f>IF(ABS(G75)&lt;=10,0.5,IF(ABS(G75)&lt;=25,1,IF(ABS(G75)&lt;=100,2,10)))</f>
        <v>10</v>
      </c>
      <c r="K75" s="64">
        <f>IF(H75&lt;-J75,1,0)</f>
        <v>1</v>
      </c>
      <c r="L75" s="64">
        <f>IF(K75=K74,L74+K75,0)</f>
        <v>7</v>
      </c>
      <c r="M75" s="65">
        <f>IF(OR(L75=12,L75=24,L75=36,L75=48,L75=60,L75=72,L75=84,L75=96),1,0)</f>
        <v>0</v>
      </c>
      <c r="N75" s="65">
        <f>IF(H75&gt;J75,1,0)</f>
        <v>0</v>
      </c>
      <c r="O75" s="65">
        <f>IF(N75=N74,O74+N75,0)</f>
        <v>0</v>
      </c>
      <c r="P75" s="65">
        <f>IF(OR(O75=12,O75=24,O75=36,O75=48,O75=60,O75=72,O75=84,O75=96),1,0)</f>
        <v>0</v>
      </c>
      <c r="Q75" s="66">
        <f>M75+P75</f>
        <v>0</v>
      </c>
      <c r="R75" s="66">
        <f>Q75*ABS(S75)*0.1</f>
        <v>0</v>
      </c>
      <c r="S75" s="67">
        <f>I75*E75/40000</f>
        <v>-0.39776266114</v>
      </c>
      <c r="T75" s="60">
        <f>MIN($T$6/100*G75,150)</f>
        <v>126.993306</v>
      </c>
      <c r="U75" s="60">
        <f>MIN($U$6/100*G75,200)</f>
        <v>158.7416325</v>
      </c>
      <c r="V75" s="60">
        <f>MIN($V$6/100*G75,250)</f>
        <v>211.65551</v>
      </c>
      <c r="W75" s="60">
        <v>0.2</v>
      </c>
      <c r="X75" s="60">
        <v>0.2</v>
      </c>
      <c r="Y75" s="60">
        <v>0.6</v>
      </c>
      <c r="Z75" s="67">
        <f>IF(AND(D75&lt;49.85,H75&gt;0),$C$2*ABS(H75)/40000,(SUMPRODUCT(--(H75&gt;$T75:$V75),(H75-$T75:$V75),($W75:$Y75)))*E75/40000)</f>
        <v>0</v>
      </c>
      <c r="AA75" s="67">
        <f>IF(AND(C75&gt;=50.1,H75&lt;0),($A$2)*ABS(H75)/40000,0)</f>
        <v>0</v>
      </c>
      <c r="AB75" s="67">
        <f>S75+Z75+AA75</f>
        <v>-0.39776266114</v>
      </c>
      <c r="AC75" s="75" t="str">
        <f>IF(AB75&gt;=0,AB75,"")</f>
        <v/>
      </c>
      <c r="AD75" s="76">
        <f>IF(AB75&lt;0,AB75,"")</f>
        <v>-0.39776266114</v>
      </c>
      <c r="AE75" s="77"/>
      <c r="AF75" s="89"/>
      <c r="AG75" s="92">
        <f>ROUND((AG74-0.01),2)</f>
        <v>50.81</v>
      </c>
      <c r="AH75" s="93">
        <v>0</v>
      </c>
      <c r="AI75" s="86">
        <v>0</v>
      </c>
    </row>
    <row r="76" spans="1:38" customHeight="1" ht="15.75">
      <c r="A76" s="70">
        <v>0.708333333333333</v>
      </c>
      <c r="B76" s="71">
        <v>0.71875</v>
      </c>
      <c r="C76" s="72">
        <v>50</v>
      </c>
      <c r="D76" s="73">
        <f>ROUND(C76,2)</f>
        <v>50</v>
      </c>
      <c r="E76" s="60">
        <v>255.96</v>
      </c>
      <c r="F76" s="60">
        <v>1025.36699</v>
      </c>
      <c r="G76" s="61">
        <f>ABS(F76)</f>
        <v>1025.36699</v>
      </c>
      <c r="H76" s="74">
        <v>-7.49539</v>
      </c>
      <c r="I76" s="63">
        <f>MAX(H76,-0.12*G76)</f>
        <v>-7.49539</v>
      </c>
      <c r="J76" s="63">
        <f>IF(ABS(G76)&lt;=10,0.5,IF(ABS(G76)&lt;=25,1,IF(ABS(G76)&lt;=100,2,10)))</f>
        <v>10</v>
      </c>
      <c r="K76" s="64">
        <f>IF(H76&lt;-J76,1,0)</f>
        <v>0</v>
      </c>
      <c r="L76" s="64">
        <f>IF(K76=K75,L75+K76,0)</f>
        <v>0</v>
      </c>
      <c r="M76" s="65">
        <f>IF(OR(L76=12,L76=24,L76=36,L76=48,L76=60,L76=72,L76=84,L76=96),1,0)</f>
        <v>0</v>
      </c>
      <c r="N76" s="65">
        <f>IF(H76&gt;J76,1,0)</f>
        <v>0</v>
      </c>
      <c r="O76" s="65">
        <f>IF(N76=N75,O75+N76,0)</f>
        <v>0</v>
      </c>
      <c r="P76" s="65">
        <f>IF(OR(O76=12,O76=24,O76=36,O76=48,O76=60,O76=72,O76=84,O76=96),1,0)</f>
        <v>0</v>
      </c>
      <c r="Q76" s="66">
        <f>M76+P76</f>
        <v>0</v>
      </c>
      <c r="R76" s="66">
        <f>Q76*ABS(S76)*0.1</f>
        <v>0</v>
      </c>
      <c r="S76" s="67">
        <f>I76*E76/40000</f>
        <v>-0.04796300061000001</v>
      </c>
      <c r="T76" s="60">
        <f>MIN($T$6/100*G76,150)</f>
        <v>123.0440388</v>
      </c>
      <c r="U76" s="60">
        <f>MIN($U$6/100*G76,200)</f>
        <v>153.8050485</v>
      </c>
      <c r="V76" s="60">
        <f>MIN($V$6/100*G76,250)</f>
        <v>205.073398</v>
      </c>
      <c r="W76" s="60">
        <v>0.2</v>
      </c>
      <c r="X76" s="60">
        <v>0.2</v>
      </c>
      <c r="Y76" s="60">
        <v>0.6</v>
      </c>
      <c r="Z76" s="67">
        <f>IF(AND(D76&lt;49.85,H76&gt;0),$C$2*ABS(H76)/40000,(SUMPRODUCT(--(H76&gt;$T76:$V76),(H76-$T76:$V76),($W76:$Y76)))*E76/40000)</f>
        <v>0</v>
      </c>
      <c r="AA76" s="67">
        <f>IF(AND(C76&gt;=50.1,H76&lt;0),($A$2)*ABS(H76)/40000,0)</f>
        <v>0</v>
      </c>
      <c r="AB76" s="67">
        <f>S76+Z76+AA76</f>
        <v>-0.04796300061000001</v>
      </c>
      <c r="AC76" s="75" t="str">
        <f>IF(AB76&gt;=0,AB76,"")</f>
        <v/>
      </c>
      <c r="AD76" s="76">
        <f>IF(AB76&lt;0,AB76,"")</f>
        <v>-0.04796300061000001</v>
      </c>
      <c r="AE76" s="77"/>
      <c r="AF76" s="89"/>
      <c r="AG76" s="92">
        <f>ROUND((AG75-0.01),2)</f>
        <v>50.8</v>
      </c>
      <c r="AH76" s="93">
        <v>0</v>
      </c>
      <c r="AI76" s="86">
        <v>0</v>
      </c>
    </row>
    <row r="77" spans="1:38" customHeight="1" ht="15.75">
      <c r="A77" s="70">
        <v>0.71875</v>
      </c>
      <c r="B77" s="71">
        <v>0.729166666666667</v>
      </c>
      <c r="C77" s="72">
        <v>49.94</v>
      </c>
      <c r="D77" s="73">
        <f>ROUND(C77,2)</f>
        <v>49.94</v>
      </c>
      <c r="E77" s="60">
        <v>459.98</v>
      </c>
      <c r="F77" s="60">
        <v>1031.71496</v>
      </c>
      <c r="G77" s="61">
        <f>ABS(F77)</f>
        <v>1031.71496</v>
      </c>
      <c r="H77" s="74">
        <v>-18.44031</v>
      </c>
      <c r="I77" s="63">
        <f>MAX(H77,-0.12*G77)</f>
        <v>-18.44031</v>
      </c>
      <c r="J77" s="63">
        <f>IF(ABS(G77)&lt;=10,0.5,IF(ABS(G77)&lt;=25,1,IF(ABS(G77)&lt;=100,2,10)))</f>
        <v>10</v>
      </c>
      <c r="K77" s="64">
        <f>IF(H77&lt;-J77,1,0)</f>
        <v>1</v>
      </c>
      <c r="L77" s="64">
        <f>IF(K77=K76,L76+K77,0)</f>
        <v>0</v>
      </c>
      <c r="M77" s="65">
        <f>IF(OR(L77=12,L77=24,L77=36,L77=48,L77=60,L77=72,L77=84,L77=96),1,0)</f>
        <v>0</v>
      </c>
      <c r="N77" s="65">
        <f>IF(H77&gt;J77,1,0)</f>
        <v>0</v>
      </c>
      <c r="O77" s="65">
        <f>IF(N77=N76,O76+N77,0)</f>
        <v>0</v>
      </c>
      <c r="P77" s="65">
        <f>IF(OR(O77=12,O77=24,O77=36,O77=48,O77=60,O77=72,O77=84,O77=96),1,0)</f>
        <v>0</v>
      </c>
      <c r="Q77" s="66">
        <f>M77+P77</f>
        <v>0</v>
      </c>
      <c r="R77" s="66">
        <f>Q77*ABS(S77)*0.1</f>
        <v>0</v>
      </c>
      <c r="S77" s="67">
        <f>I77*E77/40000</f>
        <v>-0.212054344845</v>
      </c>
      <c r="T77" s="60">
        <f>MIN($T$6/100*G77,150)</f>
        <v>123.8057952</v>
      </c>
      <c r="U77" s="60">
        <f>MIN($U$6/100*G77,200)</f>
        <v>154.757244</v>
      </c>
      <c r="V77" s="60">
        <f>MIN($V$6/100*G77,250)</f>
        <v>206.342992</v>
      </c>
      <c r="W77" s="60">
        <v>0.2</v>
      </c>
      <c r="X77" s="60">
        <v>0.2</v>
      </c>
      <c r="Y77" s="60">
        <v>0.6</v>
      </c>
      <c r="Z77" s="67">
        <f>IF(AND(D77&lt;49.85,H77&gt;0),$C$2*ABS(H77)/40000,(SUMPRODUCT(--(H77&gt;$T77:$V77),(H77-$T77:$V77),($W77:$Y77)))*E77/40000)</f>
        <v>0</v>
      </c>
      <c r="AA77" s="67">
        <f>IF(AND(C77&gt;=50.1,H77&lt;0),($A$2)*ABS(H77)/40000,0)</f>
        <v>0</v>
      </c>
      <c r="AB77" s="67">
        <f>S77+Z77+AA77</f>
        <v>-0.212054344845</v>
      </c>
      <c r="AC77" s="75" t="str">
        <f>IF(AB77&gt;=0,AB77,"")</f>
        <v/>
      </c>
      <c r="AD77" s="76">
        <f>IF(AB77&lt;0,AB77,"")</f>
        <v>-0.212054344845</v>
      </c>
      <c r="AE77" s="77"/>
      <c r="AF77" s="89"/>
      <c r="AG77" s="92">
        <f>ROUND((AG76-0.01),2)</f>
        <v>50.79</v>
      </c>
      <c r="AH77" s="93">
        <v>0</v>
      </c>
      <c r="AI77" s="86">
        <v>0</v>
      </c>
    </row>
    <row r="78" spans="1:38" customHeight="1" ht="15.75">
      <c r="A78" s="70">
        <v>0.729166666666667</v>
      </c>
      <c r="B78" s="71">
        <v>0.739583333333334</v>
      </c>
      <c r="C78" s="72">
        <v>49.97</v>
      </c>
      <c r="D78" s="73">
        <f>ROUND(C78,2)</f>
        <v>49.97</v>
      </c>
      <c r="E78" s="60">
        <v>357.97</v>
      </c>
      <c r="F78" s="60">
        <v>1020.75075</v>
      </c>
      <c r="G78" s="61">
        <f>ABS(F78)</f>
        <v>1020.75075</v>
      </c>
      <c r="H78" s="74">
        <v>17.88336</v>
      </c>
      <c r="I78" s="63">
        <f>MAX(H78,-0.12*G78)</f>
        <v>17.88336</v>
      </c>
      <c r="J78" s="63">
        <f>IF(ABS(G78)&lt;=10,0.5,IF(ABS(G78)&lt;=25,1,IF(ABS(G78)&lt;=100,2,10)))</f>
        <v>10</v>
      </c>
      <c r="K78" s="64">
        <f>IF(H78&lt;-J78,1,0)</f>
        <v>0</v>
      </c>
      <c r="L78" s="64">
        <f>IF(K78=K77,L77+K78,0)</f>
        <v>0</v>
      </c>
      <c r="M78" s="65">
        <f>IF(OR(L78=12,L78=24,L78=36,L78=48,L78=60,L78=72,L78=84,L78=96),1,0)</f>
        <v>0</v>
      </c>
      <c r="N78" s="65">
        <f>IF(H78&gt;J78,1,0)</f>
        <v>1</v>
      </c>
      <c r="O78" s="65">
        <f>IF(N78=N77,O77+N78,0)</f>
        <v>0</v>
      </c>
      <c r="P78" s="65">
        <f>IF(OR(O78=12,O78=24,O78=36,O78=48,O78=60,O78=72,O78=84,O78=96),1,0)</f>
        <v>0</v>
      </c>
      <c r="Q78" s="66">
        <f>M78+P78</f>
        <v>0</v>
      </c>
      <c r="R78" s="66">
        <f>Q78*ABS(S78)*0.1</f>
        <v>0</v>
      </c>
      <c r="S78" s="67">
        <f>I78*E78/40000</f>
        <v>0.16004265948</v>
      </c>
      <c r="T78" s="60">
        <f>MIN($T$6/100*G78,150)</f>
        <v>122.49009</v>
      </c>
      <c r="U78" s="60">
        <f>MIN($U$6/100*G78,200)</f>
        <v>153.1126125</v>
      </c>
      <c r="V78" s="60">
        <f>MIN($V$6/100*G78,250)</f>
        <v>204.15015</v>
      </c>
      <c r="W78" s="60">
        <v>0.2</v>
      </c>
      <c r="X78" s="60">
        <v>0.2</v>
      </c>
      <c r="Y78" s="60">
        <v>0.6</v>
      </c>
      <c r="Z78" s="67">
        <f>IF(AND(D78&lt;49.85,H78&gt;0),$C$2*ABS(H78)/40000,(SUMPRODUCT(--(H78&gt;$T78:$V78),(H78-$T78:$V78),($W78:$Y78)))*E78/40000)</f>
        <v>0</v>
      </c>
      <c r="AA78" s="67">
        <f>IF(AND(C78&gt;=50.1,H78&lt;0),($A$2)*ABS(H78)/40000,0)</f>
        <v>0</v>
      </c>
      <c r="AB78" s="67">
        <f>S78+Z78+AA78</f>
        <v>0.16004265948</v>
      </c>
      <c r="AC78" s="75">
        <f>IF(AB78&gt;=0,AB78,"")</f>
        <v>0.16004265948</v>
      </c>
      <c r="AD78" s="76" t="str">
        <f>IF(AB78&lt;0,AB78,"")</f>
        <v/>
      </c>
      <c r="AE78" s="77"/>
      <c r="AF78" s="89"/>
      <c r="AG78" s="92">
        <f>ROUND((AG77-0.01),2)</f>
        <v>50.78</v>
      </c>
      <c r="AH78" s="93">
        <v>0</v>
      </c>
      <c r="AI78" s="86">
        <v>0</v>
      </c>
    </row>
    <row r="79" spans="1:38" customHeight="1" ht="15.75">
      <c r="A79" s="70">
        <v>0.739583333333333</v>
      </c>
      <c r="B79" s="71">
        <v>0.75</v>
      </c>
      <c r="C79" s="72">
        <v>50.01</v>
      </c>
      <c r="D79" s="73">
        <f>ROUND(C79,2)</f>
        <v>50.01</v>
      </c>
      <c r="E79" s="60">
        <v>204.77</v>
      </c>
      <c r="F79" s="60">
        <v>945.86364</v>
      </c>
      <c r="G79" s="61">
        <f>ABS(F79)</f>
        <v>945.86364</v>
      </c>
      <c r="H79" s="74">
        <v>130.85006</v>
      </c>
      <c r="I79" s="63">
        <f>MAX(H79,-0.12*G79)</f>
        <v>130.85006</v>
      </c>
      <c r="J79" s="63">
        <f>IF(ABS(G79)&lt;=10,0.5,IF(ABS(G79)&lt;=25,1,IF(ABS(G79)&lt;=100,2,10)))</f>
        <v>10</v>
      </c>
      <c r="K79" s="64">
        <f>IF(H79&lt;-J79,1,0)</f>
        <v>0</v>
      </c>
      <c r="L79" s="64">
        <f>IF(K79=K78,L78+K79,0)</f>
        <v>0</v>
      </c>
      <c r="M79" s="65">
        <f>IF(OR(L79=12,L79=24,L79=36,L79=48,L79=60,L79=72,L79=84,L79=96),1,0)</f>
        <v>0</v>
      </c>
      <c r="N79" s="65">
        <f>IF(H79&gt;J79,1,0)</f>
        <v>1</v>
      </c>
      <c r="O79" s="65">
        <f>IF(N79=N78,O78+N79,0)</f>
        <v>1</v>
      </c>
      <c r="P79" s="65">
        <f>IF(OR(O79=12,O79=24,O79=36,O79=48,O79=60,O79=72,O79=84,O79=96),1,0)</f>
        <v>0</v>
      </c>
      <c r="Q79" s="66">
        <f>M79+P79</f>
        <v>0</v>
      </c>
      <c r="R79" s="66">
        <f>Q79*ABS(S79)*0.1</f>
        <v>0</v>
      </c>
      <c r="S79" s="67">
        <f>I79*E79/40000</f>
        <v>0.6698541696550001</v>
      </c>
      <c r="T79" s="60">
        <f>MIN($T$6/100*G79,150)</f>
        <v>113.5036368</v>
      </c>
      <c r="U79" s="60">
        <f>MIN($U$6/100*G79,200)</f>
        <v>141.879546</v>
      </c>
      <c r="V79" s="60">
        <f>MIN($V$6/100*G79,250)</f>
        <v>189.172728</v>
      </c>
      <c r="W79" s="60">
        <v>0.2</v>
      </c>
      <c r="X79" s="60">
        <v>0.2</v>
      </c>
      <c r="Y79" s="60">
        <v>0.6</v>
      </c>
      <c r="Z79" s="67">
        <f>IF(AND(D79&lt;49.85,H79&gt;0),$C$2*ABS(H79)/40000,(SUMPRODUCT(--(H79&gt;$T79:$V79),(H79-$T79:$V79),($W79:$Y79)))*E79/40000)</f>
        <v>0.01776013539332002</v>
      </c>
      <c r="AA79" s="67">
        <f>IF(AND(C79&gt;=50.1,H79&lt;0),($A$2)*ABS(H79)/40000,0)</f>
        <v>0</v>
      </c>
      <c r="AB79" s="67">
        <f>S79+Z79+AA79</f>
        <v>0.6876143050483201</v>
      </c>
      <c r="AC79" s="75">
        <f>IF(AB79&gt;=0,AB79,"")</f>
        <v>0.6876143050483201</v>
      </c>
      <c r="AD79" s="76" t="str">
        <f>IF(AB79&lt;0,AB79,"")</f>
        <v/>
      </c>
      <c r="AE79" s="77"/>
      <c r="AF79" s="89"/>
      <c r="AG79" s="92">
        <f>ROUND((AG78-0.01),2)</f>
        <v>50.77</v>
      </c>
      <c r="AH79" s="93">
        <v>0</v>
      </c>
      <c r="AI79" s="86">
        <v>0</v>
      </c>
    </row>
    <row r="80" spans="1:38" customHeight="1" ht="15.75">
      <c r="A80" s="70">
        <v>0.75</v>
      </c>
      <c r="B80" s="71">
        <v>0.760416666666667</v>
      </c>
      <c r="C80" s="72">
        <v>50.08</v>
      </c>
      <c r="D80" s="73">
        <f>ROUND(C80,2)</f>
        <v>50.08</v>
      </c>
      <c r="E80" s="60">
        <v>0</v>
      </c>
      <c r="F80" s="60">
        <v>986.17317</v>
      </c>
      <c r="G80" s="61">
        <f>ABS(F80)</f>
        <v>986.17317</v>
      </c>
      <c r="H80" s="74">
        <v>122.25128</v>
      </c>
      <c r="I80" s="63">
        <f>MAX(H80,-0.12*G80)</f>
        <v>122.25128</v>
      </c>
      <c r="J80" s="63">
        <f>IF(ABS(G80)&lt;=10,0.5,IF(ABS(G80)&lt;=25,1,IF(ABS(G80)&lt;=100,2,10)))</f>
        <v>10</v>
      </c>
      <c r="K80" s="64">
        <f>IF(H80&lt;-J80,1,0)</f>
        <v>0</v>
      </c>
      <c r="L80" s="64">
        <f>IF(K80=K79,L79+K80,0)</f>
        <v>0</v>
      </c>
      <c r="M80" s="65">
        <f>IF(OR(L80=12,L80=24,L80=36,L80=48,L80=60,L80=72,L80=84,L80=96),1,0)</f>
        <v>0</v>
      </c>
      <c r="N80" s="65">
        <f>IF(H80&gt;J80,1,0)</f>
        <v>1</v>
      </c>
      <c r="O80" s="65">
        <f>IF(N80=N79,O79+N80,0)</f>
        <v>2</v>
      </c>
      <c r="P80" s="65">
        <f>IF(OR(O80=12,O80=24,O80=36,O80=48,O80=60,O80=72,O80=84,O80=96),1,0)</f>
        <v>0</v>
      </c>
      <c r="Q80" s="66">
        <f>M80+P80</f>
        <v>0</v>
      </c>
      <c r="R80" s="66">
        <f>Q80*ABS(S80)*0.1</f>
        <v>0</v>
      </c>
      <c r="S80" s="67">
        <f>I80*E80/40000</f>
        <v>0</v>
      </c>
      <c r="T80" s="60">
        <f>MIN($T$6/100*G80,150)</f>
        <v>118.3407804</v>
      </c>
      <c r="U80" s="60">
        <f>MIN($U$6/100*G80,200)</f>
        <v>147.9259755</v>
      </c>
      <c r="V80" s="60">
        <f>MIN($V$6/100*G80,250)</f>
        <v>197.234634</v>
      </c>
      <c r="W80" s="60">
        <v>0.2</v>
      </c>
      <c r="X80" s="60">
        <v>0.2</v>
      </c>
      <c r="Y80" s="60">
        <v>0.6</v>
      </c>
      <c r="Z80" s="67">
        <f>IF(AND(D80&lt;49.85,H80&gt;0),$C$2*ABS(H80)/40000,(SUMPRODUCT(--(H80&gt;$T80:$V80),(H80-$T80:$V80),($W80:$Y80)))*E80/40000)</f>
        <v>0</v>
      </c>
      <c r="AA80" s="67">
        <f>IF(AND(C80&gt;=50.1,H80&lt;0),($A$2)*ABS(H80)/40000,0)</f>
        <v>0</v>
      </c>
      <c r="AB80" s="67">
        <f>S80+Z80+AA80</f>
        <v>0</v>
      </c>
      <c r="AC80" s="75">
        <f>IF(AB80&gt;=0,AB80,"")</f>
        <v>0</v>
      </c>
      <c r="AD80" s="76" t="str">
        <f>IF(AB80&lt;0,AB80,"")</f>
        <v/>
      </c>
      <c r="AE80" s="77"/>
      <c r="AF80" s="89"/>
      <c r="AG80" s="92">
        <f>ROUND((AG79-0.01),2)</f>
        <v>50.76</v>
      </c>
      <c r="AH80" s="93">
        <v>0</v>
      </c>
      <c r="AI80" s="86">
        <v>0</v>
      </c>
    </row>
    <row r="81" spans="1:38" customHeight="1" ht="15.75">
      <c r="A81" s="70">
        <v>0.760416666666667</v>
      </c>
      <c r="B81" s="71">
        <v>0.770833333333334</v>
      </c>
      <c r="C81" s="72">
        <v>49.95</v>
      </c>
      <c r="D81" s="73">
        <f>ROUND(C81,2)</f>
        <v>49.95</v>
      </c>
      <c r="E81" s="60">
        <v>425.97</v>
      </c>
      <c r="F81" s="60">
        <v>1167.80051</v>
      </c>
      <c r="G81" s="61">
        <f>ABS(F81)</f>
        <v>1167.80051</v>
      </c>
      <c r="H81" s="74">
        <v>-9.55911</v>
      </c>
      <c r="I81" s="63">
        <f>MAX(H81,-0.12*G81)</f>
        <v>-9.55911</v>
      </c>
      <c r="J81" s="63">
        <f>IF(ABS(G81)&lt;=10,0.5,IF(ABS(G81)&lt;=25,1,IF(ABS(G81)&lt;=100,2,10)))</f>
        <v>10</v>
      </c>
      <c r="K81" s="64">
        <f>IF(H81&lt;-J81,1,0)</f>
        <v>0</v>
      </c>
      <c r="L81" s="64">
        <f>IF(K81=K80,L80+K81,0)</f>
        <v>0</v>
      </c>
      <c r="M81" s="65">
        <f>IF(OR(L81=12,L81=24,L81=36,L81=48,L81=60,L81=72,L81=84,L81=96),1,0)</f>
        <v>0</v>
      </c>
      <c r="N81" s="65">
        <f>IF(H81&gt;J81,1,0)</f>
        <v>0</v>
      </c>
      <c r="O81" s="65">
        <f>IF(N81=N80,O80+N81,0)</f>
        <v>0</v>
      </c>
      <c r="P81" s="65">
        <f>IF(OR(O81=12,O81=24,O81=36,O81=48,O81=60,O81=72,O81=84,O81=96),1,0)</f>
        <v>0</v>
      </c>
      <c r="Q81" s="66">
        <f>M81+P81</f>
        <v>0</v>
      </c>
      <c r="R81" s="66">
        <f>Q81*ABS(S81)*0.1</f>
        <v>0</v>
      </c>
      <c r="S81" s="67">
        <f>I81*E81/40000</f>
        <v>-0.1017973521675</v>
      </c>
      <c r="T81" s="60">
        <f>MIN($T$6/100*G81,150)</f>
        <v>140.1360612</v>
      </c>
      <c r="U81" s="60">
        <f>MIN($U$6/100*G81,200)</f>
        <v>175.1700765</v>
      </c>
      <c r="V81" s="60">
        <f>MIN($V$6/100*G81,250)</f>
        <v>233.560102</v>
      </c>
      <c r="W81" s="60">
        <v>0.2</v>
      </c>
      <c r="X81" s="60">
        <v>0.2</v>
      </c>
      <c r="Y81" s="60">
        <v>0.6</v>
      </c>
      <c r="Z81" s="67">
        <f>IF(AND(D81&lt;49.85,H81&gt;0),$C$2*ABS(H81)/40000,(SUMPRODUCT(--(H81&gt;$T81:$V81),(H81-$T81:$V81),($W81:$Y81)))*E81/40000)</f>
        <v>0</v>
      </c>
      <c r="AA81" s="67">
        <f>IF(AND(C81&gt;=50.1,H81&lt;0),($A$2)*ABS(H81)/40000,0)</f>
        <v>0</v>
      </c>
      <c r="AB81" s="67">
        <f>S81+Z81+AA81</f>
        <v>-0.1017973521675</v>
      </c>
      <c r="AC81" s="75" t="str">
        <f>IF(AB81&gt;=0,AB81,"")</f>
        <v/>
      </c>
      <c r="AD81" s="76">
        <f>IF(AB81&lt;0,AB81,"")</f>
        <v>-0.1017973521675</v>
      </c>
      <c r="AE81" s="77"/>
      <c r="AF81" s="89"/>
      <c r="AG81" s="92">
        <f>ROUND((AG80-0.01),2)</f>
        <v>50.75</v>
      </c>
      <c r="AH81" s="93">
        <v>0</v>
      </c>
      <c r="AI81" s="86">
        <v>0</v>
      </c>
    </row>
    <row r="82" spans="1:38" customHeight="1" ht="15.75">
      <c r="A82" s="70">
        <v>0.770833333333333</v>
      </c>
      <c r="B82" s="71">
        <v>0.78125</v>
      </c>
      <c r="C82" s="72">
        <v>49.86</v>
      </c>
      <c r="D82" s="73">
        <f>ROUND(C82,2)</f>
        <v>49.86</v>
      </c>
      <c r="E82" s="60">
        <v>732</v>
      </c>
      <c r="F82" s="60">
        <v>1183.80651</v>
      </c>
      <c r="G82" s="61">
        <f>ABS(F82)</f>
        <v>1183.80651</v>
      </c>
      <c r="H82" s="74">
        <v>8.6775</v>
      </c>
      <c r="I82" s="63">
        <f>MAX(H82,-0.12*G82)</f>
        <v>8.6775</v>
      </c>
      <c r="J82" s="63">
        <f>IF(ABS(G82)&lt;=10,0.5,IF(ABS(G82)&lt;=25,1,IF(ABS(G82)&lt;=100,2,10)))</f>
        <v>10</v>
      </c>
      <c r="K82" s="64">
        <f>IF(H82&lt;-J82,1,0)</f>
        <v>0</v>
      </c>
      <c r="L82" s="64">
        <f>IF(K82=K81,L81+K82,0)</f>
        <v>0</v>
      </c>
      <c r="M82" s="65">
        <f>IF(OR(L82=12,L82=24,L82=36,L82=48,L82=60,L82=72,L82=84,L82=96),1,0)</f>
        <v>0</v>
      </c>
      <c r="N82" s="65">
        <f>IF(H82&gt;J82,1,0)</f>
        <v>0</v>
      </c>
      <c r="O82" s="65">
        <f>IF(N82=N81,O81+N82,0)</f>
        <v>0</v>
      </c>
      <c r="P82" s="65">
        <f>IF(OR(O82=12,O82=24,O82=36,O82=48,O82=60,O82=72,O82=84,O82=96),1,0)</f>
        <v>0</v>
      </c>
      <c r="Q82" s="66">
        <f>M82+P82</f>
        <v>0</v>
      </c>
      <c r="R82" s="66">
        <f>Q82*ABS(S82)*0.1</f>
        <v>0</v>
      </c>
      <c r="S82" s="67">
        <f>I82*E82/40000</f>
        <v>0.15879825</v>
      </c>
      <c r="T82" s="60">
        <f>MIN($T$6/100*G82,150)</f>
        <v>142.0567812</v>
      </c>
      <c r="U82" s="60">
        <f>MIN($U$6/100*G82,200)</f>
        <v>177.5709765</v>
      </c>
      <c r="V82" s="60">
        <f>MIN($V$6/100*G82,250)</f>
        <v>236.761302</v>
      </c>
      <c r="W82" s="60">
        <v>0.2</v>
      </c>
      <c r="X82" s="60">
        <v>0.2</v>
      </c>
      <c r="Y82" s="60">
        <v>0.6</v>
      </c>
      <c r="Z82" s="67">
        <f>IF(AND(D82&lt;49.85,H82&gt;0),$C$2*ABS(H82)/40000,(SUMPRODUCT(--(H82&gt;$T82:$V82),(H82-$T82:$V82),($W82:$Y82)))*E82/40000)</f>
        <v>0</v>
      </c>
      <c r="AA82" s="67">
        <f>IF(AND(C82&gt;=50.1,H82&lt;0),($A$2)*ABS(H82)/40000,0)</f>
        <v>0</v>
      </c>
      <c r="AB82" s="67">
        <f>S82+Z82+AA82</f>
        <v>0.15879825</v>
      </c>
      <c r="AC82" s="75">
        <f>IF(AB82&gt;=0,AB82,"")</f>
        <v>0.15879825</v>
      </c>
      <c r="AD82" s="76" t="str">
        <f>IF(AB82&lt;0,AB82,"")</f>
        <v/>
      </c>
      <c r="AE82" s="77"/>
      <c r="AF82" s="89"/>
      <c r="AG82" s="92">
        <f>ROUND((AG81-0.01),2)</f>
        <v>50.74</v>
      </c>
      <c r="AH82" s="93">
        <v>0</v>
      </c>
      <c r="AI82" s="86">
        <v>0</v>
      </c>
    </row>
    <row r="83" spans="1:38" customHeight="1" ht="15.75">
      <c r="A83" s="70">
        <v>0.78125</v>
      </c>
      <c r="B83" s="71">
        <v>0.791666666666667</v>
      </c>
      <c r="C83" s="72">
        <v>49.88</v>
      </c>
      <c r="D83" s="73">
        <f>ROUND(C83,2)</f>
        <v>49.88</v>
      </c>
      <c r="E83" s="60">
        <v>663.99</v>
      </c>
      <c r="F83" s="60">
        <v>1234.85114</v>
      </c>
      <c r="G83" s="61">
        <f>ABS(F83)</f>
        <v>1234.85114</v>
      </c>
      <c r="H83" s="74">
        <v>-29.03793</v>
      </c>
      <c r="I83" s="63">
        <f>MAX(H83,-0.12*G83)</f>
        <v>-29.03793</v>
      </c>
      <c r="J83" s="63">
        <f>IF(ABS(G83)&lt;=10,0.5,IF(ABS(G83)&lt;=25,1,IF(ABS(G83)&lt;=100,2,10)))</f>
        <v>10</v>
      </c>
      <c r="K83" s="64">
        <f>IF(H83&lt;-J83,1,0)</f>
        <v>1</v>
      </c>
      <c r="L83" s="64">
        <f>IF(K83=K82,L82+K83,0)</f>
        <v>0</v>
      </c>
      <c r="M83" s="65">
        <f>IF(OR(L83=12,L83=24,L83=36,L83=48,L83=60,L83=72,L83=84,L83=96),1,0)</f>
        <v>0</v>
      </c>
      <c r="N83" s="65">
        <f>IF(H83&gt;J83,1,0)</f>
        <v>0</v>
      </c>
      <c r="O83" s="65">
        <f>IF(N83=N82,O82+N83,0)</f>
        <v>0</v>
      </c>
      <c r="P83" s="65">
        <f>IF(OR(O83=12,O83=24,O83=36,O83=48,O83=60,O83=72,O83=84,O83=96),1,0)</f>
        <v>0</v>
      </c>
      <c r="Q83" s="66">
        <f>M83+P83</f>
        <v>0</v>
      </c>
      <c r="R83" s="66">
        <f>Q83*ABS(S83)*0.1</f>
        <v>0</v>
      </c>
      <c r="S83" s="67">
        <f>I83*E83/40000</f>
        <v>-0.4820223785175</v>
      </c>
      <c r="T83" s="60">
        <f>MIN($T$6/100*G83,150)</f>
        <v>148.1821368</v>
      </c>
      <c r="U83" s="60">
        <f>MIN($U$6/100*G83,200)</f>
        <v>185.227671</v>
      </c>
      <c r="V83" s="60">
        <f>MIN($V$6/100*G83,250)</f>
        <v>246.970228</v>
      </c>
      <c r="W83" s="60">
        <v>0.2</v>
      </c>
      <c r="X83" s="60">
        <v>0.2</v>
      </c>
      <c r="Y83" s="60">
        <v>0.6</v>
      </c>
      <c r="Z83" s="67">
        <f>IF(AND(D83&lt;49.85,H83&gt;0),$C$2*ABS(H83)/40000,(SUMPRODUCT(--(H83&gt;$T83:$V83),(H83-$T83:$V83),($W83:$Y83)))*E83/40000)</f>
        <v>0</v>
      </c>
      <c r="AA83" s="67">
        <f>IF(AND(C83&gt;=50.1,H83&lt;0),($A$2)*ABS(H83)/40000,0)</f>
        <v>0</v>
      </c>
      <c r="AB83" s="67">
        <f>S83+Z83+AA83</f>
        <v>-0.4820223785175</v>
      </c>
      <c r="AC83" s="75" t="str">
        <f>IF(AB83&gt;=0,AB83,"")</f>
        <v/>
      </c>
      <c r="AD83" s="76">
        <f>IF(AB83&lt;0,AB83,"")</f>
        <v>-0.4820223785175</v>
      </c>
      <c r="AE83" s="77"/>
      <c r="AF83" s="89"/>
      <c r="AG83" s="92">
        <f>ROUND((AG82-0.01),2)</f>
        <v>50.73</v>
      </c>
      <c r="AH83" s="93">
        <v>0</v>
      </c>
      <c r="AI83" s="86">
        <v>0</v>
      </c>
    </row>
    <row r="84" spans="1:38" customHeight="1" ht="15.75">
      <c r="A84" s="70">
        <v>0.791666666666667</v>
      </c>
      <c r="B84" s="71">
        <v>0.802083333333334</v>
      </c>
      <c r="C84" s="72">
        <v>49.96</v>
      </c>
      <c r="D84" s="73">
        <f>ROUND(C84,2)</f>
        <v>49.96</v>
      </c>
      <c r="E84" s="60">
        <v>391.97</v>
      </c>
      <c r="F84" s="60">
        <v>1200.62019</v>
      </c>
      <c r="G84" s="61">
        <f>ABS(F84)</f>
        <v>1200.62019</v>
      </c>
      <c r="H84" s="74">
        <v>-9.523389999999999</v>
      </c>
      <c r="I84" s="63">
        <f>MAX(H84,-0.12*G84)</f>
        <v>-9.523389999999999</v>
      </c>
      <c r="J84" s="63">
        <f>IF(ABS(G84)&lt;=10,0.5,IF(ABS(G84)&lt;=25,1,IF(ABS(G84)&lt;=100,2,10)))</f>
        <v>10</v>
      </c>
      <c r="K84" s="64">
        <f>IF(H84&lt;-J84,1,0)</f>
        <v>0</v>
      </c>
      <c r="L84" s="64">
        <f>IF(K84=K83,L83+K84,0)</f>
        <v>0</v>
      </c>
      <c r="M84" s="65">
        <f>IF(OR(L84=12,L84=24,L84=36,L84=48,L84=60,L84=72,L84=84,L84=96),1,0)</f>
        <v>0</v>
      </c>
      <c r="N84" s="65">
        <f>IF(H84&gt;J84,1,0)</f>
        <v>0</v>
      </c>
      <c r="O84" s="65">
        <f>IF(N84=N83,O83+N84,0)</f>
        <v>0</v>
      </c>
      <c r="P84" s="65">
        <f>IF(OR(O84=12,O84=24,O84=36,O84=48,O84=60,O84=72,O84=84,O84=96),1,0)</f>
        <v>0</v>
      </c>
      <c r="Q84" s="66">
        <f>M84+P84</f>
        <v>0</v>
      </c>
      <c r="R84" s="66">
        <f>Q84*ABS(S84)*0.1</f>
        <v>0</v>
      </c>
      <c r="S84" s="67">
        <f>I84*E84/40000</f>
        <v>-0.0933220794575</v>
      </c>
      <c r="T84" s="60">
        <f>MIN($T$6/100*G84,150)</f>
        <v>144.0744228</v>
      </c>
      <c r="U84" s="60">
        <f>MIN($U$6/100*G84,200)</f>
        <v>180.0930285</v>
      </c>
      <c r="V84" s="60">
        <f>MIN($V$6/100*G84,250)</f>
        <v>240.124038</v>
      </c>
      <c r="W84" s="60">
        <v>0.2</v>
      </c>
      <c r="X84" s="60">
        <v>0.2</v>
      </c>
      <c r="Y84" s="60">
        <v>0.6</v>
      </c>
      <c r="Z84" s="67">
        <f>IF(AND(D84&lt;49.85,H84&gt;0),$C$2*ABS(H84)/40000,(SUMPRODUCT(--(H84&gt;$T84:$V84),(H84-$T84:$V84),($W84:$Y84)))*E84/40000)</f>
        <v>0</v>
      </c>
      <c r="AA84" s="67">
        <f>IF(AND(C84&gt;=50.1,H84&lt;0),($A$2)*ABS(H84)/40000,0)</f>
        <v>0</v>
      </c>
      <c r="AB84" s="67">
        <f>S84+Z84+AA84</f>
        <v>-0.0933220794575</v>
      </c>
      <c r="AC84" s="75" t="str">
        <f>IF(AB84&gt;=0,AB84,"")</f>
        <v/>
      </c>
      <c r="AD84" s="76">
        <f>IF(AB84&lt;0,AB84,"")</f>
        <v>-0.0933220794575</v>
      </c>
      <c r="AE84" s="77"/>
      <c r="AF84" s="89"/>
      <c r="AG84" s="92">
        <f>ROUND((AG83-0.01),2)</f>
        <v>50.72</v>
      </c>
      <c r="AH84" s="93">
        <v>0</v>
      </c>
      <c r="AI84" s="86">
        <v>0</v>
      </c>
    </row>
    <row r="85" spans="1:38" customHeight="1" ht="15.75">
      <c r="A85" s="70">
        <v>0.802083333333333</v>
      </c>
      <c r="B85" s="71">
        <v>0.8125</v>
      </c>
      <c r="C85" s="72">
        <v>49.94</v>
      </c>
      <c r="D85" s="73">
        <f>ROUND(C85,2)</f>
        <v>49.94</v>
      </c>
      <c r="E85" s="60">
        <v>459.98</v>
      </c>
      <c r="F85" s="60">
        <v>1199.77106</v>
      </c>
      <c r="G85" s="61">
        <f>ABS(F85)</f>
        <v>1199.77106</v>
      </c>
      <c r="H85" s="74">
        <v>-7.88504</v>
      </c>
      <c r="I85" s="63">
        <f>MAX(H85,-0.12*G85)</f>
        <v>-7.88504</v>
      </c>
      <c r="J85" s="63">
        <f>IF(ABS(G85)&lt;=10,0.5,IF(ABS(G85)&lt;=25,1,IF(ABS(G85)&lt;=100,2,10)))</f>
        <v>10</v>
      </c>
      <c r="K85" s="64">
        <f>IF(H85&lt;-J85,1,0)</f>
        <v>0</v>
      </c>
      <c r="L85" s="64">
        <f>IF(K85=K84,L84+K85,0)</f>
        <v>0</v>
      </c>
      <c r="M85" s="65">
        <f>IF(OR(L85=12,L85=24,L85=36,L85=48,L85=60,L85=72,L85=84,L85=96),1,0)</f>
        <v>0</v>
      </c>
      <c r="N85" s="65">
        <f>IF(H85&gt;J85,1,0)</f>
        <v>0</v>
      </c>
      <c r="O85" s="65">
        <f>IF(N85=N84,O84+N85,0)</f>
        <v>0</v>
      </c>
      <c r="P85" s="65">
        <f>IF(OR(O85=12,O85=24,O85=36,O85=48,O85=60,O85=72,O85=84,O85=96),1,0)</f>
        <v>0</v>
      </c>
      <c r="Q85" s="66">
        <f>M85+P85</f>
        <v>0</v>
      </c>
      <c r="R85" s="66">
        <f>Q85*ABS(S85)*0.1</f>
        <v>0</v>
      </c>
      <c r="S85" s="67">
        <f>I85*E85/40000</f>
        <v>-0.09067401748000001</v>
      </c>
      <c r="T85" s="60">
        <f>MIN($T$6/100*G85,150)</f>
        <v>143.9725272</v>
      </c>
      <c r="U85" s="60">
        <f>MIN($U$6/100*G85,200)</f>
        <v>179.965659</v>
      </c>
      <c r="V85" s="60">
        <f>MIN($V$6/100*G85,250)</f>
        <v>239.954212</v>
      </c>
      <c r="W85" s="60">
        <v>0.2</v>
      </c>
      <c r="X85" s="60">
        <v>0.2</v>
      </c>
      <c r="Y85" s="60">
        <v>0.6</v>
      </c>
      <c r="Z85" s="67">
        <f>IF(AND(D85&lt;49.85,H85&gt;0),$C$2*ABS(H85)/40000,(SUMPRODUCT(--(H85&gt;$T85:$V85),(H85-$T85:$V85),($W85:$Y85)))*E85/40000)</f>
        <v>0</v>
      </c>
      <c r="AA85" s="67">
        <f>IF(AND(C85&gt;=50.1,H85&lt;0),($A$2)*ABS(H85)/40000,0)</f>
        <v>0</v>
      </c>
      <c r="AB85" s="67">
        <f>S85+Z85+AA85</f>
        <v>-0.09067401748000001</v>
      </c>
      <c r="AC85" s="75" t="str">
        <f>IF(AB85&gt;=0,AB85,"")</f>
        <v/>
      </c>
      <c r="AD85" s="76">
        <f>IF(AB85&lt;0,AB85,"")</f>
        <v>-0.09067401748000001</v>
      </c>
      <c r="AE85" s="77"/>
      <c r="AF85" s="89"/>
      <c r="AG85" s="92">
        <f>ROUND((AG84-0.01),2)</f>
        <v>50.71</v>
      </c>
      <c r="AH85" s="93">
        <v>0</v>
      </c>
      <c r="AI85" s="86">
        <v>0</v>
      </c>
    </row>
    <row r="86" spans="1:38" customHeight="1" ht="15.75">
      <c r="A86" s="70">
        <v>0.8125</v>
      </c>
      <c r="B86" s="71">
        <v>0.822916666666667</v>
      </c>
      <c r="C86" s="72">
        <v>49.95</v>
      </c>
      <c r="D86" s="73">
        <f>ROUND(C86,2)</f>
        <v>49.95</v>
      </c>
      <c r="E86" s="60">
        <v>425.97</v>
      </c>
      <c r="F86" s="60">
        <v>1242.72747</v>
      </c>
      <c r="G86" s="61">
        <f>ABS(F86)</f>
        <v>1242.72747</v>
      </c>
      <c r="H86" s="74">
        <v>-57.31107</v>
      </c>
      <c r="I86" s="63">
        <f>MAX(H86,-0.12*G86)</f>
        <v>-57.31107</v>
      </c>
      <c r="J86" s="63">
        <f>IF(ABS(G86)&lt;=10,0.5,IF(ABS(G86)&lt;=25,1,IF(ABS(G86)&lt;=100,2,10)))</f>
        <v>10</v>
      </c>
      <c r="K86" s="64">
        <f>IF(H86&lt;-J86,1,0)</f>
        <v>1</v>
      </c>
      <c r="L86" s="64">
        <f>IF(K86=K85,L85+K86,0)</f>
        <v>0</v>
      </c>
      <c r="M86" s="65">
        <f>IF(OR(L86=12,L86=24,L86=36,L86=48,L86=60,L86=72,L86=84,L86=96),1,0)</f>
        <v>0</v>
      </c>
      <c r="N86" s="65">
        <f>IF(H86&gt;J86,1,0)</f>
        <v>0</v>
      </c>
      <c r="O86" s="65">
        <f>IF(N86=N85,O85+N86,0)</f>
        <v>0</v>
      </c>
      <c r="P86" s="65">
        <f>IF(OR(O86=12,O86=24,O86=36,O86=48,O86=60,O86=72,O86=84,O86=96),1,0)</f>
        <v>0</v>
      </c>
      <c r="Q86" s="66">
        <f>M86+P86</f>
        <v>0</v>
      </c>
      <c r="R86" s="66">
        <f>Q86*ABS(S86)*0.1</f>
        <v>0</v>
      </c>
      <c r="S86" s="67">
        <f>I86*E86/40000</f>
        <v>-0.6103199121975</v>
      </c>
      <c r="T86" s="60">
        <f>MIN($T$6/100*G86,150)</f>
        <v>149.1272964</v>
      </c>
      <c r="U86" s="60">
        <f>MIN($U$6/100*G86,200)</f>
        <v>186.4091205</v>
      </c>
      <c r="V86" s="60">
        <f>MIN($V$6/100*G86,250)</f>
        <v>248.545494</v>
      </c>
      <c r="W86" s="60">
        <v>0.2</v>
      </c>
      <c r="X86" s="60">
        <v>0.2</v>
      </c>
      <c r="Y86" s="60">
        <v>0.6</v>
      </c>
      <c r="Z86" s="67">
        <f>IF(AND(D86&lt;49.85,H86&gt;0),$C$2*ABS(H86)/40000,(SUMPRODUCT(--(H86&gt;$T86:$V86),(H86-$T86:$V86),($W86:$Y86)))*E86/40000)</f>
        <v>0</v>
      </c>
      <c r="AA86" s="67">
        <f>IF(AND(C86&gt;=50.1,H86&lt;0),($A$2)*ABS(H86)/40000,0)</f>
        <v>0</v>
      </c>
      <c r="AB86" s="67">
        <f>S86+Z86+AA86</f>
        <v>-0.6103199121975</v>
      </c>
      <c r="AC86" s="75" t="str">
        <f>IF(AB86&gt;=0,AB86,"")</f>
        <v/>
      </c>
      <c r="AD86" s="76">
        <f>IF(AB86&lt;0,AB86,"")</f>
        <v>-0.6103199121975</v>
      </c>
      <c r="AE86" s="77"/>
      <c r="AF86" s="89"/>
      <c r="AG86" s="92">
        <f>ROUND((AG85-0.01),2)</f>
        <v>50.7</v>
      </c>
      <c r="AH86" s="93">
        <v>0</v>
      </c>
      <c r="AI86" s="86">
        <v>0</v>
      </c>
    </row>
    <row r="87" spans="1:38" customHeight="1" ht="15.75">
      <c r="A87" s="70">
        <v>0.822916666666667</v>
      </c>
      <c r="B87" s="71">
        <v>0.833333333333334</v>
      </c>
      <c r="C87" s="72">
        <v>49.98</v>
      </c>
      <c r="D87" s="73">
        <f>ROUND(C87,2)</f>
        <v>49.98</v>
      </c>
      <c r="E87" s="60">
        <v>323.97</v>
      </c>
      <c r="F87" s="60">
        <v>1168.84478</v>
      </c>
      <c r="G87" s="61">
        <f>ABS(F87)</f>
        <v>1168.84478</v>
      </c>
      <c r="H87" s="74">
        <v>4.86468</v>
      </c>
      <c r="I87" s="63">
        <f>MAX(H87,-0.12*G87)</f>
        <v>4.86468</v>
      </c>
      <c r="J87" s="63">
        <f>IF(ABS(G87)&lt;=10,0.5,IF(ABS(G87)&lt;=25,1,IF(ABS(G87)&lt;=100,2,10)))</f>
        <v>10</v>
      </c>
      <c r="K87" s="64">
        <f>IF(H87&lt;-J87,1,0)</f>
        <v>0</v>
      </c>
      <c r="L87" s="64">
        <f>IF(K87=K86,L86+K87,0)</f>
        <v>0</v>
      </c>
      <c r="M87" s="65">
        <f>IF(OR(L87=12,L87=24,L87=36,L87=48,L87=60,L87=72,L87=84,L87=96),1,0)</f>
        <v>0</v>
      </c>
      <c r="N87" s="65">
        <f>IF(H87&gt;J87,1,0)</f>
        <v>0</v>
      </c>
      <c r="O87" s="65">
        <f>IF(N87=N86,O86+N87,0)</f>
        <v>0</v>
      </c>
      <c r="P87" s="65">
        <f>IF(OR(O87=12,O87=24,O87=36,O87=48,O87=60,O87=72,O87=84,O87=96),1,0)</f>
        <v>0</v>
      </c>
      <c r="Q87" s="66">
        <f>M87+P87</f>
        <v>0</v>
      </c>
      <c r="R87" s="66">
        <f>Q87*ABS(S87)*0.1</f>
        <v>0</v>
      </c>
      <c r="S87" s="67">
        <f>I87*E87/40000</f>
        <v>0.03940025949</v>
      </c>
      <c r="T87" s="60">
        <f>MIN($T$6/100*G87,150)</f>
        <v>140.2613736</v>
      </c>
      <c r="U87" s="60">
        <f>MIN($U$6/100*G87,200)</f>
        <v>175.326717</v>
      </c>
      <c r="V87" s="60">
        <f>MIN($V$6/100*G87,250)</f>
        <v>233.768956</v>
      </c>
      <c r="W87" s="60">
        <v>0.2</v>
      </c>
      <c r="X87" s="60">
        <v>0.2</v>
      </c>
      <c r="Y87" s="60">
        <v>0.6</v>
      </c>
      <c r="Z87" s="67">
        <f>IF(AND(D87&lt;49.85,H87&gt;0),$C$2*ABS(H87)/40000,(SUMPRODUCT(--(H87&gt;$T87:$V87),(H87-$T87:$V87),($W87:$Y87)))*E87/40000)</f>
        <v>0</v>
      </c>
      <c r="AA87" s="67">
        <f>IF(AND(C87&gt;=50.1,H87&lt;0),($A$2)*ABS(H87)/40000,0)</f>
        <v>0</v>
      </c>
      <c r="AB87" s="67">
        <f>S87+Z87+AA87</f>
        <v>0.03940025949</v>
      </c>
      <c r="AC87" s="75">
        <f>IF(AB87&gt;=0,AB87,"")</f>
        <v>0.03940025949</v>
      </c>
      <c r="AD87" s="76" t="str">
        <f>IF(AB87&lt;0,AB87,"")</f>
        <v/>
      </c>
      <c r="AE87" s="77"/>
      <c r="AF87" s="89"/>
      <c r="AG87" s="92">
        <f>ROUND((AG86-0.01),2)</f>
        <v>50.69</v>
      </c>
      <c r="AH87" s="93">
        <v>0</v>
      </c>
      <c r="AI87" s="86">
        <v>0</v>
      </c>
    </row>
    <row r="88" spans="1:38" customHeight="1" ht="15.75">
      <c r="A88" s="70">
        <v>0.833333333333333</v>
      </c>
      <c r="B88" s="71">
        <v>0.84375</v>
      </c>
      <c r="C88" s="72">
        <v>49.97</v>
      </c>
      <c r="D88" s="73">
        <f>ROUND(C88,2)</f>
        <v>49.97</v>
      </c>
      <c r="E88" s="60">
        <v>357.97</v>
      </c>
      <c r="F88" s="60">
        <v>1105.27427</v>
      </c>
      <c r="G88" s="61">
        <f>ABS(F88)</f>
        <v>1105.27427</v>
      </c>
      <c r="H88" s="74">
        <v>76.12163</v>
      </c>
      <c r="I88" s="63">
        <f>MAX(H88,-0.12*G88)</f>
        <v>76.12163</v>
      </c>
      <c r="J88" s="63">
        <f>IF(ABS(G88)&lt;=10,0.5,IF(ABS(G88)&lt;=25,1,IF(ABS(G88)&lt;=100,2,10)))</f>
        <v>10</v>
      </c>
      <c r="K88" s="64">
        <f>IF(H88&lt;-J88,1,0)</f>
        <v>0</v>
      </c>
      <c r="L88" s="64">
        <f>IF(K88=K87,L87+K88,0)</f>
        <v>0</v>
      </c>
      <c r="M88" s="65">
        <f>IF(OR(L88=12,L88=24,L88=36,L88=48,L88=60,L88=72,L88=84,L88=96),1,0)</f>
        <v>0</v>
      </c>
      <c r="N88" s="65">
        <f>IF(H88&gt;J88,1,0)</f>
        <v>1</v>
      </c>
      <c r="O88" s="65">
        <f>IF(N88=N87,O87+N88,0)</f>
        <v>0</v>
      </c>
      <c r="P88" s="65">
        <f>IF(OR(O88=12,O88=24,O88=36,O88=48,O88=60,O88=72,O88=84,O88=96),1,0)</f>
        <v>0</v>
      </c>
      <c r="Q88" s="66">
        <f>M88+P88</f>
        <v>0</v>
      </c>
      <c r="R88" s="66">
        <f>Q88*ABS(S88)*0.1</f>
        <v>0</v>
      </c>
      <c r="S88" s="67">
        <f>I88*E88/40000</f>
        <v>0.6812314972775001</v>
      </c>
      <c r="T88" s="60">
        <f>MIN($T$6/100*G88,150)</f>
        <v>132.6329124</v>
      </c>
      <c r="U88" s="60">
        <f>MIN($U$6/100*G88,200)</f>
        <v>165.7911405</v>
      </c>
      <c r="V88" s="60">
        <f>MIN($V$6/100*G88,250)</f>
        <v>221.054854</v>
      </c>
      <c r="W88" s="60">
        <v>0.2</v>
      </c>
      <c r="X88" s="60">
        <v>0.2</v>
      </c>
      <c r="Y88" s="60">
        <v>0.6</v>
      </c>
      <c r="Z88" s="67">
        <f>IF(AND(D88&lt;49.85,H88&gt;0),$C$2*ABS(H88)/40000,(SUMPRODUCT(--(H88&gt;$T88:$V88),(H88-$T88:$V88),($W88:$Y88)))*E88/40000)</f>
        <v>0</v>
      </c>
      <c r="AA88" s="67">
        <f>IF(AND(C88&gt;=50.1,H88&lt;0),($A$2)*ABS(H88)/40000,0)</f>
        <v>0</v>
      </c>
      <c r="AB88" s="67">
        <f>S88+Z88+AA88</f>
        <v>0.6812314972775001</v>
      </c>
      <c r="AC88" s="75">
        <f>IF(AB88&gt;=0,AB88,"")</f>
        <v>0.6812314972775001</v>
      </c>
      <c r="AD88" s="76" t="str">
        <f>IF(AB88&lt;0,AB88,"")</f>
        <v/>
      </c>
      <c r="AE88" s="77"/>
      <c r="AF88" s="89"/>
      <c r="AG88" s="92">
        <f>ROUND((AG87-0.01),2)</f>
        <v>50.68</v>
      </c>
      <c r="AH88" s="93">
        <v>0</v>
      </c>
      <c r="AI88" s="86">
        <v>0</v>
      </c>
    </row>
    <row r="89" spans="1:38" customHeight="1" ht="15.75">
      <c r="A89" s="70">
        <v>0.84375</v>
      </c>
      <c r="B89" s="71">
        <v>0.854166666666667</v>
      </c>
      <c r="C89" s="72">
        <v>49.92</v>
      </c>
      <c r="D89" s="73">
        <f>ROUND(C89,2)</f>
        <v>49.92</v>
      </c>
      <c r="E89" s="60">
        <v>527.98</v>
      </c>
      <c r="F89" s="60">
        <v>1048.0386</v>
      </c>
      <c r="G89" s="61">
        <f>ABS(F89)</f>
        <v>1048.0386</v>
      </c>
      <c r="H89" s="74">
        <v>70.91240999999999</v>
      </c>
      <c r="I89" s="63">
        <f>MAX(H89,-0.12*G89)</f>
        <v>70.91240999999999</v>
      </c>
      <c r="J89" s="63">
        <f>IF(ABS(G89)&lt;=10,0.5,IF(ABS(G89)&lt;=25,1,IF(ABS(G89)&lt;=100,2,10)))</f>
        <v>10</v>
      </c>
      <c r="K89" s="64">
        <f>IF(H89&lt;-J89,1,0)</f>
        <v>0</v>
      </c>
      <c r="L89" s="64">
        <f>IF(K89=K88,L88+K89,0)</f>
        <v>0</v>
      </c>
      <c r="M89" s="65">
        <f>IF(OR(L89=12,L89=24,L89=36,L89=48,L89=60,L89=72,L89=84,L89=96),1,0)</f>
        <v>0</v>
      </c>
      <c r="N89" s="65">
        <f>IF(H89&gt;J89,1,0)</f>
        <v>1</v>
      </c>
      <c r="O89" s="65">
        <f>IF(N89=N88,O88+N89,0)</f>
        <v>1</v>
      </c>
      <c r="P89" s="65">
        <f>IF(OR(O89=12,O89=24,O89=36,O89=48,O89=60,O89=72,O89=84,O89=96),1,0)</f>
        <v>0</v>
      </c>
      <c r="Q89" s="66">
        <f>M89+P89</f>
        <v>0</v>
      </c>
      <c r="R89" s="66">
        <f>Q89*ABS(S89)*0.1</f>
        <v>0</v>
      </c>
      <c r="S89" s="67">
        <f>I89*E89/40000</f>
        <v>0.936008355795</v>
      </c>
      <c r="T89" s="60">
        <f>MIN($T$6/100*G89,150)</f>
        <v>125.764632</v>
      </c>
      <c r="U89" s="60">
        <f>MIN($U$6/100*G89,200)</f>
        <v>157.20579</v>
      </c>
      <c r="V89" s="60">
        <f>MIN($V$6/100*G89,250)</f>
        <v>209.60772</v>
      </c>
      <c r="W89" s="60">
        <v>0.2</v>
      </c>
      <c r="X89" s="60">
        <v>0.2</v>
      </c>
      <c r="Y89" s="60">
        <v>0.6</v>
      </c>
      <c r="Z89" s="67">
        <f>IF(AND(D89&lt;49.85,H89&gt;0),$C$2*ABS(H89)/40000,(SUMPRODUCT(--(H89&gt;$T89:$V89),(H89-$T89:$V89),($W89:$Y89)))*E89/40000)</f>
        <v>0</v>
      </c>
      <c r="AA89" s="67">
        <f>IF(AND(C89&gt;=50.1,H89&lt;0),($A$2)*ABS(H89)/40000,0)</f>
        <v>0</v>
      </c>
      <c r="AB89" s="67">
        <f>S89+Z89+AA89</f>
        <v>0.936008355795</v>
      </c>
      <c r="AC89" s="75">
        <f>IF(AB89&gt;=0,AB89,"")</f>
        <v>0.936008355795</v>
      </c>
      <c r="AD89" s="76" t="str">
        <f>IF(AB89&lt;0,AB89,"")</f>
        <v/>
      </c>
      <c r="AE89" s="77"/>
      <c r="AF89" s="89"/>
      <c r="AG89" s="92">
        <f>ROUND((AG88-0.01),2)</f>
        <v>50.67</v>
      </c>
      <c r="AH89" s="93">
        <v>0</v>
      </c>
      <c r="AI89" s="86">
        <v>0</v>
      </c>
    </row>
    <row r="90" spans="1:38" customHeight="1" ht="15.75">
      <c r="A90" s="70">
        <v>0.854166666666667</v>
      </c>
      <c r="B90" s="71">
        <v>0.864583333333334</v>
      </c>
      <c r="C90" s="72">
        <v>49.94</v>
      </c>
      <c r="D90" s="73">
        <f>ROUND(C90,2)</f>
        <v>49.94</v>
      </c>
      <c r="E90" s="60">
        <v>459.98</v>
      </c>
      <c r="F90" s="60">
        <v>989.89275</v>
      </c>
      <c r="G90" s="61">
        <f>ABS(F90)</f>
        <v>989.89275</v>
      </c>
      <c r="H90" s="74">
        <v>87.53225</v>
      </c>
      <c r="I90" s="63">
        <f>MAX(H90,-0.12*G90)</f>
        <v>87.53225</v>
      </c>
      <c r="J90" s="63">
        <f>IF(ABS(G90)&lt;=10,0.5,IF(ABS(G90)&lt;=25,1,IF(ABS(G90)&lt;=100,2,10)))</f>
        <v>10</v>
      </c>
      <c r="K90" s="64">
        <f>IF(H90&lt;-J90,1,0)</f>
        <v>0</v>
      </c>
      <c r="L90" s="64">
        <f>IF(K90=K89,L89+K90,0)</f>
        <v>0</v>
      </c>
      <c r="M90" s="65">
        <f>IF(OR(L90=12,L90=24,L90=36,L90=48,L90=60,L90=72,L90=84,L90=96),1,0)</f>
        <v>0</v>
      </c>
      <c r="N90" s="65">
        <f>IF(H90&gt;J90,1,0)</f>
        <v>1</v>
      </c>
      <c r="O90" s="65">
        <f>IF(N90=N89,O89+N90,0)</f>
        <v>2</v>
      </c>
      <c r="P90" s="65">
        <f>IF(OR(O90=12,O90=24,O90=36,O90=48,O90=60,O90=72,O90=84,O90=96),1,0)</f>
        <v>0</v>
      </c>
      <c r="Q90" s="66">
        <f>M90+P90</f>
        <v>0</v>
      </c>
      <c r="R90" s="66">
        <f>Q90*ABS(S90)*0.1</f>
        <v>0</v>
      </c>
      <c r="S90" s="67">
        <f>I90*E90/40000</f>
        <v>1.006577108875</v>
      </c>
      <c r="T90" s="60">
        <f>MIN($T$6/100*G90,150)</f>
        <v>118.78713</v>
      </c>
      <c r="U90" s="60">
        <f>MIN($U$6/100*G90,200)</f>
        <v>148.4839125</v>
      </c>
      <c r="V90" s="60">
        <f>MIN($V$6/100*G90,250)</f>
        <v>197.97855</v>
      </c>
      <c r="W90" s="60">
        <v>0.2</v>
      </c>
      <c r="X90" s="60">
        <v>0.2</v>
      </c>
      <c r="Y90" s="60">
        <v>0.6</v>
      </c>
      <c r="Z90" s="67">
        <f>IF(AND(D90&lt;49.85,H90&gt;0),$C$2*ABS(H90)/40000,(SUMPRODUCT(--(H90&gt;$T90:$V90),(H90-$T90:$V90),($W90:$Y90)))*E90/40000)</f>
        <v>0</v>
      </c>
      <c r="AA90" s="67">
        <f>IF(AND(C90&gt;=50.1,H90&lt;0),($A$2)*ABS(H90)/40000,0)</f>
        <v>0</v>
      </c>
      <c r="AB90" s="67">
        <f>S90+Z90+AA90</f>
        <v>1.006577108875</v>
      </c>
      <c r="AC90" s="75">
        <f>IF(AB90&gt;=0,AB90,"")</f>
        <v>1.006577108875</v>
      </c>
      <c r="AD90" s="76" t="str">
        <f>IF(AB90&lt;0,AB90,"")</f>
        <v/>
      </c>
      <c r="AE90" s="77"/>
      <c r="AF90" s="89"/>
      <c r="AG90" s="92">
        <f>ROUND((AG89-0.01),2)</f>
        <v>50.66</v>
      </c>
      <c r="AH90" s="93">
        <v>0</v>
      </c>
      <c r="AI90" s="86">
        <v>0</v>
      </c>
    </row>
    <row r="91" spans="1:38" customHeight="1" ht="15.75">
      <c r="A91" s="70">
        <v>0.864583333333333</v>
      </c>
      <c r="B91" s="71">
        <v>0.875</v>
      </c>
      <c r="C91" s="72">
        <v>50</v>
      </c>
      <c r="D91" s="73">
        <f>ROUND(C91,2)</f>
        <v>50</v>
      </c>
      <c r="E91" s="60">
        <v>255.96</v>
      </c>
      <c r="F91" s="60">
        <v>983.91715</v>
      </c>
      <c r="G91" s="61">
        <f>ABS(F91)</f>
        <v>983.91715</v>
      </c>
      <c r="H91" s="74">
        <v>64.47976</v>
      </c>
      <c r="I91" s="63">
        <f>MAX(H91,-0.12*G91)</f>
        <v>64.47976</v>
      </c>
      <c r="J91" s="63">
        <f>IF(ABS(G91)&lt;=10,0.5,IF(ABS(G91)&lt;=25,1,IF(ABS(G91)&lt;=100,2,10)))</f>
        <v>10</v>
      </c>
      <c r="K91" s="64">
        <f>IF(H91&lt;-J91,1,0)</f>
        <v>0</v>
      </c>
      <c r="L91" s="64">
        <f>IF(K91=K90,L90+K91,0)</f>
        <v>0</v>
      </c>
      <c r="M91" s="65">
        <f>IF(OR(L91=12,L91=24,L91=36,L91=48,L91=60,L91=72,L91=84,L91=96),1,0)</f>
        <v>0</v>
      </c>
      <c r="N91" s="65">
        <f>IF(H91&gt;J91,1,0)</f>
        <v>1</v>
      </c>
      <c r="O91" s="65">
        <f>IF(N91=N90,O90+N91,0)</f>
        <v>3</v>
      </c>
      <c r="P91" s="65">
        <f>IF(OR(O91=12,O91=24,O91=36,O91=48,O91=60,O91=72,O91=84,O91=96),1,0)</f>
        <v>0</v>
      </c>
      <c r="Q91" s="66">
        <f>M91+P91</f>
        <v>0</v>
      </c>
      <c r="R91" s="66">
        <f>Q91*ABS(S91)*0.1</f>
        <v>0</v>
      </c>
      <c r="S91" s="67">
        <f>I91*E91/40000</f>
        <v>0.41260598424</v>
      </c>
      <c r="T91" s="60">
        <f>MIN($T$6/100*G91,150)</f>
        <v>118.070058</v>
      </c>
      <c r="U91" s="60">
        <f>MIN($U$6/100*G91,200)</f>
        <v>147.5875725</v>
      </c>
      <c r="V91" s="60">
        <f>MIN($V$6/100*G91,250)</f>
        <v>196.78343</v>
      </c>
      <c r="W91" s="60">
        <v>0.2</v>
      </c>
      <c r="X91" s="60">
        <v>0.2</v>
      </c>
      <c r="Y91" s="60">
        <v>0.6</v>
      </c>
      <c r="Z91" s="67">
        <f>IF(AND(D91&lt;49.85,H91&gt;0),$C$2*ABS(H91)/40000,(SUMPRODUCT(--(H91&gt;$T91:$V91),(H91-$T91:$V91),($W91:$Y91)))*E91/40000)</f>
        <v>0</v>
      </c>
      <c r="AA91" s="67">
        <f>IF(AND(C91&gt;=50.1,H91&lt;0),($A$2)*ABS(H91)/40000,0)</f>
        <v>0</v>
      </c>
      <c r="AB91" s="67">
        <f>S91+Z91+AA91</f>
        <v>0.41260598424</v>
      </c>
      <c r="AC91" s="75">
        <f>IF(AB91&gt;=0,AB91,"")</f>
        <v>0.41260598424</v>
      </c>
      <c r="AD91" s="76" t="str">
        <f>IF(AB91&lt;0,AB91,"")</f>
        <v/>
      </c>
      <c r="AE91" s="77"/>
      <c r="AF91" s="89"/>
      <c r="AG91" s="92">
        <f>ROUND((AG90-0.01),2)</f>
        <v>50.65</v>
      </c>
      <c r="AH91" s="93">
        <v>0</v>
      </c>
      <c r="AI91" s="86">
        <v>0</v>
      </c>
    </row>
    <row r="92" spans="1:38" customHeight="1" ht="15.75">
      <c r="A92" s="70">
        <v>0.875</v>
      </c>
      <c r="B92" s="71">
        <v>0.885416666666667</v>
      </c>
      <c r="C92" s="72">
        <v>49.97</v>
      </c>
      <c r="D92" s="73">
        <f>ROUND(C92,2)</f>
        <v>49.97</v>
      </c>
      <c r="E92" s="60">
        <v>357.97</v>
      </c>
      <c r="F92" s="60">
        <v>969.09875</v>
      </c>
      <c r="G92" s="61">
        <f>ABS(F92)</f>
        <v>969.09875</v>
      </c>
      <c r="H92" s="74">
        <v>28.93725</v>
      </c>
      <c r="I92" s="63">
        <f>MAX(H92,-0.12*G92)</f>
        <v>28.93725</v>
      </c>
      <c r="J92" s="63">
        <f>IF(ABS(G92)&lt;=10,0.5,IF(ABS(G92)&lt;=25,1,IF(ABS(G92)&lt;=100,2,10)))</f>
        <v>10</v>
      </c>
      <c r="K92" s="64">
        <f>IF(H92&lt;-J92,1,0)</f>
        <v>0</v>
      </c>
      <c r="L92" s="64">
        <f>IF(K92=K91,L91+K92,0)</f>
        <v>0</v>
      </c>
      <c r="M92" s="65">
        <f>IF(OR(L92=12,L92=24,L92=36,L92=48,L92=60,L92=72,L92=84,L92=96),1,0)</f>
        <v>0</v>
      </c>
      <c r="N92" s="65">
        <f>IF(H92&gt;J92,1,0)</f>
        <v>1</v>
      </c>
      <c r="O92" s="65">
        <f>IF(N92=N91,O91+N92,0)</f>
        <v>4</v>
      </c>
      <c r="P92" s="65">
        <f>IF(OR(O92=12,O92=24,O92=36,O92=48,O92=60,O92=72,O92=84,O92=96),1,0)</f>
        <v>0</v>
      </c>
      <c r="Q92" s="66">
        <f>M92+P92</f>
        <v>0</v>
      </c>
      <c r="R92" s="66">
        <f>Q92*ABS(S92)*0.1</f>
        <v>0</v>
      </c>
      <c r="S92" s="67">
        <f>I92*E92/40000</f>
        <v>0.2589666845625</v>
      </c>
      <c r="T92" s="60">
        <f>MIN($T$6/100*G92,150)</f>
        <v>116.29185</v>
      </c>
      <c r="U92" s="60">
        <f>MIN($U$6/100*G92,200)</f>
        <v>145.3648125</v>
      </c>
      <c r="V92" s="60">
        <f>MIN($V$6/100*G92,250)</f>
        <v>193.81975</v>
      </c>
      <c r="W92" s="60">
        <v>0.2</v>
      </c>
      <c r="X92" s="60">
        <v>0.2</v>
      </c>
      <c r="Y92" s="60">
        <v>0.6</v>
      </c>
      <c r="Z92" s="67">
        <f>IF(AND(D92&lt;49.85,H92&gt;0),$C$2*ABS(H92)/40000,(SUMPRODUCT(--(H92&gt;$T92:$V92),(H92-$T92:$V92),($W92:$Y92)))*E92/40000)</f>
        <v>0</v>
      </c>
      <c r="AA92" s="67">
        <f>IF(AND(C92&gt;=50.1,H92&lt;0),($A$2)*ABS(H92)/40000,0)</f>
        <v>0</v>
      </c>
      <c r="AB92" s="67">
        <f>S92+Z92+AA92</f>
        <v>0.2589666845625</v>
      </c>
      <c r="AC92" s="75">
        <f>IF(AB92&gt;=0,AB92,"")</f>
        <v>0.2589666845625</v>
      </c>
      <c r="AD92" s="76" t="str">
        <f>IF(AB92&lt;0,AB92,"")</f>
        <v/>
      </c>
      <c r="AE92" s="77"/>
      <c r="AF92" s="89"/>
      <c r="AG92" s="92">
        <f>ROUND((AG91-0.01),2)</f>
        <v>50.64</v>
      </c>
      <c r="AH92" s="93">
        <v>0</v>
      </c>
      <c r="AI92" s="86">
        <v>0</v>
      </c>
    </row>
    <row r="93" spans="1:38" customHeight="1" ht="15.75">
      <c r="A93" s="70">
        <v>0.885416666666667</v>
      </c>
      <c r="B93" s="71">
        <v>0.895833333333334</v>
      </c>
      <c r="C93" s="72">
        <v>50.02</v>
      </c>
      <c r="D93" s="73">
        <f>ROUND(C93,2)</f>
        <v>50.02</v>
      </c>
      <c r="E93" s="60">
        <v>153.58</v>
      </c>
      <c r="F93" s="60">
        <v>1008.94144</v>
      </c>
      <c r="G93" s="61">
        <f>ABS(F93)</f>
        <v>1008.94144</v>
      </c>
      <c r="H93" s="74">
        <v>-48.93208</v>
      </c>
      <c r="I93" s="63">
        <f>MAX(H93,-0.12*G93)</f>
        <v>-48.93208</v>
      </c>
      <c r="J93" s="63">
        <f>IF(ABS(G93)&lt;=10,0.5,IF(ABS(G93)&lt;=25,1,IF(ABS(G93)&lt;=100,2,10)))</f>
        <v>10</v>
      </c>
      <c r="K93" s="64">
        <f>IF(H93&lt;-J93,1,0)</f>
        <v>1</v>
      </c>
      <c r="L93" s="64">
        <f>IF(K93=K92,L92+K93,0)</f>
        <v>0</v>
      </c>
      <c r="M93" s="65">
        <f>IF(OR(L93=12,L93=24,L93=36,L93=48,L93=60,L93=72,L93=84,L93=96),1,0)</f>
        <v>0</v>
      </c>
      <c r="N93" s="65">
        <f>IF(H93&gt;J93,1,0)</f>
        <v>0</v>
      </c>
      <c r="O93" s="65">
        <f>IF(N93=N92,O92+N93,0)</f>
        <v>0</v>
      </c>
      <c r="P93" s="65">
        <f>IF(OR(O93=12,O93=24,O93=36,O93=48,O93=60,O93=72,O93=84,O93=96),1,0)</f>
        <v>0</v>
      </c>
      <c r="Q93" s="66">
        <f>M93+P93</f>
        <v>0</v>
      </c>
      <c r="R93" s="66">
        <f>Q93*ABS(S93)*0.1</f>
        <v>0</v>
      </c>
      <c r="S93" s="67">
        <f>I93*E93/40000</f>
        <v>-0.18787472116</v>
      </c>
      <c r="T93" s="60">
        <f>MIN($T$6/100*G93,150)</f>
        <v>121.0729728</v>
      </c>
      <c r="U93" s="60">
        <f>MIN($U$6/100*G93,200)</f>
        <v>151.341216</v>
      </c>
      <c r="V93" s="60">
        <f>MIN($V$6/100*G93,250)</f>
        <v>201.788288</v>
      </c>
      <c r="W93" s="60">
        <v>0.2</v>
      </c>
      <c r="X93" s="60">
        <v>0.2</v>
      </c>
      <c r="Y93" s="60">
        <v>0.6</v>
      </c>
      <c r="Z93" s="67">
        <f>IF(AND(D93&lt;49.85,H93&gt;0),$C$2*ABS(H93)/40000,(SUMPRODUCT(--(H93&gt;$T93:$V93),(H93-$T93:$V93),($W93:$Y93)))*E93/40000)</f>
        <v>0</v>
      </c>
      <c r="AA93" s="67">
        <f>IF(AND(C93&gt;=50.1,H93&lt;0),($A$2)*ABS(H93)/40000,0)</f>
        <v>0</v>
      </c>
      <c r="AB93" s="67">
        <f>S93+Z93+AA93</f>
        <v>-0.18787472116</v>
      </c>
      <c r="AC93" s="75" t="str">
        <f>IF(AB93&gt;=0,AB93,"")</f>
        <v/>
      </c>
      <c r="AD93" s="76">
        <f>IF(AB93&lt;0,AB93,"")</f>
        <v>-0.18787472116</v>
      </c>
      <c r="AE93" s="77"/>
      <c r="AF93" s="89"/>
      <c r="AG93" s="92">
        <f>ROUND((AG92-0.01),2)</f>
        <v>50.63</v>
      </c>
      <c r="AH93" s="93">
        <v>0</v>
      </c>
      <c r="AI93" s="86">
        <v>0</v>
      </c>
    </row>
    <row r="94" spans="1:38" customHeight="1" ht="15.75">
      <c r="A94" s="70">
        <v>0.895833333333333</v>
      </c>
      <c r="B94" s="71">
        <v>0.90625</v>
      </c>
      <c r="C94" s="72">
        <v>50.01</v>
      </c>
      <c r="D94" s="73">
        <f>ROUND(C94,2)</f>
        <v>50.01</v>
      </c>
      <c r="E94" s="60">
        <v>204.77</v>
      </c>
      <c r="F94" s="60">
        <v>896.31944</v>
      </c>
      <c r="G94" s="61">
        <f>ABS(F94)</f>
        <v>896.31944</v>
      </c>
      <c r="H94" s="74">
        <v>18.83668</v>
      </c>
      <c r="I94" s="63">
        <f>MAX(H94,-0.12*G94)</f>
        <v>18.83668</v>
      </c>
      <c r="J94" s="63">
        <f>IF(ABS(G94)&lt;=10,0.5,IF(ABS(G94)&lt;=25,1,IF(ABS(G94)&lt;=100,2,10)))</f>
        <v>10</v>
      </c>
      <c r="K94" s="64">
        <f>IF(H94&lt;-J94,1,0)</f>
        <v>0</v>
      </c>
      <c r="L94" s="64">
        <f>IF(K94=K93,L93+K94,0)</f>
        <v>0</v>
      </c>
      <c r="M94" s="65">
        <f>IF(OR(L94=12,L94=24,L94=36,L94=48,L94=60,L94=72,L94=84,L94=96),1,0)</f>
        <v>0</v>
      </c>
      <c r="N94" s="65">
        <f>IF(H94&gt;J94,1,0)</f>
        <v>1</v>
      </c>
      <c r="O94" s="65">
        <f>IF(N94=N93,O93+N94,0)</f>
        <v>0</v>
      </c>
      <c r="P94" s="65">
        <f>IF(OR(O94=12,O94=24,O94=36,O94=48,O94=60,O94=72,O94=84,O94=96),1,0)</f>
        <v>0</v>
      </c>
      <c r="Q94" s="66">
        <f>M94+P94</f>
        <v>0</v>
      </c>
      <c r="R94" s="66">
        <f>Q94*ABS(S94)*0.1</f>
        <v>0</v>
      </c>
      <c r="S94" s="67">
        <f>I94*E94/40000</f>
        <v>0.09642967409000001</v>
      </c>
      <c r="T94" s="60">
        <f>MIN($T$6/100*G94,150)</f>
        <v>107.5583328</v>
      </c>
      <c r="U94" s="60">
        <f>MIN($U$6/100*G94,200)</f>
        <v>134.447916</v>
      </c>
      <c r="V94" s="60">
        <f>MIN($V$6/100*G94,250)</f>
        <v>179.263888</v>
      </c>
      <c r="W94" s="60">
        <v>0.2</v>
      </c>
      <c r="X94" s="60">
        <v>0.2</v>
      </c>
      <c r="Y94" s="60">
        <v>0.6</v>
      </c>
      <c r="Z94" s="67">
        <f>IF(AND(D94&lt;49.85,H94&gt;0),$C$2*ABS(H94)/40000,(SUMPRODUCT(--(H94&gt;$T94:$V94),(H94-$T94:$V94),($W94:$Y94)))*E94/40000)</f>
        <v>0</v>
      </c>
      <c r="AA94" s="67">
        <f>IF(AND(C94&gt;=50.1,H94&lt;0),($A$2)*ABS(H94)/40000,0)</f>
        <v>0</v>
      </c>
      <c r="AB94" s="67">
        <f>S94+Z94+AA94</f>
        <v>0.09642967409000001</v>
      </c>
      <c r="AC94" s="75">
        <f>IF(AB94&gt;=0,AB94,"")</f>
        <v>0.09642967409000001</v>
      </c>
      <c r="AD94" s="76" t="str">
        <f>IF(AB94&lt;0,AB94,"")</f>
        <v/>
      </c>
      <c r="AE94" s="77"/>
      <c r="AF94" s="89"/>
      <c r="AG94" s="92">
        <f>ROUND((AG93-0.01),2)</f>
        <v>50.62</v>
      </c>
      <c r="AH94" s="93">
        <v>0</v>
      </c>
      <c r="AI94" s="86">
        <v>0</v>
      </c>
    </row>
    <row r="95" spans="1:38" customHeight="1" ht="15.75">
      <c r="A95" s="70">
        <v>0.90625</v>
      </c>
      <c r="B95" s="71">
        <v>0.916666666666667</v>
      </c>
      <c r="C95" s="72">
        <v>50.03</v>
      </c>
      <c r="D95" s="73">
        <f>ROUND(C95,2)</f>
        <v>50.03</v>
      </c>
      <c r="E95" s="60">
        <v>102.38</v>
      </c>
      <c r="F95" s="60">
        <v>884.10664</v>
      </c>
      <c r="G95" s="61">
        <f>ABS(F95)</f>
        <v>884.10664</v>
      </c>
      <c r="H95" s="74">
        <v>-6.44086</v>
      </c>
      <c r="I95" s="63">
        <f>MAX(H95,-0.12*G95)</f>
        <v>-6.44086</v>
      </c>
      <c r="J95" s="63">
        <f>IF(ABS(G95)&lt;=10,0.5,IF(ABS(G95)&lt;=25,1,IF(ABS(G95)&lt;=100,2,10)))</f>
        <v>10</v>
      </c>
      <c r="K95" s="64">
        <f>IF(H95&lt;-J95,1,0)</f>
        <v>0</v>
      </c>
      <c r="L95" s="64">
        <f>IF(K95=K94,L94+K95,0)</f>
        <v>0</v>
      </c>
      <c r="M95" s="65">
        <f>IF(OR(L95=12,L95=24,L95=36,L95=48,L95=60,L95=72,L95=84,L95=96),1,0)</f>
        <v>0</v>
      </c>
      <c r="N95" s="65">
        <f>IF(H95&gt;J95,1,0)</f>
        <v>0</v>
      </c>
      <c r="O95" s="65">
        <f>IF(N95=N94,O94+N95,0)</f>
        <v>0</v>
      </c>
      <c r="P95" s="65">
        <f>IF(OR(O95=12,O95=24,O95=36,O95=48,O95=60,O95=72,O95=84,O95=96),1,0)</f>
        <v>0</v>
      </c>
      <c r="Q95" s="66">
        <f>M95+P95</f>
        <v>0</v>
      </c>
      <c r="R95" s="66">
        <f>Q95*ABS(S95)*0.1</f>
        <v>0</v>
      </c>
      <c r="S95" s="67">
        <f>I95*E95/40000</f>
        <v>-0.01648538117</v>
      </c>
      <c r="T95" s="60">
        <f>MIN($T$6/100*G95,150)</f>
        <v>106.0927968</v>
      </c>
      <c r="U95" s="60">
        <f>MIN($U$6/100*G95,200)</f>
        <v>132.615996</v>
      </c>
      <c r="V95" s="60">
        <f>MIN($V$6/100*G95,250)</f>
        <v>176.821328</v>
      </c>
      <c r="W95" s="60">
        <v>0.2</v>
      </c>
      <c r="X95" s="60">
        <v>0.2</v>
      </c>
      <c r="Y95" s="60">
        <v>0.6</v>
      </c>
      <c r="Z95" s="67">
        <f>IF(AND(D95&lt;49.85,H95&gt;0),$C$2*ABS(H95)/40000,(SUMPRODUCT(--(H95&gt;$T95:$V95),(H95-$T95:$V95),($W95:$Y95)))*E95/40000)</f>
        <v>0</v>
      </c>
      <c r="AA95" s="67">
        <f>IF(AND(C95&gt;=50.1,H95&lt;0),($A$2)*ABS(H95)/40000,0)</f>
        <v>0</v>
      </c>
      <c r="AB95" s="67">
        <f>S95+Z95+AA95</f>
        <v>-0.01648538117</v>
      </c>
      <c r="AC95" s="75" t="str">
        <f>IF(AB95&gt;=0,AB95,"")</f>
        <v/>
      </c>
      <c r="AD95" s="76">
        <f>IF(AB95&lt;0,AB95,"")</f>
        <v>-0.01648538117</v>
      </c>
      <c r="AE95" s="77"/>
      <c r="AF95" s="89"/>
      <c r="AG95" s="92">
        <f>ROUND((AG94-0.01),2)</f>
        <v>50.61</v>
      </c>
      <c r="AH95" s="93">
        <v>0</v>
      </c>
      <c r="AI95" s="86">
        <v>0</v>
      </c>
    </row>
    <row r="96" spans="1:38" customHeight="1" ht="15.75">
      <c r="A96" s="70">
        <v>0.916666666666667</v>
      </c>
      <c r="B96" s="71">
        <v>0.927083333333334</v>
      </c>
      <c r="C96" s="72">
        <v>49.99</v>
      </c>
      <c r="D96" s="73">
        <f>ROUND(C96,2)</f>
        <v>49.99</v>
      </c>
      <c r="E96" s="60">
        <v>289.96</v>
      </c>
      <c r="F96" s="60">
        <v>937.0795000000001</v>
      </c>
      <c r="G96" s="61">
        <f>ABS(F96)</f>
        <v>937.0795000000001</v>
      </c>
      <c r="H96" s="74">
        <v>-16.18271</v>
      </c>
      <c r="I96" s="63">
        <f>MAX(H96,-0.12*G96)</f>
        <v>-16.18271</v>
      </c>
      <c r="J96" s="63">
        <f>IF(ABS(G96)&lt;=10,0.5,IF(ABS(G96)&lt;=25,1,IF(ABS(G96)&lt;=100,2,10)))</f>
        <v>10</v>
      </c>
      <c r="K96" s="64">
        <f>IF(H96&lt;-J96,1,0)</f>
        <v>1</v>
      </c>
      <c r="L96" s="64">
        <f>IF(K96=K95,L95+K96,0)</f>
        <v>0</v>
      </c>
      <c r="M96" s="65">
        <f>IF(OR(L96=12,L96=24,L96=36,L96=48,L96=60,L96=72,L96=84,L96=96),1,0)</f>
        <v>0</v>
      </c>
      <c r="N96" s="65">
        <f>IF(H96&gt;J96,1,0)</f>
        <v>0</v>
      </c>
      <c r="O96" s="65">
        <f>IF(N96=N95,O95+N96,0)</f>
        <v>0</v>
      </c>
      <c r="P96" s="65">
        <f>IF(OR(O96=12,O96=24,O96=36,O96=48,O96=60,O96=72,O96=84,O96=96),1,0)</f>
        <v>0</v>
      </c>
      <c r="Q96" s="66">
        <f>M96+P96</f>
        <v>0</v>
      </c>
      <c r="R96" s="66">
        <f>Q96*ABS(S96)*0.1</f>
        <v>0</v>
      </c>
      <c r="S96" s="67">
        <f>I96*E96/40000</f>
        <v>-0.11730846479</v>
      </c>
      <c r="T96" s="60">
        <f>MIN($T$6/100*G96,150)</f>
        <v>112.44954</v>
      </c>
      <c r="U96" s="60">
        <f>MIN($U$6/100*G96,200)</f>
        <v>140.561925</v>
      </c>
      <c r="V96" s="60">
        <f>MIN($V$6/100*G96,250)</f>
        <v>187.4159</v>
      </c>
      <c r="W96" s="60">
        <v>0.2</v>
      </c>
      <c r="X96" s="60">
        <v>0.2</v>
      </c>
      <c r="Y96" s="60">
        <v>0.6</v>
      </c>
      <c r="Z96" s="67">
        <f>IF(AND(D96&lt;49.85,H96&gt;0),$C$2*ABS(H96)/40000,(SUMPRODUCT(--(H96&gt;$T96:$V96),(H96-$T96:$V96),($W96:$Y96)))*E96/40000)</f>
        <v>0</v>
      </c>
      <c r="AA96" s="67">
        <f>IF(AND(C96&gt;=50.1,H96&lt;0),($A$2)*ABS(H96)/40000,0)</f>
        <v>0</v>
      </c>
      <c r="AB96" s="67">
        <f>S96+Z96+AA96</f>
        <v>-0.11730846479</v>
      </c>
      <c r="AC96" s="75" t="str">
        <f>IF(AB96&gt;=0,AB96,"")</f>
        <v/>
      </c>
      <c r="AD96" s="76">
        <f>IF(AB96&lt;0,AB96,"")</f>
        <v>-0.11730846479</v>
      </c>
      <c r="AE96" s="77"/>
      <c r="AF96" s="89"/>
      <c r="AG96" s="92">
        <f>ROUND((AG95-0.01),2)</f>
        <v>50.6</v>
      </c>
      <c r="AH96" s="93">
        <v>0</v>
      </c>
      <c r="AI96" s="86">
        <v>0</v>
      </c>
    </row>
    <row r="97" spans="1:38" customHeight="1" ht="15.75">
      <c r="A97" s="70">
        <v>0.927083333333333</v>
      </c>
      <c r="B97" s="71">
        <v>0.9375</v>
      </c>
      <c r="C97" s="72">
        <v>49.97</v>
      </c>
      <c r="D97" s="73">
        <f>ROUND(C97,2)</f>
        <v>49.97</v>
      </c>
      <c r="E97" s="60">
        <v>357.97</v>
      </c>
      <c r="F97" s="60">
        <v>936.7035</v>
      </c>
      <c r="G97" s="61">
        <f>ABS(F97)</f>
        <v>936.7035</v>
      </c>
      <c r="H97" s="74">
        <v>-46.45841</v>
      </c>
      <c r="I97" s="63">
        <f>MAX(H97,-0.12*G97)</f>
        <v>-46.45841</v>
      </c>
      <c r="J97" s="63">
        <f>IF(ABS(G97)&lt;=10,0.5,IF(ABS(G97)&lt;=25,1,IF(ABS(G97)&lt;=100,2,10)))</f>
        <v>10</v>
      </c>
      <c r="K97" s="64">
        <f>IF(H97&lt;-J97,1,0)</f>
        <v>1</v>
      </c>
      <c r="L97" s="64">
        <f>IF(K97=K96,L96+K97,0)</f>
        <v>1</v>
      </c>
      <c r="M97" s="65">
        <f>IF(OR(L97=12,L97=24,L97=36,L97=48,L97=60,L97=72,L97=84,L97=96),1,0)</f>
        <v>0</v>
      </c>
      <c r="N97" s="65">
        <f>IF(H97&gt;J97,1,0)</f>
        <v>0</v>
      </c>
      <c r="O97" s="65">
        <f>IF(N97=N96,O96+N97,0)</f>
        <v>0</v>
      </c>
      <c r="P97" s="65">
        <f>IF(OR(O97=12,O97=24,O97=36,O97=48,O97=60,O97=72,O97=84,O97=96),1,0)</f>
        <v>0</v>
      </c>
      <c r="Q97" s="66">
        <f>M97+P97</f>
        <v>0</v>
      </c>
      <c r="R97" s="66">
        <f>Q97*ABS(S97)*0.1</f>
        <v>0</v>
      </c>
      <c r="S97" s="67">
        <f>I97*E97/40000</f>
        <v>-0.4157679256925</v>
      </c>
      <c r="T97" s="60">
        <f>MIN($T$6/100*G97,150)</f>
        <v>112.40442</v>
      </c>
      <c r="U97" s="60">
        <f>MIN($U$6/100*G97,200)</f>
        <v>140.505525</v>
      </c>
      <c r="V97" s="60">
        <f>MIN($V$6/100*G97,250)</f>
        <v>187.3407</v>
      </c>
      <c r="W97" s="60">
        <v>0.2</v>
      </c>
      <c r="X97" s="60">
        <v>0.2</v>
      </c>
      <c r="Y97" s="60">
        <v>0.6</v>
      </c>
      <c r="Z97" s="67">
        <f>IF(AND(D97&lt;49.85,H97&gt;0),$C$2*ABS(H97)/40000,(SUMPRODUCT(--(H97&gt;$T97:$V97),(H97-$T97:$V97),($W97:$Y97)))*E97/40000)</f>
        <v>0</v>
      </c>
      <c r="AA97" s="67">
        <f>IF(AND(C97&gt;=50.1,H97&lt;0),($A$2)*ABS(H97)/40000,0)</f>
        <v>0</v>
      </c>
      <c r="AB97" s="67">
        <f>S97+Z97+AA97</f>
        <v>-0.4157679256925</v>
      </c>
      <c r="AC97" s="75" t="str">
        <f>IF(AB97&gt;=0,AB97,"")</f>
        <v/>
      </c>
      <c r="AD97" s="76">
        <f>IF(AB97&lt;0,AB97,"")</f>
        <v>-0.4157679256925</v>
      </c>
      <c r="AE97" s="77"/>
      <c r="AF97" s="89"/>
      <c r="AG97" s="92">
        <f>ROUND((AG96-0.01),2)</f>
        <v>50.59</v>
      </c>
      <c r="AH97" s="93">
        <v>0</v>
      </c>
      <c r="AI97" s="86">
        <v>0</v>
      </c>
    </row>
    <row r="98" spans="1:38" customHeight="1" ht="15.75">
      <c r="A98" s="70">
        <v>0.9375</v>
      </c>
      <c r="B98" s="71">
        <v>0.947916666666667</v>
      </c>
      <c r="C98" s="72">
        <v>49.99</v>
      </c>
      <c r="D98" s="73">
        <f>ROUND(C98,2)</f>
        <v>49.99</v>
      </c>
      <c r="E98" s="60">
        <v>289.96</v>
      </c>
      <c r="F98" s="60">
        <v>936.5795000000001</v>
      </c>
      <c r="G98" s="61">
        <f>ABS(F98)</f>
        <v>936.5795000000001</v>
      </c>
      <c r="H98" s="74">
        <v>-87.62350000000001</v>
      </c>
      <c r="I98" s="63">
        <f>MAX(H98,-0.12*G98)</f>
        <v>-87.62350000000001</v>
      </c>
      <c r="J98" s="63">
        <f>IF(ABS(G98)&lt;=10,0.5,IF(ABS(G98)&lt;=25,1,IF(ABS(G98)&lt;=100,2,10)))</f>
        <v>10</v>
      </c>
      <c r="K98" s="64">
        <f>IF(H98&lt;-J98,1,0)</f>
        <v>1</v>
      </c>
      <c r="L98" s="64">
        <f>IF(K98=K97,L97+K98,0)</f>
        <v>2</v>
      </c>
      <c r="M98" s="65">
        <f>IF(OR(L98=12,L98=24,L98=36,L98=48,L98=60,L98=72,L98=84,L98=96),1,0)</f>
        <v>0</v>
      </c>
      <c r="N98" s="65">
        <f>IF(H98&gt;J98,1,0)</f>
        <v>0</v>
      </c>
      <c r="O98" s="65">
        <f>IF(N98=N97,O97+N98,0)</f>
        <v>0</v>
      </c>
      <c r="P98" s="65">
        <f>IF(OR(O98=12,O98=24,O98=36,O98=48,O98=60,O98=72,O98=84,O98=96),1,0)</f>
        <v>0</v>
      </c>
      <c r="Q98" s="66">
        <f>M98+P98</f>
        <v>0</v>
      </c>
      <c r="R98" s="66">
        <f>Q98*ABS(S98)*0.1</f>
        <v>0</v>
      </c>
      <c r="S98" s="67">
        <f>I98*E98/40000</f>
        <v>-0.6351827515</v>
      </c>
      <c r="T98" s="60">
        <f>MIN($T$6/100*G98,150)</f>
        <v>112.38954</v>
      </c>
      <c r="U98" s="60">
        <f>MIN($U$6/100*G98,200)</f>
        <v>140.486925</v>
      </c>
      <c r="V98" s="60">
        <f>MIN($V$6/100*G98,250)</f>
        <v>187.3159</v>
      </c>
      <c r="W98" s="60">
        <v>0.2</v>
      </c>
      <c r="X98" s="60">
        <v>0.2</v>
      </c>
      <c r="Y98" s="60">
        <v>0.6</v>
      </c>
      <c r="Z98" s="67">
        <f>IF(AND(D98&lt;49.85,H98&gt;0),$C$2*ABS(H98)/40000,(SUMPRODUCT(--(H98&gt;$T98:$V98),(H98-$T98:$V98),($W98:$Y98)))*E98/40000)</f>
        <v>0</v>
      </c>
      <c r="AA98" s="67">
        <f>IF(AND(C98&gt;=50.1,H98&lt;0),($A$2)*ABS(H98)/40000,0)</f>
        <v>0</v>
      </c>
      <c r="AB98" s="67">
        <f>S98+Z98+AA98</f>
        <v>-0.6351827515</v>
      </c>
      <c r="AC98" s="75" t="str">
        <f>IF(AB98&gt;=0,AB98,"")</f>
        <v/>
      </c>
      <c r="AD98" s="76">
        <f>IF(AB98&lt;0,AB98,"")</f>
        <v>-0.6351827515</v>
      </c>
      <c r="AE98" s="77"/>
      <c r="AF98" s="89"/>
      <c r="AG98" s="92">
        <f>ROUND((AG97-0.01),2)</f>
        <v>50.58</v>
      </c>
      <c r="AH98" s="93">
        <v>0</v>
      </c>
      <c r="AI98" s="86">
        <v>0</v>
      </c>
    </row>
    <row r="99" spans="1:38" customHeight="1" ht="15.75">
      <c r="A99" s="70">
        <v>0.947916666666667</v>
      </c>
      <c r="B99" s="71">
        <v>0.958333333333334</v>
      </c>
      <c r="C99" s="72">
        <v>49.97</v>
      </c>
      <c r="D99" s="73">
        <f>ROUND(C99,2)</f>
        <v>49.97</v>
      </c>
      <c r="E99" s="60">
        <v>357.97</v>
      </c>
      <c r="F99" s="60">
        <v>894.3831</v>
      </c>
      <c r="G99" s="61">
        <f>ABS(F99)</f>
        <v>894.3831</v>
      </c>
      <c r="H99" s="74">
        <v>-94.15102</v>
      </c>
      <c r="I99" s="63">
        <f>MAX(H99,-0.12*G99)</f>
        <v>-94.15102</v>
      </c>
      <c r="J99" s="63">
        <f>IF(ABS(G99)&lt;=10,0.5,IF(ABS(G99)&lt;=25,1,IF(ABS(G99)&lt;=100,2,10)))</f>
        <v>10</v>
      </c>
      <c r="K99" s="64">
        <f>IF(H99&lt;-J99,1,0)</f>
        <v>1</v>
      </c>
      <c r="L99" s="64">
        <f>IF(K99=K98,L98+K99,0)</f>
        <v>3</v>
      </c>
      <c r="M99" s="65">
        <f>IF(OR(L99=12,L99=24,L99=36,L99=48,L99=60,L99=72,L99=84,L99=96),1,0)</f>
        <v>0</v>
      </c>
      <c r="N99" s="65">
        <f>IF(H99&gt;J99,1,0)</f>
        <v>0</v>
      </c>
      <c r="O99" s="65">
        <f>IF(N99=N98,O98+N99,0)</f>
        <v>0</v>
      </c>
      <c r="P99" s="65">
        <f>IF(OR(O99=12,O99=24,O99=36,O99=48,O99=60,O99=72,O99=84,O99=96),1,0)</f>
        <v>0</v>
      </c>
      <c r="Q99" s="66">
        <f>M99+P99</f>
        <v>0</v>
      </c>
      <c r="R99" s="66">
        <f>Q99*ABS(S99)*0.1</f>
        <v>0</v>
      </c>
      <c r="S99" s="67">
        <f>I99*E99/40000</f>
        <v>-0.8425810157350001</v>
      </c>
      <c r="T99" s="60">
        <f>MIN($T$6/100*G99,150)</f>
        <v>107.325972</v>
      </c>
      <c r="U99" s="60">
        <f>MIN($U$6/100*G99,200)</f>
        <v>134.157465</v>
      </c>
      <c r="V99" s="60">
        <f>MIN($V$6/100*G99,250)</f>
        <v>178.87662</v>
      </c>
      <c r="W99" s="60">
        <v>0.2</v>
      </c>
      <c r="X99" s="60">
        <v>0.2</v>
      </c>
      <c r="Y99" s="60">
        <v>0.6</v>
      </c>
      <c r="Z99" s="67">
        <f>IF(AND(D99&lt;49.85,H99&gt;0),$C$2*ABS(H99)/40000,(SUMPRODUCT(--(H99&gt;$T99:$V99),(H99-$T99:$V99),($W99:$Y99)))*E99/40000)</f>
        <v>0</v>
      </c>
      <c r="AA99" s="67">
        <f>IF(AND(C99&gt;=50.1,H99&lt;0),($A$2)*ABS(H99)/40000,0)</f>
        <v>0</v>
      </c>
      <c r="AB99" s="67">
        <f>S99+Z99+AA99</f>
        <v>-0.8425810157350001</v>
      </c>
      <c r="AC99" s="75" t="str">
        <f>IF(AB99&gt;=0,AB99,"")</f>
        <v/>
      </c>
      <c r="AD99" s="76">
        <f>IF(AB99&lt;0,AB99,"")</f>
        <v>-0.8425810157350001</v>
      </c>
      <c r="AE99" s="77"/>
      <c r="AF99" s="89"/>
      <c r="AG99" s="92">
        <f>ROUND((AG98-0.01),2)</f>
        <v>50.57</v>
      </c>
      <c r="AH99" s="93">
        <v>0</v>
      </c>
      <c r="AI99" s="86">
        <v>0</v>
      </c>
    </row>
    <row r="100" spans="1:38" customHeight="1" ht="15.75">
      <c r="A100" s="70">
        <v>0.958333333333333</v>
      </c>
      <c r="B100" s="71">
        <v>0.96875</v>
      </c>
      <c r="C100" s="72">
        <v>49.98</v>
      </c>
      <c r="D100" s="73">
        <f>ROUND(C100,2)</f>
        <v>49.98</v>
      </c>
      <c r="E100" s="60">
        <v>323.97</v>
      </c>
      <c r="F100" s="60">
        <v>883.7219</v>
      </c>
      <c r="G100" s="61">
        <f>ABS(F100)</f>
        <v>883.7219</v>
      </c>
      <c r="H100" s="74">
        <v>-107.82915</v>
      </c>
      <c r="I100" s="63">
        <f>MAX(H100,-0.12*G100)</f>
        <v>-106.046628</v>
      </c>
      <c r="J100" s="63">
        <f>IF(ABS(G100)&lt;=10,0.5,IF(ABS(G100)&lt;=25,1,IF(ABS(G100)&lt;=100,2,10)))</f>
        <v>10</v>
      </c>
      <c r="K100" s="64">
        <f>IF(H100&lt;-J100,1,0)</f>
        <v>1</v>
      </c>
      <c r="L100" s="64">
        <f>IF(K100=K99,L99+K100,0)</f>
        <v>4</v>
      </c>
      <c r="M100" s="65">
        <f>IF(OR(L100=12,L100=24,L100=36,L100=48,L100=60,L100=72,L100=84,L100=96),1,0)</f>
        <v>0</v>
      </c>
      <c r="N100" s="65">
        <f>IF(H100&gt;J100,1,0)</f>
        <v>0</v>
      </c>
      <c r="O100" s="65">
        <f>IF(N100=N99,O99+N100,0)</f>
        <v>0</v>
      </c>
      <c r="P100" s="65">
        <f>IF(OR(O100=12,O100=24,O100=36,O100=48,O100=60,O100=72,O100=84,O100=96),1,0)</f>
        <v>0</v>
      </c>
      <c r="Q100" s="66">
        <f>M100+P100</f>
        <v>0</v>
      </c>
      <c r="R100" s="66">
        <f>Q100*ABS(S100)*0.1</f>
        <v>0</v>
      </c>
      <c r="S100" s="67">
        <f>I100*E100/40000</f>
        <v>-0.858898151829</v>
      </c>
      <c r="T100" s="60">
        <f>MIN($T$6/100*G100,150)</f>
        <v>106.046628</v>
      </c>
      <c r="U100" s="60">
        <f>MIN($U$6/100*G100,200)</f>
        <v>132.558285</v>
      </c>
      <c r="V100" s="60">
        <f>MIN($V$6/100*G100,250)</f>
        <v>176.74438</v>
      </c>
      <c r="W100" s="60">
        <v>0.2</v>
      </c>
      <c r="X100" s="60">
        <v>0.2</v>
      </c>
      <c r="Y100" s="60">
        <v>0.6</v>
      </c>
      <c r="Z100" s="67">
        <f>IF(AND(D100&lt;49.85,H100&gt;0),$C$2*ABS(H100)/40000,(SUMPRODUCT(--(H100&gt;$T100:$V100),(H100-$T100:$V100),($W100:$Y100)))*E100/40000)</f>
        <v>0</v>
      </c>
      <c r="AA100" s="67">
        <f>IF(AND(C100&gt;=50.1,H100&lt;0),($A$2)*ABS(H100)/40000,0)</f>
        <v>0</v>
      </c>
      <c r="AB100" s="67">
        <f>S100+Z100+AA100</f>
        <v>-0.858898151829</v>
      </c>
      <c r="AC100" s="75" t="str">
        <f>IF(AB100&gt;=0,AB100,"")</f>
        <v/>
      </c>
      <c r="AD100" s="76">
        <f>IF(AB100&lt;0,AB100,"")</f>
        <v>-0.858898151829</v>
      </c>
      <c r="AE100" s="77"/>
      <c r="AF100" s="89"/>
      <c r="AG100" s="92">
        <f>ROUND((AG99-0.01),2)</f>
        <v>50.56</v>
      </c>
      <c r="AH100" s="93">
        <v>0</v>
      </c>
      <c r="AI100" s="86">
        <v>0</v>
      </c>
    </row>
    <row r="101" spans="1:38" customHeight="1" ht="15.75">
      <c r="A101" s="70">
        <v>0.96875</v>
      </c>
      <c r="B101" s="71">
        <v>0.979166666666667</v>
      </c>
      <c r="C101" s="72">
        <v>49.97</v>
      </c>
      <c r="D101" s="73">
        <f>ROUND(C101,2)</f>
        <v>49.97</v>
      </c>
      <c r="E101" s="60">
        <v>357.97</v>
      </c>
      <c r="F101" s="60">
        <v>818.65634</v>
      </c>
      <c r="G101" s="61">
        <f>ABS(F101)</f>
        <v>818.65634</v>
      </c>
      <c r="H101" s="74">
        <v>-69.40724</v>
      </c>
      <c r="I101" s="63">
        <f>MAX(H101,-0.12*G101)</f>
        <v>-69.40724</v>
      </c>
      <c r="J101" s="63">
        <f>IF(ABS(G101)&lt;=10,0.5,IF(ABS(G101)&lt;=25,1,IF(ABS(G101)&lt;=100,2,10)))</f>
        <v>10</v>
      </c>
      <c r="K101" s="64">
        <f>IF(H101&lt;-J101,1,0)</f>
        <v>1</v>
      </c>
      <c r="L101" s="64">
        <f>IF(K101=K100,L100+K101,0)</f>
        <v>5</v>
      </c>
      <c r="M101" s="65">
        <f>IF(OR(L101=12,L101=24,L101=36,L101=48,L101=60,L101=72,L101=84,L101=96),1,0)</f>
        <v>0</v>
      </c>
      <c r="N101" s="65">
        <f>IF(H101&gt;J101,1,0)</f>
        <v>0</v>
      </c>
      <c r="O101" s="65">
        <f>IF(N101=N100,O100+N101,0)</f>
        <v>0</v>
      </c>
      <c r="P101" s="65">
        <f>IF(OR(O101=12,O101=24,O101=36,O101=48,O101=60,O101=72,O101=84,O101=96),1,0)</f>
        <v>0</v>
      </c>
      <c r="Q101" s="66">
        <f>M101+P101</f>
        <v>0</v>
      </c>
      <c r="R101" s="66">
        <f>Q101*ABS(S101)*0.1</f>
        <v>0</v>
      </c>
      <c r="S101" s="67">
        <f>I101*E101/40000</f>
        <v>-0.62114274257</v>
      </c>
      <c r="T101" s="60">
        <f>MIN($T$6/100*G101,150)</f>
        <v>98.23876079999999</v>
      </c>
      <c r="U101" s="60">
        <f>MIN($U$6/100*G101,200)</f>
        <v>122.798451</v>
      </c>
      <c r="V101" s="60">
        <f>MIN($V$6/100*G101,250)</f>
        <v>163.731268</v>
      </c>
      <c r="W101" s="60">
        <v>0.2</v>
      </c>
      <c r="X101" s="60">
        <v>0.2</v>
      </c>
      <c r="Y101" s="60">
        <v>0.6</v>
      </c>
      <c r="Z101" s="67">
        <f>IF(AND(D101&lt;49.85,H101&gt;0),$C$2*ABS(H101)/40000,(SUMPRODUCT(--(H101&gt;$T101:$V101),(H101-$T101:$V101),($W101:$Y101)))*E101/40000)</f>
        <v>0</v>
      </c>
      <c r="AA101" s="67">
        <f>IF(AND(C101&gt;=50.1,H101&lt;0),($A$2)*ABS(H101)/40000,0)</f>
        <v>0</v>
      </c>
      <c r="AB101" s="67">
        <f>S101+Z101+AA101</f>
        <v>-0.62114274257</v>
      </c>
      <c r="AC101" s="75" t="str">
        <f>IF(AB101&gt;=0,AB101,"")</f>
        <v/>
      </c>
      <c r="AD101" s="76">
        <f>IF(AB101&lt;0,AB101,"")</f>
        <v>-0.62114274257</v>
      </c>
      <c r="AE101" s="77"/>
      <c r="AF101" s="89"/>
      <c r="AG101" s="92">
        <f>ROUND((AG100-0.01),2)</f>
        <v>50.55</v>
      </c>
      <c r="AH101" s="93">
        <v>0</v>
      </c>
      <c r="AI101" s="86">
        <v>0</v>
      </c>
    </row>
    <row r="102" spans="1:38" customHeight="1" ht="15.75">
      <c r="A102" s="70">
        <v>0.979166666666667</v>
      </c>
      <c r="B102" s="71">
        <v>0.989583333333334</v>
      </c>
      <c r="C102" s="72">
        <v>49.95</v>
      </c>
      <c r="D102" s="73">
        <f>ROUND(C102,2)</f>
        <v>49.95</v>
      </c>
      <c r="E102" s="60">
        <v>425.97</v>
      </c>
      <c r="F102" s="60">
        <v>788.55594</v>
      </c>
      <c r="G102" s="61">
        <f>ABS(F102)</f>
        <v>788.55594</v>
      </c>
      <c r="H102" s="74">
        <v>-64.90116</v>
      </c>
      <c r="I102" s="63">
        <f>MAX(H102,-0.12*G102)</f>
        <v>-64.90116</v>
      </c>
      <c r="J102" s="63">
        <f>IF(ABS(G102)&lt;=10,0.5,IF(ABS(G102)&lt;=25,1,IF(ABS(G102)&lt;=100,2,10)))</f>
        <v>10</v>
      </c>
      <c r="K102" s="64">
        <f>IF(H102&lt;-J102,1,0)</f>
        <v>1</v>
      </c>
      <c r="L102" s="64">
        <f>IF(K102=K101,L101+K102,0)</f>
        <v>6</v>
      </c>
      <c r="M102" s="65">
        <f>IF(OR(L102=12,L102=24,L102=36,L102=48,L102=60,L102=72,L102=84,L102=96),1,0)</f>
        <v>0</v>
      </c>
      <c r="N102" s="65">
        <f>IF(H102&gt;J102,1,0)</f>
        <v>0</v>
      </c>
      <c r="O102" s="65">
        <f>IF(N102=N101,O101+N102,0)</f>
        <v>0</v>
      </c>
      <c r="P102" s="65">
        <f>IF(OR(O102=12,O102=24,O102=36,O102=48,O102=60,O102=72,O102=84,O102=96),1,0)</f>
        <v>0</v>
      </c>
      <c r="Q102" s="66">
        <f>M102+P102</f>
        <v>0</v>
      </c>
      <c r="R102" s="66">
        <f>Q102*ABS(S102)*0.1</f>
        <v>0</v>
      </c>
      <c r="S102" s="67">
        <f>I102*E102/40000</f>
        <v>-0.6911486781300001</v>
      </c>
      <c r="T102" s="60">
        <f>MIN($T$6/100*G102,150)</f>
        <v>94.62671279999999</v>
      </c>
      <c r="U102" s="60">
        <f>MIN($U$6/100*G102,200)</f>
        <v>118.283391</v>
      </c>
      <c r="V102" s="60">
        <f>MIN($V$6/100*G102,250)</f>
        <v>157.711188</v>
      </c>
      <c r="W102" s="60">
        <v>0.2</v>
      </c>
      <c r="X102" s="60">
        <v>0.2</v>
      </c>
      <c r="Y102" s="60">
        <v>0.6</v>
      </c>
      <c r="Z102" s="67">
        <f>IF(AND(D102&lt;49.85,H102&gt;0),$C$2*ABS(H102)/40000,(SUMPRODUCT(--(H102&gt;$T102:$V102),(H102-$T102:$V102),($W102:$Y102)))*E102/40000)</f>
        <v>0</v>
      </c>
      <c r="AA102" s="67">
        <f>IF(AND(C102&gt;=50.1,H102&lt;0),($A$2)*ABS(H102)/40000,0)</f>
        <v>0</v>
      </c>
      <c r="AB102" s="67">
        <f>S102+Z102+AA102</f>
        <v>-0.6911486781300001</v>
      </c>
      <c r="AC102" s="75" t="str">
        <f>IF(AB102&gt;=0,AB102,"")</f>
        <v/>
      </c>
      <c r="AD102" s="76">
        <f>IF(AB102&lt;0,AB102,"")</f>
        <v>-0.6911486781300001</v>
      </c>
      <c r="AE102" s="77"/>
      <c r="AF102" s="89"/>
      <c r="AG102" s="92">
        <f>ROUND((AG101-0.01),2)</f>
        <v>50.54</v>
      </c>
      <c r="AH102" s="93">
        <v>0</v>
      </c>
      <c r="AI102" s="86">
        <v>0</v>
      </c>
      <c r="AK102" s="94"/>
    </row>
    <row r="103" spans="1:38" customHeight="1" ht="15.75">
      <c r="A103" s="95">
        <v>0.989583333333333</v>
      </c>
      <c r="B103" s="96">
        <v>1</v>
      </c>
      <c r="C103" s="97">
        <v>49.91</v>
      </c>
      <c r="D103" s="98">
        <f>ROUND(C103,2)</f>
        <v>49.91</v>
      </c>
      <c r="E103" s="99">
        <v>561.98</v>
      </c>
      <c r="F103" s="99">
        <v>776.04074</v>
      </c>
      <c r="G103" s="61">
        <f>ABS(F103)</f>
        <v>776.04074</v>
      </c>
      <c r="H103" s="100">
        <v>-70.09679</v>
      </c>
      <c r="I103" s="101">
        <f>MAX(H103,-0.12*G103)</f>
        <v>-70.09679</v>
      </c>
      <c r="J103" s="101">
        <f>IF(ABS(G103)&lt;=10,0.5,IF(ABS(G103)&lt;=25,1,IF(ABS(G103)&lt;=100,2,10)))</f>
        <v>10</v>
      </c>
      <c r="K103" s="64">
        <f>IF(H103&lt;-J103,1,0)</f>
        <v>1</v>
      </c>
      <c r="L103" s="102">
        <f>IF(K103=K102,L102+K103,0)</f>
        <v>7</v>
      </c>
      <c r="M103" s="65">
        <f>IF(OR(L103=12,L103=24,L103=36,L103=48,L103=60,L103=72,L103=84,L103=96),1,0)</f>
        <v>0</v>
      </c>
      <c r="N103" s="103">
        <f>IF(H103&gt;J103,1,0)</f>
        <v>0</v>
      </c>
      <c r="O103" s="103">
        <f>IF(N103=N102,O102+N103,0)</f>
        <v>0</v>
      </c>
      <c r="P103" s="65">
        <f>IF(OR(O103=12,O103=24,O103=36,O103=48,O103=60,O103=72,O103=84,O103=96),1,0)</f>
        <v>0</v>
      </c>
      <c r="Q103" s="104">
        <f>M103+P103</f>
        <v>0</v>
      </c>
      <c r="R103" s="104">
        <f>Q103*ABS(S103)*0.1</f>
        <v>0</v>
      </c>
      <c r="S103" s="67">
        <f>I103*E103/40000</f>
        <v>-0.9848248511050001</v>
      </c>
      <c r="T103" s="105">
        <f>MIN($T$6/100*G103,150)</f>
        <v>93.12488879999999</v>
      </c>
      <c r="U103" s="105">
        <f>MIN($U$6/100*G103,200)</f>
        <v>116.406111</v>
      </c>
      <c r="V103" s="105">
        <f>MIN($V$6/100*G103,250)</f>
        <v>155.208148</v>
      </c>
      <c r="W103" s="105">
        <v>0.2</v>
      </c>
      <c r="X103" s="105">
        <v>0.2</v>
      </c>
      <c r="Y103" s="105">
        <v>0.6</v>
      </c>
      <c r="Z103" s="67">
        <f>IF(AND(D103&lt;49.85,H103&gt;0),$C$2*ABS(H103)/40000,(SUMPRODUCT(--(H103&gt;$T103:$V103),(H103-$T103:$V103),($W103:$Y103)))*E103/40000)</f>
        <v>0</v>
      </c>
      <c r="AA103" s="67">
        <f>IF(AND(C103&gt;=50.1,H103&lt;0),($A$2)*ABS(H103)/40000,0)</f>
        <v>0</v>
      </c>
      <c r="AB103" s="106">
        <f>S103+Z103+AA103</f>
        <v>-0.9848248511050001</v>
      </c>
      <c r="AC103" s="107" t="str">
        <f>IF(AB103&gt;=0,AB103,"")</f>
        <v/>
      </c>
      <c r="AD103" s="108">
        <f>IF(AB103&lt;0,AB103,"")</f>
        <v>-0.9848248511050001</v>
      </c>
      <c r="AE103" s="109"/>
      <c r="AF103" s="89"/>
      <c r="AG103" s="92">
        <f>ROUND((AG102-0.01),2)</f>
        <v>50.53</v>
      </c>
      <c r="AH103" s="93">
        <v>0</v>
      </c>
      <c r="AI103" s="86">
        <v>0</v>
      </c>
    </row>
    <row r="104" spans="1:38" customHeight="1" ht="15.75">
      <c r="A104" s="138" t="s">
        <v>29</v>
      </c>
      <c r="B104" s="138"/>
      <c r="C104" s="110">
        <f>AVERAGE(C8:C103)</f>
        <v>49.95822916666666</v>
      </c>
      <c r="D104" s="110">
        <f>ROUND(C104,2)</f>
        <v>49.96</v>
      </c>
      <c r="E104" s="111">
        <f>AVERAGE(E6:E103)</f>
        <v>386.2137500000001</v>
      </c>
      <c r="F104" s="111"/>
      <c r="G104" s="61">
        <f>ABS(F104)</f>
        <v>0</v>
      </c>
      <c r="H104" s="112">
        <f>SUM(H8:H103)/4</f>
        <v>-432.6488875000002</v>
      </c>
      <c r="I104" s="112"/>
      <c r="J104" s="112"/>
      <c r="K104" s="112"/>
      <c r="L104" s="112"/>
      <c r="M104" s="112"/>
      <c r="N104" s="112"/>
      <c r="O104" s="112"/>
      <c r="P104" s="112"/>
      <c r="Q104" s="112">
        <f>SUM(Q8:Q103)</f>
        <v>0</v>
      </c>
      <c r="R104" s="112">
        <f>SUM($R$8:$R$103)</f>
        <v>0</v>
      </c>
      <c r="S104" s="111">
        <f>SUM(S8:S103)</f>
        <v>-12.75706842957551</v>
      </c>
      <c r="T104" s="113"/>
      <c r="U104" s="113"/>
      <c r="V104" s="113"/>
      <c r="W104" s="113"/>
      <c r="X104" s="113"/>
      <c r="Y104" s="113"/>
      <c r="Z104" s="114">
        <f>SUM(Z8:Z103)</f>
        <v>3.04841789078852</v>
      </c>
      <c r="AA104" s="114">
        <f>SUM(AA8:AA103)</f>
        <v>0</v>
      </c>
      <c r="AB104" s="115">
        <f>SUM(AB8:AB103)</f>
        <v>-9.70865053878698</v>
      </c>
      <c r="AC104" s="116">
        <f>SUM(AC8:AC103)</f>
        <v>20.63215958331102</v>
      </c>
      <c r="AD104" s="117">
        <f>SUM(AD8:AD103)</f>
        <v>-30.340810122098</v>
      </c>
      <c r="AE104" s="118"/>
      <c r="AF104" s="89"/>
      <c r="AG104" s="92">
        <f>ROUND((AG103-0.01),2)</f>
        <v>50.52</v>
      </c>
      <c r="AH104" s="93">
        <v>0</v>
      </c>
      <c r="AI104" s="86">
        <v>0</v>
      </c>
    </row>
    <row r="105" spans="1:38" customHeight="1" ht="15.75">
      <c r="G105" s="61">
        <f>ABS(F105)</f>
        <v>0</v>
      </c>
      <c r="H105" s="139" t="s">
        <v>54</v>
      </c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19"/>
      <c r="AB105" s="120">
        <f>$R$104</f>
        <v>0</v>
      </c>
      <c r="AC105" s="121"/>
      <c r="AF105" s="89"/>
      <c r="AG105" s="92">
        <f>ROUND((AG104-0.01),2)</f>
        <v>50.51</v>
      </c>
      <c r="AH105" s="93">
        <v>0</v>
      </c>
      <c r="AI105" s="86">
        <v>0</v>
      </c>
    </row>
    <row r="106" spans="1:38" customHeight="1" ht="15.75">
      <c r="A106" s="122" t="s">
        <v>55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3"/>
      <c r="AA106" s="119"/>
      <c r="AB106" s="124">
        <f>IF($H$104&gt;(0.01*Q1),0.2*ABS(S104),0)</f>
        <v>0</v>
      </c>
      <c r="AC106" s="121"/>
      <c r="AF106" s="89"/>
      <c r="AG106" s="92">
        <f>ROUND((AG105-0.01),2)</f>
        <v>50.5</v>
      </c>
      <c r="AH106" s="93">
        <v>0</v>
      </c>
      <c r="AI106" s="86">
        <v>0</v>
      </c>
    </row>
    <row r="107" spans="1:38" customHeight="1" ht="15.75">
      <c r="S107" s="139" t="s">
        <v>56</v>
      </c>
      <c r="T107" s="139"/>
      <c r="U107" s="139"/>
      <c r="V107" s="139"/>
      <c r="W107" s="139"/>
      <c r="X107" s="139"/>
      <c r="Y107" s="139"/>
      <c r="Z107" s="139"/>
      <c r="AA107" s="119"/>
      <c r="AB107" s="125">
        <f>AB104+AB105</f>
        <v>-9.70865053878698</v>
      </c>
      <c r="AC107" s="121"/>
      <c r="AF107" s="89"/>
      <c r="AG107" s="92">
        <f>ROUND((AG106-0.01),2)</f>
        <v>50.49</v>
      </c>
      <c r="AH107" s="93">
        <v>0</v>
      </c>
      <c r="AI107" s="86">
        <v>0</v>
      </c>
    </row>
    <row r="108" spans="1:38" customHeight="1" ht="15.75">
      <c r="AA108" s="126"/>
      <c r="AB108" s="127"/>
      <c r="AC108" s="121"/>
      <c r="AF108" s="89"/>
      <c r="AG108" s="92">
        <f>ROUND((AG107-0.01),2)</f>
        <v>50.48</v>
      </c>
      <c r="AH108" s="93">
        <v>0</v>
      </c>
      <c r="AI108" s="86">
        <v>0</v>
      </c>
    </row>
    <row r="109" spans="1:38" customHeight="1" ht="15.75">
      <c r="A109" s="128" t="s">
        <v>57</v>
      </c>
      <c r="AA109" s="129"/>
      <c r="AB109" s="130"/>
      <c r="AC109" s="131"/>
      <c r="AE109" s="94"/>
      <c r="AF109" s="89"/>
      <c r="AG109" s="92">
        <f>ROUND((AG108-0.01),2)</f>
        <v>50.47</v>
      </c>
      <c r="AH109" s="93">
        <v>0</v>
      </c>
      <c r="AI109" s="86">
        <v>0</v>
      </c>
    </row>
    <row r="110" spans="1:38" customHeight="1" ht="15.75">
      <c r="AF110" s="89"/>
      <c r="AG110" s="92">
        <f>ROUND((AG109-0.01),2)</f>
        <v>50.46</v>
      </c>
      <c r="AH110" s="93">
        <v>0</v>
      </c>
      <c r="AI110" s="86">
        <v>0</v>
      </c>
    </row>
    <row r="111" spans="1:38" customHeight="1" ht="15.75">
      <c r="AF111" s="89"/>
      <c r="AG111" s="92">
        <f>ROUND((AG110-0.01),2)</f>
        <v>50.45</v>
      </c>
      <c r="AH111" s="93">
        <v>0</v>
      </c>
      <c r="AI111" s="86">
        <v>0</v>
      </c>
    </row>
    <row r="112" spans="1:38" customHeight="1" ht="15.75">
      <c r="AF112" s="89"/>
      <c r="AG112" s="92">
        <f>ROUND((AG111-0.01),2)</f>
        <v>50.44</v>
      </c>
      <c r="AH112" s="93">
        <v>0</v>
      </c>
      <c r="AI112" s="86">
        <v>0</v>
      </c>
    </row>
    <row r="113" spans="1:38" customHeight="1" ht="15.75">
      <c r="AF113" s="132"/>
      <c r="AG113" s="92">
        <f>ROUND((AG112-0.01),2)</f>
        <v>50.43</v>
      </c>
      <c r="AH113" s="93">
        <v>0</v>
      </c>
      <c r="AI113" s="86">
        <v>0</v>
      </c>
    </row>
    <row r="114" spans="1:38" customHeight="1" ht="15.75">
      <c r="AF114" s="132"/>
      <c r="AG114" s="92">
        <f>ROUND((AG113-0.01),2)</f>
        <v>50.42</v>
      </c>
      <c r="AH114" s="93">
        <v>0</v>
      </c>
      <c r="AI114" s="86">
        <v>0</v>
      </c>
    </row>
    <row r="115" spans="1:38" customHeight="1" ht="15.75">
      <c r="AF115" s="132"/>
      <c r="AG115" s="92">
        <f>ROUND((AG114-0.01),2)</f>
        <v>50.41</v>
      </c>
      <c r="AH115" s="93">
        <v>0</v>
      </c>
      <c r="AI115" s="86">
        <v>0</v>
      </c>
    </row>
    <row r="116" spans="1:38" customHeight="1" ht="15.75">
      <c r="AF116" s="132"/>
      <c r="AG116" s="92">
        <f>ROUND((AG115-0.01),2)</f>
        <v>50.4</v>
      </c>
      <c r="AH116" s="93">
        <v>0</v>
      </c>
      <c r="AI116" s="86">
        <v>0</v>
      </c>
    </row>
    <row r="117" spans="1:38" customHeight="1" ht="15.75">
      <c r="AF117" s="132"/>
      <c r="AG117" s="92">
        <f>ROUND((AG116-0.01),2)</f>
        <v>50.39</v>
      </c>
      <c r="AH117" s="93">
        <v>0</v>
      </c>
      <c r="AI117" s="86">
        <v>0</v>
      </c>
    </row>
    <row r="118" spans="1:38" customHeight="1" ht="15.75">
      <c r="AF118" s="132"/>
      <c r="AG118" s="92">
        <f>ROUND((AG117-0.01),2)</f>
        <v>50.38</v>
      </c>
      <c r="AH118" s="93">
        <v>0</v>
      </c>
      <c r="AI118" s="86">
        <v>0</v>
      </c>
    </row>
    <row r="119" spans="1:38" customHeight="1" ht="15.75">
      <c r="AF119" s="132"/>
      <c r="AG119" s="92">
        <f>ROUND((AG118-0.01),2)</f>
        <v>50.37</v>
      </c>
      <c r="AH119" s="93">
        <v>0</v>
      </c>
      <c r="AI119" s="86">
        <v>0</v>
      </c>
    </row>
    <row r="120" spans="1:38" customHeight="1" ht="15.75">
      <c r="AF120" s="16"/>
      <c r="AG120" s="92">
        <f>ROUND((AG119-0.01),2)</f>
        <v>50.36</v>
      </c>
      <c r="AH120" s="93">
        <v>0</v>
      </c>
      <c r="AI120" s="86">
        <v>0</v>
      </c>
    </row>
    <row r="121" spans="1:38" customHeight="1" ht="15.75">
      <c r="AF121" s="16"/>
      <c r="AG121" s="92">
        <f>ROUND((AG120-0.01),2)</f>
        <v>50.35</v>
      </c>
      <c r="AH121" s="93">
        <v>0</v>
      </c>
      <c r="AI121" s="86">
        <v>0</v>
      </c>
    </row>
    <row r="122" spans="1:38" customHeight="1" ht="15.75">
      <c r="AF122" s="16"/>
      <c r="AG122" s="92">
        <f>ROUND((AG121-0.01),2)</f>
        <v>50.34</v>
      </c>
      <c r="AH122" s="93">
        <v>0</v>
      </c>
      <c r="AI122" s="86">
        <v>0</v>
      </c>
    </row>
    <row r="123" spans="1:38" customHeight="1" ht="15.75">
      <c r="AF123" s="16"/>
      <c r="AG123" s="92">
        <f>ROUND((AG122-0.01),2)</f>
        <v>50.33</v>
      </c>
      <c r="AH123" s="93">
        <v>0</v>
      </c>
      <c r="AI123" s="86">
        <v>0</v>
      </c>
    </row>
    <row r="124" spans="1:38" customHeight="1" ht="15.75">
      <c r="AF124" s="16"/>
      <c r="AG124" s="49">
        <f>ROUND((AG123-0.01),2)</f>
        <v>50.32</v>
      </c>
      <c r="AH124" s="50">
        <v>0</v>
      </c>
      <c r="AI124" s="86">
        <v>0</v>
      </c>
    </row>
    <row r="125" spans="1:38" customHeight="1" ht="15.75">
      <c r="AF125" s="16"/>
      <c r="AG125" s="49">
        <f>ROUND((AG124-0.01),2)</f>
        <v>50.31</v>
      </c>
      <c r="AH125" s="50">
        <v>0</v>
      </c>
      <c r="AI125" s="86">
        <v>0</v>
      </c>
    </row>
    <row r="126" spans="1:38" customHeight="1" ht="15.75">
      <c r="AF126" s="16"/>
      <c r="AG126" s="49">
        <f>ROUND((AG125-0.01),2)</f>
        <v>50.3</v>
      </c>
      <c r="AH126" s="50">
        <v>0</v>
      </c>
      <c r="AI126" s="86">
        <v>0</v>
      </c>
    </row>
    <row r="127" spans="1:38" customHeight="1" ht="15.75">
      <c r="AF127" s="16"/>
      <c r="AG127" s="49">
        <f>ROUND((AG126-0.01),2)</f>
        <v>50.29</v>
      </c>
      <c r="AH127" s="50">
        <v>0</v>
      </c>
      <c r="AI127" s="86">
        <v>0</v>
      </c>
    </row>
    <row r="128" spans="1:38" customHeight="1" ht="15.75">
      <c r="AF128" s="16"/>
      <c r="AG128" s="49">
        <f>ROUND((AG127-0.01),2)</f>
        <v>50.28</v>
      </c>
      <c r="AH128" s="50">
        <v>0</v>
      </c>
      <c r="AI128" s="86">
        <v>0</v>
      </c>
    </row>
    <row r="129" spans="1:38" customHeight="1" ht="15.75">
      <c r="AF129" s="16"/>
      <c r="AG129" s="49">
        <f>ROUND((AG128-0.01),2)</f>
        <v>50.27</v>
      </c>
      <c r="AH129" s="50">
        <v>0</v>
      </c>
      <c r="AI129" s="86">
        <v>0</v>
      </c>
    </row>
    <row r="130" spans="1:38" customHeight="1" ht="15.75">
      <c r="AF130" s="16"/>
      <c r="AG130" s="49">
        <f>ROUND((AG129-0.01),2)</f>
        <v>50.26</v>
      </c>
      <c r="AH130" s="50">
        <v>0</v>
      </c>
      <c r="AI130" s="86">
        <v>0</v>
      </c>
    </row>
    <row r="131" spans="1:38" customHeight="1" ht="15.75">
      <c r="AF131" s="16"/>
      <c r="AG131" s="49">
        <f>ROUND((AG130-0.01),2)</f>
        <v>50.25</v>
      </c>
      <c r="AH131" s="50">
        <v>0</v>
      </c>
      <c r="AI131" s="86">
        <v>0</v>
      </c>
    </row>
    <row r="132" spans="1:38" customHeight="1" ht="15.75">
      <c r="AF132" s="16"/>
      <c r="AG132" s="49">
        <f>ROUND((AG131-0.01),2)</f>
        <v>50.24</v>
      </c>
      <c r="AH132" s="50">
        <v>0</v>
      </c>
      <c r="AI132" s="86">
        <v>0</v>
      </c>
    </row>
    <row r="133" spans="1:38" customHeight="1" ht="15.75">
      <c r="AF133" s="16"/>
      <c r="AG133" s="49">
        <f>ROUND((AG132-0.01),2)</f>
        <v>50.23</v>
      </c>
      <c r="AH133" s="50">
        <v>0</v>
      </c>
      <c r="AI133" s="86">
        <v>0</v>
      </c>
    </row>
    <row r="134" spans="1:38" customHeight="1" ht="15.75">
      <c r="AF134" s="16"/>
      <c r="AG134" s="49">
        <f>ROUND((AG133-0.01),2)</f>
        <v>50.22</v>
      </c>
      <c r="AH134" s="50">
        <v>0</v>
      </c>
      <c r="AI134" s="86">
        <v>0</v>
      </c>
    </row>
    <row r="135" spans="1:38" customHeight="1" ht="15.75">
      <c r="AF135" s="16"/>
      <c r="AG135" s="49">
        <f>ROUND((AG134-0.01),2)</f>
        <v>50.21</v>
      </c>
      <c r="AH135" s="50">
        <v>0</v>
      </c>
      <c r="AI135" s="86">
        <v>0</v>
      </c>
    </row>
    <row r="136" spans="1:38" customHeight="1" ht="15.75">
      <c r="AF136" s="16"/>
      <c r="AG136" s="49">
        <f>ROUND((AG135-0.01),2)</f>
        <v>50.2</v>
      </c>
      <c r="AH136" s="50">
        <v>0</v>
      </c>
      <c r="AI136" s="86">
        <v>0</v>
      </c>
    </row>
    <row r="137" spans="1:38" customHeight="1" ht="15.75">
      <c r="AF137" s="16"/>
      <c r="AG137" s="49">
        <f>ROUND((AG136-0.01),2)</f>
        <v>50.19</v>
      </c>
      <c r="AH137" s="50">
        <v>0</v>
      </c>
      <c r="AI137" s="86">
        <v>0</v>
      </c>
    </row>
    <row r="138" spans="1:38" customHeight="1" ht="15.75">
      <c r="AF138" s="16"/>
      <c r="AG138" s="49">
        <f>ROUND((AG137-0.01),2)</f>
        <v>50.18</v>
      </c>
      <c r="AH138" s="50">
        <v>0</v>
      </c>
      <c r="AI138" s="86">
        <v>0</v>
      </c>
    </row>
    <row r="139" spans="1:38" customHeight="1" ht="15.75">
      <c r="AF139" s="16"/>
      <c r="AG139" s="49">
        <f>ROUND((AG138-0.01),2)</f>
        <v>50.17</v>
      </c>
      <c r="AH139" s="50">
        <v>0</v>
      </c>
      <c r="AI139" s="86">
        <v>0</v>
      </c>
    </row>
    <row r="140" spans="1:38" customHeight="1" ht="15.75">
      <c r="AF140" s="16"/>
      <c r="AG140" s="49">
        <f>ROUND((AG139-0.01),2)</f>
        <v>50.16</v>
      </c>
      <c r="AH140" s="50">
        <v>0</v>
      </c>
      <c r="AI140" s="86">
        <v>0</v>
      </c>
    </row>
    <row r="141" spans="1:38" customHeight="1" ht="15.75">
      <c r="AF141" s="16"/>
      <c r="AG141" s="49">
        <f>ROUND((AG140-0.01),2)</f>
        <v>50.15</v>
      </c>
      <c r="AH141" s="50">
        <v>0</v>
      </c>
      <c r="AI141" s="86">
        <v>0</v>
      </c>
    </row>
    <row r="142" spans="1:38" customHeight="1" ht="15.75">
      <c r="AF142" s="16"/>
      <c r="AG142" s="49">
        <f>ROUND((AG141-0.01),2)</f>
        <v>50.14</v>
      </c>
      <c r="AH142" s="50">
        <v>0</v>
      </c>
      <c r="AI142" s="86">
        <v>0</v>
      </c>
    </row>
    <row r="143" spans="1:38" customHeight="1" ht="15.75">
      <c r="AF143" s="16"/>
      <c r="AG143" s="49">
        <f>ROUND((AG142-0.01),2)</f>
        <v>50.13</v>
      </c>
      <c r="AH143" s="50">
        <v>0</v>
      </c>
      <c r="AI143" s="86">
        <v>0</v>
      </c>
    </row>
    <row r="144" spans="1:38" customHeight="1" ht="15.75">
      <c r="AF144" s="16"/>
      <c r="AG144" s="133">
        <f>ROUND((AG143-0.01),2)</f>
        <v>50.12</v>
      </c>
      <c r="AH144" s="134">
        <v>0</v>
      </c>
      <c r="AI144" s="86">
        <v>0</v>
      </c>
    </row>
    <row r="145" spans="1:38" customHeight="1" ht="15.75">
      <c r="AF145" s="16"/>
      <c r="AG145" s="133">
        <f>ROUND((AG144-0.01),2)</f>
        <v>50.11</v>
      </c>
      <c r="AH145" s="134">
        <v>0</v>
      </c>
      <c r="AI145" s="86">
        <v>0</v>
      </c>
    </row>
    <row r="146" spans="1:38" customHeight="1" ht="15.75">
      <c r="AF146" s="16"/>
      <c r="AG146" s="133">
        <f>ROUND((AG145-0.01),2)</f>
        <v>50.1</v>
      </c>
      <c r="AH146" s="134">
        <v>0</v>
      </c>
      <c r="AI146" s="86">
        <v>0</v>
      </c>
    </row>
    <row r="147" spans="1:38" customHeight="1" ht="15.75">
      <c r="AF147" s="16"/>
      <c r="AG147" s="133">
        <f>ROUND((AG146-0.01),2)</f>
        <v>50.09</v>
      </c>
      <c r="AH147" s="134">
        <v>0</v>
      </c>
      <c r="AI147" s="86">
        <v>0</v>
      </c>
    </row>
    <row r="148" spans="1:38" customHeight="1" ht="15.75">
      <c r="AF148" s="16"/>
      <c r="AG148" s="133">
        <f>ROUND((AG147-0.01),2)</f>
        <v>50.08</v>
      </c>
      <c r="AH148" s="134">
        <v>0</v>
      </c>
      <c r="AI148" s="86">
        <v>0</v>
      </c>
    </row>
    <row r="149" spans="1:38" customHeight="1" ht="15.75">
      <c r="AF149" s="16"/>
      <c r="AG149" s="133">
        <f>ROUND((AG148-0.01),2)</f>
        <v>50.07</v>
      </c>
      <c r="AH149" s="134">
        <v>0</v>
      </c>
      <c r="AI149" s="86">
        <v>0</v>
      </c>
    </row>
    <row r="150" spans="1:38" customHeight="1" ht="15.75">
      <c r="AF150" s="16"/>
      <c r="AG150" s="133">
        <f>ROUND((AG149-0.01),2)</f>
        <v>50.06</v>
      </c>
      <c r="AH150" s="134">
        <v>0</v>
      </c>
      <c r="AI150" s="86">
        <v>0</v>
      </c>
    </row>
    <row r="151" spans="1:38" customHeight="1" ht="15.75">
      <c r="AF151" s="16"/>
      <c r="AG151" s="133">
        <f>ROUND((AG150-0.01),2)</f>
        <v>50.05</v>
      </c>
      <c r="AH151" s="134">
        <v>0</v>
      </c>
      <c r="AI151" s="86">
        <f>MIN(AH151,$C$2)</f>
        <v>0</v>
      </c>
    </row>
    <row r="152" spans="1:38" customHeight="1" ht="15.75">
      <c r="AF152" s="16"/>
      <c r="AG152" s="133">
        <f>ROUND((AG151-0.01),2)</f>
        <v>50.04</v>
      </c>
      <c r="AH152" s="134">
        <f>1*$A$2/5</f>
        <v>51.1924</v>
      </c>
      <c r="AI152" s="86">
        <f>MIN(AH152,$C$2)</f>
        <v>51.1924</v>
      </c>
    </row>
    <row r="153" spans="1:38" customHeight="1" ht="15.75">
      <c r="AF153" s="16"/>
      <c r="AG153" s="133">
        <f>ROUND((AG152-0.01),2)</f>
        <v>50.03</v>
      </c>
      <c r="AH153" s="134">
        <f>2*$A$2/5</f>
        <v>102.3848</v>
      </c>
      <c r="AI153" s="86">
        <f>MIN(AH153,$C$2)</f>
        <v>102.3848</v>
      </c>
    </row>
    <row r="154" spans="1:38" customHeight="1" ht="15.75">
      <c r="AF154" s="16"/>
      <c r="AG154" s="133">
        <f>ROUND((AG153-0.01),2)</f>
        <v>50.02</v>
      </c>
      <c r="AH154" s="134">
        <f>3*$A$2/5</f>
        <v>153.5772</v>
      </c>
      <c r="AI154" s="86">
        <f>MIN(AH154,$C$2)</f>
        <v>153.5772</v>
      </c>
    </row>
    <row r="155" spans="1:38" customHeight="1" ht="15.75">
      <c r="AF155" s="16"/>
      <c r="AG155" s="133">
        <f>ROUND((AG154-0.01),2)</f>
        <v>50.01</v>
      </c>
      <c r="AH155" s="134">
        <f>4*$A$2/5</f>
        <v>204.7696</v>
      </c>
      <c r="AI155" s="86">
        <f>MIN(AH155,$C$2)</f>
        <v>204.7696</v>
      </c>
    </row>
    <row r="156" spans="1:38" customHeight="1" ht="15.75">
      <c r="AF156" s="16"/>
      <c r="AG156" s="133">
        <f>ROUND((AG155-0.01),2)</f>
        <v>50</v>
      </c>
      <c r="AH156" s="134">
        <f>5*$A$2/5</f>
        <v>255.962</v>
      </c>
      <c r="AI156" s="86">
        <f>MIN(AH156,$C$2)</f>
        <v>255.962</v>
      </c>
    </row>
    <row r="157" spans="1:38" customHeight="1" ht="15.75">
      <c r="AF157" s="16"/>
      <c r="AG157" s="133">
        <f>ROUND((AG156-0.01),2)</f>
        <v>49.99</v>
      </c>
      <c r="AH157" s="134">
        <f>50+15*$A$2/16</f>
        <v>289.964375</v>
      </c>
      <c r="AI157" s="86">
        <f>MIN(AH157,$C$2)</f>
        <v>289.964375</v>
      </c>
    </row>
    <row r="158" spans="1:38" customHeight="1" ht="15.75">
      <c r="AF158" s="16"/>
      <c r="AG158" s="133">
        <f>ROUND((AG157-0.01),2)</f>
        <v>49.98</v>
      </c>
      <c r="AH158" s="134">
        <f>100+14*$A$2/16</f>
        <v>323.96675</v>
      </c>
      <c r="AI158" s="86">
        <f>MIN(AH158,$C$2)</f>
        <v>323.96675</v>
      </c>
    </row>
    <row r="159" spans="1:38" customHeight="1" ht="15.75">
      <c r="AF159" s="16"/>
      <c r="AG159" s="133">
        <f>ROUND((AG158-0.01),2)</f>
        <v>49.97</v>
      </c>
      <c r="AH159" s="134">
        <f>150+13*$A$2/16</f>
        <v>357.969125</v>
      </c>
      <c r="AI159" s="86">
        <f>MIN(AH159,$C$2)</f>
        <v>357.969125</v>
      </c>
    </row>
    <row r="160" spans="1:38" customHeight="1" ht="15.75">
      <c r="AF160" s="16"/>
      <c r="AG160" s="133">
        <f>ROUND((AG159-0.01),2)</f>
        <v>49.96</v>
      </c>
      <c r="AH160" s="134">
        <f>200+12*$A$2/16</f>
        <v>391.9715</v>
      </c>
      <c r="AI160" s="86">
        <f>MIN(AH160,$C$2)</f>
        <v>391.9715</v>
      </c>
    </row>
    <row r="161" spans="1:38" customHeight="1" ht="15.75">
      <c r="AF161" s="16"/>
      <c r="AG161" s="133">
        <f>ROUND((AG160-0.01),2)</f>
        <v>49.95</v>
      </c>
      <c r="AH161" s="134">
        <f>250+11*$A$2/16</f>
        <v>425.973875</v>
      </c>
      <c r="AI161" s="86">
        <f>MIN(AH161,$C$2)</f>
        <v>425.973875</v>
      </c>
    </row>
    <row r="162" spans="1:38" customHeight="1" ht="15.75">
      <c r="AF162" s="16"/>
      <c r="AG162" s="133">
        <f>ROUND((AG161-0.01),2)</f>
        <v>49.94</v>
      </c>
      <c r="AH162" s="134">
        <f>300+10*$A$2/16</f>
        <v>459.97625</v>
      </c>
      <c r="AI162" s="86">
        <f>MIN(AH162,$C$2)</f>
        <v>459.97625</v>
      </c>
    </row>
    <row r="163" spans="1:38" customHeight="1" ht="15.75">
      <c r="AF163" s="16"/>
      <c r="AG163" s="133">
        <f>ROUND((AG162-0.01),2)</f>
        <v>49.93</v>
      </c>
      <c r="AH163" s="134">
        <f>350+9*$A$2/16</f>
        <v>493.978625</v>
      </c>
      <c r="AI163" s="86">
        <f>MIN(AH163,$C$2)</f>
        <v>493.978625</v>
      </c>
    </row>
    <row r="164" spans="1:38" customHeight="1" ht="15">
      <c r="AF164" s="16"/>
      <c r="AG164" s="133">
        <f>ROUND((AG163-0.01),2)</f>
        <v>49.92</v>
      </c>
      <c r="AH164" s="134">
        <f>400+8*$A$2/16</f>
        <v>527.981</v>
      </c>
      <c r="AI164" s="135">
        <f>MIN(AH164,$C$2)</f>
        <v>527.981</v>
      </c>
    </row>
    <row r="165" spans="1:38" customHeight="1" ht="15">
      <c r="AF165" s="16"/>
      <c r="AG165" s="133">
        <f>ROUND((AG164-0.01),2)</f>
        <v>49.91</v>
      </c>
      <c r="AH165" s="134">
        <f>450+7*$A$2/16</f>
        <v>561.983375</v>
      </c>
      <c r="AI165" s="135">
        <f>MIN(AH165,$C$2)</f>
        <v>561.983375</v>
      </c>
    </row>
    <row r="166" spans="1:38" customHeight="1" ht="15">
      <c r="AF166" s="16"/>
      <c r="AG166" s="133">
        <f>ROUND((AG165-0.01),2)</f>
        <v>49.9</v>
      </c>
      <c r="AH166" s="134">
        <f>500+6*$A$2/16</f>
        <v>595.9857500000001</v>
      </c>
      <c r="AI166" s="135">
        <f>MIN(AH166,$C$2)</f>
        <v>595.9857500000001</v>
      </c>
    </row>
    <row r="167" spans="1:38" customHeight="1" ht="15">
      <c r="AF167" s="16"/>
      <c r="AG167" s="133">
        <f>ROUND((AG166-0.01),2)</f>
        <v>49.89</v>
      </c>
      <c r="AH167" s="134">
        <f>550+5*$A$2/16</f>
        <v>629.988125</v>
      </c>
      <c r="AI167" s="135">
        <f>MIN(AH167,$C$2)</f>
        <v>629.988125</v>
      </c>
    </row>
    <row r="168" spans="1:38" customHeight="1" ht="15">
      <c r="AF168" s="16"/>
      <c r="AG168" s="133">
        <f>ROUND((AG167-0.01),2)</f>
        <v>49.88</v>
      </c>
      <c r="AH168" s="134">
        <f>600+4*$A$2/16</f>
        <v>663.9905</v>
      </c>
      <c r="AI168" s="135">
        <f>MIN(AH168,$C$2)</f>
        <v>663.9905</v>
      </c>
    </row>
    <row r="169" spans="1:38" customHeight="1" ht="15">
      <c r="AF169" s="16"/>
      <c r="AG169" s="133">
        <f>ROUND((AG168-0.01),2)</f>
        <v>49.87</v>
      </c>
      <c r="AH169" s="134">
        <f>650+3*$A$2/16</f>
        <v>697.992875</v>
      </c>
      <c r="AI169" s="135">
        <f>MIN(AH169,$C$2)</f>
        <v>697.992875</v>
      </c>
    </row>
    <row r="170" spans="1:38" customHeight="1" ht="15">
      <c r="AF170" s="16"/>
      <c r="AG170" s="133">
        <f>ROUND((AG169-0.01),2)</f>
        <v>49.86</v>
      </c>
      <c r="AH170" s="134">
        <f>700+2*$A$2/16</f>
        <v>731.9952499999999</v>
      </c>
      <c r="AI170" s="135">
        <f>MIN(AH170,$C$2)</f>
        <v>731.9952499999999</v>
      </c>
    </row>
    <row r="171" spans="1:38" customHeight="1" ht="15">
      <c r="AF171" s="16"/>
      <c r="AG171" s="133">
        <f>ROUND((AG170-0.01),2)</f>
        <v>49.85</v>
      </c>
      <c r="AH171" s="134">
        <f>750+1*$A$2/16</f>
        <v>765.997625</v>
      </c>
      <c r="AI171" s="135">
        <f>MIN(AH171,$C$2)</f>
        <v>765.997625</v>
      </c>
    </row>
    <row r="172" spans="1:38" customHeight="1" ht="15">
      <c r="AF172" s="16"/>
      <c r="AG172" s="133">
        <f>ROUND((AG171-0.01),2)</f>
        <v>49.84</v>
      </c>
      <c r="AH172" s="134">
        <v>800</v>
      </c>
      <c r="AI172" s="51">
        <f>$C$2</f>
        <v>800</v>
      </c>
    </row>
    <row r="173" spans="1:38" customHeight="1" ht="15">
      <c r="AF173" s="16"/>
      <c r="AG173" s="133">
        <f>ROUND((AG172-0.01),2)</f>
        <v>49.83</v>
      </c>
      <c r="AH173" s="134"/>
      <c r="AI173" s="135">
        <f>$C$2</f>
        <v>800</v>
      </c>
    </row>
    <row r="174" spans="1:38" customHeight="1" ht="15">
      <c r="AF174" s="16"/>
      <c r="AG174" s="133">
        <f>ROUND((AG173-0.01),2)</f>
        <v>49.82</v>
      </c>
      <c r="AH174" s="134"/>
      <c r="AI174" s="135">
        <f>$C$2</f>
        <v>800</v>
      </c>
    </row>
    <row r="175" spans="1:38" customHeight="1" ht="15">
      <c r="AF175" s="16"/>
      <c r="AG175" s="133">
        <f>ROUND((AG174-0.01),2)</f>
        <v>49.81</v>
      </c>
      <c r="AH175" s="134"/>
      <c r="AI175" s="135">
        <f>$C$2</f>
        <v>800</v>
      </c>
    </row>
    <row r="176" spans="1:38" customHeight="1" ht="15">
      <c r="AF176" s="16"/>
      <c r="AG176" s="133">
        <f>ROUND((AG175-0.01),2)</f>
        <v>49.8</v>
      </c>
      <c r="AH176" s="134"/>
      <c r="AI176" s="135">
        <f>$C$2</f>
        <v>800</v>
      </c>
    </row>
    <row r="177" spans="1:38" customHeight="1" ht="15">
      <c r="AF177" s="16"/>
      <c r="AG177" s="133">
        <f>ROUND((AG176-0.01),2)</f>
        <v>49.79</v>
      </c>
      <c r="AH177" s="134"/>
      <c r="AI177" s="135">
        <f>$C$2</f>
        <v>800</v>
      </c>
    </row>
    <row r="178" spans="1:38" customHeight="1" ht="15">
      <c r="AF178" s="16"/>
      <c r="AG178" s="133">
        <f>ROUND((AG177-0.01),2)</f>
        <v>49.78</v>
      </c>
      <c r="AH178" s="134"/>
      <c r="AI178" s="135">
        <f>$C$2</f>
        <v>800</v>
      </c>
    </row>
    <row r="179" spans="1:38" customHeight="1" ht="15">
      <c r="AF179" s="16"/>
      <c r="AG179" s="133">
        <f>ROUND((AG178-0.01),2)</f>
        <v>49.77</v>
      </c>
      <c r="AH179" s="134"/>
      <c r="AI179" s="135">
        <f>$C$2</f>
        <v>800</v>
      </c>
    </row>
    <row r="180" spans="1:38" customHeight="1" ht="15">
      <c r="AF180" s="16"/>
      <c r="AG180" s="133">
        <f>ROUND((AG179-0.01),2)</f>
        <v>49.76</v>
      </c>
      <c r="AH180" s="134"/>
      <c r="AI180" s="135">
        <f>$C$2</f>
        <v>800</v>
      </c>
    </row>
    <row r="181" spans="1:38" customHeight="1" ht="15">
      <c r="AF181" s="16"/>
      <c r="AG181" s="133">
        <f>ROUND((AG180-0.01),2)</f>
        <v>49.75</v>
      </c>
      <c r="AH181" s="134"/>
      <c r="AI181" s="135">
        <f>$C$2</f>
        <v>800</v>
      </c>
    </row>
    <row r="182" spans="1:38" customHeight="1" ht="15">
      <c r="AF182" s="16"/>
      <c r="AG182" s="133">
        <f>ROUND((AG181-0.01),2)</f>
        <v>49.74</v>
      </c>
      <c r="AH182" s="134"/>
      <c r="AI182" s="135">
        <f>$C$2</f>
        <v>800</v>
      </c>
    </row>
    <row r="183" spans="1:38" customHeight="1" ht="15">
      <c r="AF183" s="16"/>
      <c r="AG183" s="133">
        <f>ROUND((AG182-0.01),2)</f>
        <v>49.73</v>
      </c>
      <c r="AH183" s="134"/>
      <c r="AI183" s="135">
        <f>$C$2</f>
        <v>800</v>
      </c>
    </row>
    <row r="184" spans="1:38" customHeight="1" ht="15">
      <c r="AF184" s="16"/>
      <c r="AG184" s="133">
        <f>ROUND((AG183-0.01),2)</f>
        <v>49.72</v>
      </c>
      <c r="AH184" s="134"/>
      <c r="AI184" s="135">
        <f>$C$2</f>
        <v>800</v>
      </c>
    </row>
    <row r="185" spans="1:38" customHeight="1" ht="15">
      <c r="AF185" s="16"/>
      <c r="AG185" s="133">
        <f>ROUND((AG184-0.01),2)</f>
        <v>49.71</v>
      </c>
      <c r="AH185" s="134"/>
      <c r="AI185" s="135">
        <f>$C$2</f>
        <v>800</v>
      </c>
    </row>
    <row r="186" spans="1:38" customHeight="1" ht="15">
      <c r="AF186" s="16"/>
      <c r="AG186" s="133">
        <f>ROUND((AG185-0.01),2)</f>
        <v>49.7</v>
      </c>
      <c r="AH186" s="134"/>
      <c r="AI186" s="135">
        <f>$C$2</f>
        <v>800</v>
      </c>
    </row>
    <row r="187" spans="1:38" customHeight="1" ht="15">
      <c r="AF187" s="16"/>
      <c r="AG187" s="133">
        <f>ROUND((AG186-0.01),2)</f>
        <v>49.69</v>
      </c>
      <c r="AH187" s="134"/>
      <c r="AI187" s="135">
        <f>$C$2</f>
        <v>800</v>
      </c>
    </row>
    <row r="188" spans="1:38" customHeight="1" ht="15">
      <c r="AF188" s="16"/>
      <c r="AG188" s="133">
        <f>ROUND((AG187-0.01),2)</f>
        <v>49.68</v>
      </c>
      <c r="AH188" s="134"/>
      <c r="AI188" s="135">
        <f>$C$2</f>
        <v>800</v>
      </c>
    </row>
    <row r="189" spans="1:38" customHeight="1" ht="15">
      <c r="AF189" s="16"/>
      <c r="AG189" s="133">
        <f>ROUND((AG188-0.01),2)</f>
        <v>49.67</v>
      </c>
      <c r="AH189" s="134"/>
      <c r="AI189" s="135">
        <f>$C$2</f>
        <v>800</v>
      </c>
    </row>
    <row r="190" spans="1:38" customHeight="1" ht="15">
      <c r="AF190" s="16"/>
      <c r="AG190" s="133">
        <f>ROUND((AG189-0.01),2)</f>
        <v>49.66</v>
      </c>
      <c r="AH190" s="134"/>
      <c r="AI190" s="135">
        <f>$C$2</f>
        <v>800</v>
      </c>
    </row>
    <row r="191" spans="1:38" customHeight="1" ht="15">
      <c r="AF191" s="16"/>
      <c r="AG191" s="133">
        <f>ROUND((AG190-0.01),2)</f>
        <v>49.65</v>
      </c>
      <c r="AH191" s="134"/>
      <c r="AI191" s="135">
        <f>$C$2</f>
        <v>800</v>
      </c>
    </row>
    <row r="192" spans="1:38" customHeight="1" ht="15">
      <c r="AF192" s="16"/>
      <c r="AG192" s="133">
        <f>ROUND((AG191-0.01),2)</f>
        <v>49.64</v>
      </c>
      <c r="AH192" s="134"/>
      <c r="AI192" s="135">
        <f>$C$2</f>
        <v>800</v>
      </c>
    </row>
    <row r="193" spans="1:38" customHeight="1" ht="15">
      <c r="AF193" s="16"/>
      <c r="AG193" s="133">
        <f>ROUND((AG192-0.01),2)</f>
        <v>49.63</v>
      </c>
      <c r="AH193" s="134"/>
      <c r="AI193" s="135">
        <f>$C$2</f>
        <v>800</v>
      </c>
    </row>
    <row r="194" spans="1:38" customHeight="1" ht="15">
      <c r="AF194" s="16"/>
      <c r="AG194" s="133">
        <f>ROUND((AG193-0.01),2)</f>
        <v>49.62</v>
      </c>
      <c r="AH194" s="134"/>
      <c r="AI194" s="135">
        <f>$C$2</f>
        <v>800</v>
      </c>
    </row>
    <row r="195" spans="1:38" customHeight="1" ht="15">
      <c r="AF195" s="16"/>
      <c r="AG195" s="133">
        <f>ROUND((AG194-0.01),2)</f>
        <v>49.61</v>
      </c>
      <c r="AH195" s="134"/>
      <c r="AI195" s="135">
        <f>$C$2</f>
        <v>800</v>
      </c>
    </row>
    <row r="196" spans="1:38" customHeight="1" ht="15">
      <c r="AF196" s="16"/>
      <c r="AG196" s="133">
        <f>ROUND((AG195-0.01),2)</f>
        <v>49.6</v>
      </c>
      <c r="AH196" s="134"/>
      <c r="AI196" s="135">
        <f>$C$2</f>
        <v>800</v>
      </c>
    </row>
    <row r="197" spans="1:38" customHeight="1" ht="15">
      <c r="AF197" s="16"/>
      <c r="AG197" s="133">
        <f>ROUND((AG196-0.01),2)</f>
        <v>49.59</v>
      </c>
      <c r="AH197" s="134"/>
      <c r="AI197" s="135">
        <f>$C$2</f>
        <v>800</v>
      </c>
    </row>
    <row r="198" spans="1:38" customHeight="1" ht="15">
      <c r="AF198" s="16"/>
      <c r="AG198" s="133">
        <f>ROUND((AG197-0.01),2)</f>
        <v>49.58</v>
      </c>
      <c r="AH198" s="134"/>
      <c r="AI198" s="135">
        <f>$C$2</f>
        <v>800</v>
      </c>
    </row>
    <row r="199" spans="1:38" customHeight="1" ht="15">
      <c r="AF199" s="16"/>
      <c r="AG199" s="133">
        <f>ROUND((AG198-0.01),2)</f>
        <v>49.57</v>
      </c>
      <c r="AH199" s="134"/>
      <c r="AI199" s="135">
        <f>$C$2</f>
        <v>800</v>
      </c>
    </row>
    <row r="200" spans="1:38" customHeight="1" ht="15">
      <c r="AF200" s="16"/>
      <c r="AG200" s="133">
        <f>ROUND((AG199-0.01),2)</f>
        <v>49.56</v>
      </c>
      <c r="AH200" s="134"/>
      <c r="AI200" s="135">
        <f>$C$2</f>
        <v>800</v>
      </c>
    </row>
    <row r="201" spans="1:38" customHeight="1" ht="15">
      <c r="AF201" s="16"/>
      <c r="AG201" s="133">
        <f>ROUND((AG200-0.01),2)</f>
        <v>49.55</v>
      </c>
      <c r="AH201" s="134"/>
      <c r="AI201" s="135">
        <f>$C$2</f>
        <v>800</v>
      </c>
    </row>
    <row r="202" spans="1:38" customHeight="1" ht="15">
      <c r="AF202" s="16"/>
      <c r="AG202" s="133">
        <f>ROUND((AG201-0.01),2)</f>
        <v>49.54</v>
      </c>
      <c r="AH202" s="134"/>
      <c r="AI202" s="135">
        <f>$C$2</f>
        <v>800</v>
      </c>
    </row>
    <row r="203" spans="1:38" customHeight="1" ht="15">
      <c r="AF203" s="16"/>
      <c r="AG203" s="133">
        <f>ROUND((AG202-0.01),2)</f>
        <v>49.53</v>
      </c>
      <c r="AH203" s="134"/>
      <c r="AI203" s="135">
        <f>$C$2</f>
        <v>800</v>
      </c>
    </row>
    <row r="204" spans="1:38" customHeight="1" ht="15">
      <c r="AF204" s="16"/>
      <c r="AG204" s="133">
        <f>ROUND((AG203-0.01),2)</f>
        <v>49.52</v>
      </c>
      <c r="AH204" s="134"/>
      <c r="AI204" s="135">
        <f>$C$2</f>
        <v>800</v>
      </c>
    </row>
    <row r="205" spans="1:38" customHeight="1" ht="15">
      <c r="AF205" s="16"/>
      <c r="AG205" s="133">
        <f>ROUND((AG204-0.01),2)</f>
        <v>49.51</v>
      </c>
      <c r="AH205" s="134"/>
      <c r="AI205" s="135">
        <f>$C$2</f>
        <v>800</v>
      </c>
    </row>
    <row r="206" spans="1:38" customHeight="1" ht="15">
      <c r="AF206" s="16"/>
      <c r="AG206" s="133">
        <f>ROUND((AG205-0.01),2)</f>
        <v>49.5</v>
      </c>
      <c r="AH206" s="134"/>
      <c r="AI206" s="135">
        <f>$C$2</f>
        <v>800</v>
      </c>
    </row>
    <row r="207" spans="1:38" customHeight="1" ht="15">
      <c r="AF207" s="16"/>
      <c r="AG207" s="133">
        <f>ROUND((AG206-0.01),2)</f>
        <v>49.49</v>
      </c>
      <c r="AH207" s="134"/>
      <c r="AI207" s="135">
        <f>$C$2</f>
        <v>800</v>
      </c>
    </row>
    <row r="208" spans="1:38" customHeight="1" ht="15">
      <c r="AF208" s="16"/>
      <c r="AG208" s="133">
        <f>ROUND((AG207-0.01),2)</f>
        <v>49.48</v>
      </c>
      <c r="AH208" s="134"/>
      <c r="AI208" s="135">
        <f>$C$2</f>
        <v>800</v>
      </c>
    </row>
    <row r="209" spans="1:38" customHeight="1" ht="15">
      <c r="AF209" s="16"/>
      <c r="AG209" s="133">
        <f>ROUND((AG208-0.01),2)</f>
        <v>49.47</v>
      </c>
      <c r="AH209" s="134"/>
      <c r="AI209" s="135">
        <f>$C$2</f>
        <v>800</v>
      </c>
    </row>
    <row r="210" spans="1:38" customHeight="1" ht="15">
      <c r="AF210" s="16"/>
      <c r="AG210" s="133">
        <f>ROUND((AG209-0.01),2)</f>
        <v>49.46</v>
      </c>
      <c r="AH210" s="134"/>
      <c r="AI210" s="135">
        <f>$C$2</f>
        <v>800</v>
      </c>
    </row>
    <row r="211" spans="1:38" customHeight="1" ht="15">
      <c r="AF211" s="16"/>
      <c r="AG211" s="133">
        <f>ROUND((AG210-0.01),2)</f>
        <v>49.45</v>
      </c>
      <c r="AH211" s="134"/>
      <c r="AI211" s="135">
        <f>$C$2</f>
        <v>800</v>
      </c>
    </row>
    <row r="212" spans="1:38" customHeight="1" ht="15">
      <c r="AF212" s="16"/>
      <c r="AG212" s="133">
        <f>ROUND((AG211-0.01),2)</f>
        <v>49.44</v>
      </c>
      <c r="AH212" s="134"/>
      <c r="AI212" s="135">
        <f>$C$2</f>
        <v>800</v>
      </c>
    </row>
    <row r="213" spans="1:38" customHeight="1" ht="15">
      <c r="AF213" s="16"/>
      <c r="AG213" s="133">
        <f>ROUND((AG212-0.01),2)</f>
        <v>49.43</v>
      </c>
      <c r="AH213" s="134"/>
      <c r="AI213" s="135">
        <f>$C$2</f>
        <v>800</v>
      </c>
    </row>
    <row r="214" spans="1:38" customHeight="1" ht="15">
      <c r="AF214" s="16"/>
      <c r="AG214" s="133">
        <f>ROUND((AG213-0.01),2)</f>
        <v>49.42</v>
      </c>
      <c r="AH214" s="134"/>
      <c r="AI214" s="135">
        <f>$C$2</f>
        <v>800</v>
      </c>
    </row>
    <row r="215" spans="1:38" customHeight="1" ht="15">
      <c r="AF215" s="16"/>
      <c r="AG215" s="133">
        <f>ROUND((AG214-0.01),2)</f>
        <v>49.41</v>
      </c>
      <c r="AH215" s="134"/>
      <c r="AI215" s="135">
        <f>$C$2</f>
        <v>800</v>
      </c>
    </row>
    <row r="216" spans="1:38" customHeight="1" ht="15">
      <c r="AF216" s="16"/>
      <c r="AG216" s="133">
        <f>ROUND((AG215-0.01),2)</f>
        <v>49.4</v>
      </c>
      <c r="AH216" s="134"/>
      <c r="AI216" s="135">
        <f>$C$2</f>
        <v>800</v>
      </c>
    </row>
    <row r="217" spans="1:38" customHeight="1" ht="15">
      <c r="AF217" s="16"/>
      <c r="AG217" s="133">
        <f>ROUND((AG216-0.01),2)</f>
        <v>49.39</v>
      </c>
      <c r="AH217" s="134"/>
      <c r="AI217" s="135">
        <f>$C$2</f>
        <v>800</v>
      </c>
    </row>
    <row r="218" spans="1:38" customHeight="1" ht="15">
      <c r="AF218" s="16"/>
      <c r="AG218" s="133">
        <f>ROUND((AG217-0.01),2)</f>
        <v>49.38</v>
      </c>
      <c r="AH218" s="134"/>
      <c r="AI218" s="135">
        <f>$C$2</f>
        <v>800</v>
      </c>
    </row>
    <row r="219" spans="1:38" customHeight="1" ht="15">
      <c r="AF219" s="16"/>
      <c r="AG219" s="133">
        <f>ROUND((AG218-0.01),2)</f>
        <v>49.37</v>
      </c>
      <c r="AH219" s="134"/>
      <c r="AI219" s="135">
        <f>$C$2</f>
        <v>800</v>
      </c>
    </row>
    <row r="220" spans="1:38" customHeight="1" ht="15">
      <c r="AF220" s="16"/>
      <c r="AG220" s="133">
        <f>ROUND((AG219-0.01),2)</f>
        <v>49.36</v>
      </c>
      <c r="AH220" s="134"/>
      <c r="AI220" s="135">
        <f>$C$2</f>
        <v>800</v>
      </c>
    </row>
    <row r="221" spans="1:38" customHeight="1" ht="15">
      <c r="AF221" s="16"/>
      <c r="AG221" s="133">
        <f>ROUND((AG220-0.01),2)</f>
        <v>49.35</v>
      </c>
      <c r="AH221" s="134"/>
      <c r="AI221" s="135">
        <f>$C$2</f>
        <v>800</v>
      </c>
    </row>
    <row r="222" spans="1:38" customHeight="1" ht="15">
      <c r="AF222" s="16"/>
      <c r="AG222" s="133">
        <f>ROUND((AG221-0.01),2)</f>
        <v>49.34</v>
      </c>
      <c r="AH222" s="134"/>
      <c r="AI222" s="135">
        <f>$C$2</f>
        <v>800</v>
      </c>
    </row>
    <row r="223" spans="1:38" customHeight="1" ht="15">
      <c r="AF223" s="16"/>
      <c r="AG223" s="133">
        <f>ROUND((AG222-0.01),2)</f>
        <v>49.33</v>
      </c>
      <c r="AH223" s="134"/>
      <c r="AI223" s="135">
        <f>$C$2</f>
        <v>800</v>
      </c>
    </row>
    <row r="224" spans="1:38" customHeight="1" ht="15">
      <c r="AF224" s="16"/>
      <c r="AG224" s="133">
        <f>ROUND((AG223-0.01),2)</f>
        <v>49.32</v>
      </c>
      <c r="AH224" s="134"/>
      <c r="AI224" s="135">
        <f>$C$2</f>
        <v>800</v>
      </c>
    </row>
    <row r="225" spans="1:38" customHeight="1" ht="15">
      <c r="AF225" s="16"/>
      <c r="AG225" s="133">
        <f>ROUND((AG224-0.01),2)</f>
        <v>49.31</v>
      </c>
      <c r="AH225" s="134"/>
      <c r="AI225" s="135">
        <f>$C$2</f>
        <v>800</v>
      </c>
    </row>
    <row r="226" spans="1:38" customHeight="1" ht="15">
      <c r="AF226" s="16"/>
      <c r="AG226" s="133">
        <f>ROUND((AG225-0.01),2)</f>
        <v>49.3</v>
      </c>
      <c r="AH226" s="134"/>
      <c r="AI226" s="135">
        <f>$C$2</f>
        <v>800</v>
      </c>
    </row>
    <row r="227" spans="1:38" customHeight="1" ht="15">
      <c r="AF227" s="16"/>
      <c r="AG227" s="133">
        <f>ROUND((AG226-0.01),2)</f>
        <v>49.29</v>
      </c>
      <c r="AH227" s="134"/>
      <c r="AI227" s="135">
        <f>$C$2</f>
        <v>800</v>
      </c>
    </row>
    <row r="228" spans="1:38" customHeight="1" ht="15">
      <c r="AF228" s="16"/>
      <c r="AG228" s="133">
        <f>ROUND((AG227-0.01),2)</f>
        <v>49.28</v>
      </c>
      <c r="AH228" s="134"/>
      <c r="AI228" s="135">
        <f>$C$2</f>
        <v>800</v>
      </c>
    </row>
    <row r="229" spans="1:38" customHeight="1" ht="15">
      <c r="AF229" s="16"/>
      <c r="AG229" s="133">
        <f>ROUND((AG228-0.01),2)</f>
        <v>49.27</v>
      </c>
      <c r="AH229" s="134"/>
      <c r="AI229" s="135">
        <f>$C$2</f>
        <v>800</v>
      </c>
    </row>
    <row r="230" spans="1:38" customHeight="1" ht="15">
      <c r="AF230" s="16"/>
      <c r="AG230" s="133">
        <f>ROUND((AG229-0.01),2)</f>
        <v>49.26</v>
      </c>
      <c r="AH230" s="134"/>
      <c r="AI230" s="135">
        <f>$C$2</f>
        <v>800</v>
      </c>
    </row>
    <row r="231" spans="1:38" customHeight="1" ht="15">
      <c r="AF231" s="16"/>
      <c r="AG231" s="133">
        <f>ROUND((AG230-0.01),2)</f>
        <v>49.25</v>
      </c>
      <c r="AH231" s="134"/>
      <c r="AI231" s="135">
        <f>$C$2</f>
        <v>800</v>
      </c>
    </row>
    <row r="232" spans="1:38" customHeight="1" ht="15">
      <c r="AF232" s="16"/>
      <c r="AG232" s="133">
        <f>ROUND((AG231-0.01),2)</f>
        <v>49.24</v>
      </c>
      <c r="AH232" s="134"/>
      <c r="AI232" s="135">
        <f>$C$2</f>
        <v>800</v>
      </c>
    </row>
    <row r="233" spans="1:38" customHeight="1" ht="15">
      <c r="AF233" s="16"/>
      <c r="AG233" s="133">
        <f>ROUND((AG232-0.01),2)</f>
        <v>49.23</v>
      </c>
      <c r="AH233" s="134"/>
      <c r="AI233" s="135">
        <f>$C$2</f>
        <v>800</v>
      </c>
    </row>
    <row r="234" spans="1:38" customHeight="1" ht="15">
      <c r="AF234" s="16"/>
      <c r="AG234" s="133">
        <f>ROUND((AG233-0.01),2)</f>
        <v>49.22</v>
      </c>
      <c r="AH234" s="134"/>
      <c r="AI234" s="135">
        <f>$C$2</f>
        <v>800</v>
      </c>
    </row>
    <row r="235" spans="1:38" customHeight="1" ht="15">
      <c r="AF235" s="16"/>
      <c r="AG235" s="133">
        <f>ROUND((AG234-0.01),2)</f>
        <v>49.21</v>
      </c>
      <c r="AH235" s="134"/>
      <c r="AI235" s="135">
        <f>$C$2</f>
        <v>800</v>
      </c>
    </row>
    <row r="236" spans="1:38" customHeight="1" ht="15">
      <c r="AF236" s="16"/>
      <c r="AG236" s="133">
        <f>ROUND((AG235-0.01),2)</f>
        <v>49.2</v>
      </c>
      <c r="AH236" s="134"/>
      <c r="AI236" s="135">
        <f>$C$2</f>
        <v>800</v>
      </c>
    </row>
    <row r="237" spans="1:38" customHeight="1" ht="15">
      <c r="AF237" s="16"/>
      <c r="AG237" s="133">
        <f>ROUND((AG236-0.01),2)</f>
        <v>49.19</v>
      </c>
      <c r="AH237" s="134"/>
      <c r="AI237" s="135">
        <f>$C$2</f>
        <v>800</v>
      </c>
    </row>
    <row r="238" spans="1:38" customHeight="1" ht="15">
      <c r="AF238" s="16"/>
      <c r="AG238" s="133">
        <f>ROUND((AG237-0.01),2)</f>
        <v>49.18</v>
      </c>
      <c r="AH238" s="134"/>
      <c r="AI238" s="135">
        <f>$C$2</f>
        <v>800</v>
      </c>
    </row>
    <row r="239" spans="1:38" customHeight="1" ht="15">
      <c r="AF239" s="16"/>
      <c r="AG239" s="133">
        <f>ROUND((AG238-0.01),2)</f>
        <v>49.17</v>
      </c>
      <c r="AH239" s="134"/>
      <c r="AI239" s="135">
        <f>$C$2</f>
        <v>800</v>
      </c>
    </row>
    <row r="240" spans="1:38" customHeight="1" ht="15">
      <c r="AF240" s="16"/>
      <c r="AG240" s="133">
        <f>ROUND((AG239-0.01),2)</f>
        <v>49.16</v>
      </c>
      <c r="AH240" s="134"/>
      <c r="AI240" s="135">
        <f>$C$2</f>
        <v>800</v>
      </c>
    </row>
    <row r="241" spans="1:38" customHeight="1" ht="15">
      <c r="AF241" s="16"/>
      <c r="AG241" s="133">
        <f>ROUND((AG240-0.01),2)</f>
        <v>49.15</v>
      </c>
      <c r="AH241" s="134"/>
      <c r="AI241" s="135">
        <f>$C$2</f>
        <v>800</v>
      </c>
    </row>
    <row r="242" spans="1:38" customHeight="1" ht="15">
      <c r="AF242" s="16"/>
      <c r="AG242" s="133">
        <f>ROUND((AG241-0.01),2)</f>
        <v>49.14</v>
      </c>
      <c r="AH242" s="134"/>
      <c r="AI242" s="135">
        <f>$C$2</f>
        <v>800</v>
      </c>
    </row>
    <row r="243" spans="1:38" customHeight="1" ht="15">
      <c r="AF243" s="16"/>
      <c r="AG243" s="133">
        <f>ROUND((AG242-0.01),2)</f>
        <v>49.13</v>
      </c>
      <c r="AH243" s="134"/>
      <c r="AI243" s="135">
        <f>$C$2</f>
        <v>800</v>
      </c>
    </row>
    <row r="244" spans="1:38" customHeight="1" ht="15">
      <c r="AF244" s="16"/>
      <c r="AG244" s="133">
        <f>ROUND((AG243-0.01),2)</f>
        <v>49.12</v>
      </c>
      <c r="AH244" s="134"/>
      <c r="AI244" s="135">
        <f>$C$2</f>
        <v>800</v>
      </c>
    </row>
    <row r="245" spans="1:38" customHeight="1" ht="15">
      <c r="AF245" s="16"/>
      <c r="AG245" s="133">
        <f>ROUND((AG244-0.01),2)</f>
        <v>49.11</v>
      </c>
      <c r="AH245" s="134"/>
      <c r="AI245" s="135">
        <f>$C$2</f>
        <v>800</v>
      </c>
    </row>
    <row r="246" spans="1:38" customHeight="1" ht="15">
      <c r="AF246" s="16"/>
      <c r="AG246" s="133">
        <f>ROUND((AG245-0.01),2)</f>
        <v>49.1</v>
      </c>
      <c r="AH246" s="134"/>
      <c r="AI246" s="135">
        <f>$C$2</f>
        <v>800</v>
      </c>
    </row>
    <row r="247" spans="1:38" customHeight="1" ht="15">
      <c r="AF247" s="16"/>
      <c r="AG247" s="133">
        <f>ROUND((AG246-0.01),2)</f>
        <v>49.09</v>
      </c>
      <c r="AH247" s="134"/>
      <c r="AI247" s="135">
        <f>$C$2</f>
        <v>800</v>
      </c>
    </row>
    <row r="248" spans="1:38" customHeight="1" ht="15">
      <c r="AF248" s="16"/>
      <c r="AG248" s="133">
        <f>ROUND((AG247-0.01),2)</f>
        <v>49.08</v>
      </c>
      <c r="AH248" s="134"/>
      <c r="AI248" s="135">
        <f>$C$2</f>
        <v>800</v>
      </c>
    </row>
    <row r="249" spans="1:38" customHeight="1" ht="15">
      <c r="AF249" s="16"/>
      <c r="AG249" s="133">
        <f>ROUND((AG248-0.01),2)</f>
        <v>49.07</v>
      </c>
      <c r="AH249" s="134"/>
      <c r="AI249" s="135">
        <f>$C$2</f>
        <v>800</v>
      </c>
    </row>
    <row r="250" spans="1:38" customHeight="1" ht="15">
      <c r="AF250" s="16"/>
      <c r="AG250" s="133">
        <f>ROUND((AG249-0.01),2)</f>
        <v>49.06</v>
      </c>
      <c r="AH250" s="134"/>
      <c r="AI250" s="135">
        <f>$C$2</f>
        <v>800</v>
      </c>
    </row>
    <row r="251" spans="1:38" customHeight="1" ht="15">
      <c r="AF251" s="16"/>
      <c r="AG251" s="133">
        <f>ROUND((AG250-0.01),2)</f>
        <v>49.05</v>
      </c>
      <c r="AH251" s="134"/>
      <c r="AI251" s="135">
        <f>$C$2</f>
        <v>800</v>
      </c>
    </row>
    <row r="252" spans="1:38" customHeight="1" ht="15">
      <c r="AF252" s="16"/>
      <c r="AG252" s="133">
        <f>ROUND((AG251-0.01),2)</f>
        <v>49.04</v>
      </c>
      <c r="AH252" s="134"/>
      <c r="AI252" s="135">
        <f>$C$2</f>
        <v>800</v>
      </c>
    </row>
    <row r="253" spans="1:38" customHeight="1" ht="15">
      <c r="AF253" s="16"/>
      <c r="AG253" s="133">
        <f>ROUND((AG252-0.01),2)</f>
        <v>49.03</v>
      </c>
      <c r="AH253" s="134"/>
      <c r="AI253" s="135">
        <f>$C$2</f>
        <v>800</v>
      </c>
    </row>
    <row r="254" spans="1:38" customHeight="1" ht="15">
      <c r="AF254" s="16"/>
      <c r="AG254" s="133">
        <f>ROUND((AG253-0.01),2)</f>
        <v>49.02</v>
      </c>
      <c r="AH254" s="134"/>
      <c r="AI254" s="135">
        <f>$C$2</f>
        <v>800</v>
      </c>
    </row>
    <row r="255" spans="1:38" customHeight="1" ht="15">
      <c r="AF255" s="16"/>
      <c r="AG255" s="133">
        <f>ROUND((AG254-0.01),2)</f>
        <v>49.01</v>
      </c>
      <c r="AH255" s="134"/>
      <c r="AI255" s="135">
        <f>$C$2</f>
        <v>800</v>
      </c>
    </row>
    <row r="256" spans="1:38" customHeight="1" ht="15">
      <c r="AF256" s="16"/>
      <c r="AG256" s="133">
        <f>ROUND((AG255-0.01),2)</f>
        <v>49</v>
      </c>
      <c r="AH256" s="134"/>
      <c r="AI256" s="135">
        <f>$C$2</f>
        <v>800</v>
      </c>
    </row>
    <row r="257" spans="1:38" customHeight="1" ht="15">
      <c r="AF257" s="16"/>
      <c r="AG257" s="133">
        <f>ROUND((AG256-0.01),2)</f>
        <v>48.99</v>
      </c>
      <c r="AH257" s="134"/>
      <c r="AI257" s="135">
        <f>$C$2</f>
        <v>800</v>
      </c>
    </row>
    <row r="258" spans="1:38" customHeight="1" ht="15">
      <c r="AF258" s="16"/>
      <c r="AG258" s="133">
        <f>ROUND((AG257-0.01),2)</f>
        <v>48.98</v>
      </c>
      <c r="AH258" s="134"/>
      <c r="AI258" s="135">
        <f>$C$2</f>
        <v>800</v>
      </c>
    </row>
    <row r="259" spans="1:38" customHeight="1" ht="15">
      <c r="AF259" s="16"/>
      <c r="AG259" s="133">
        <f>ROUND((AG258-0.01),2)</f>
        <v>48.97</v>
      </c>
      <c r="AH259" s="134"/>
      <c r="AI259" s="135">
        <f>$C$2</f>
        <v>800</v>
      </c>
    </row>
    <row r="260" spans="1:38" customHeight="1" ht="15">
      <c r="AF260" s="16"/>
      <c r="AG260" s="133">
        <f>ROUND((AG259-0.01),2)</f>
        <v>48.96</v>
      </c>
      <c r="AH260" s="134"/>
      <c r="AI260" s="135">
        <f>$C$2</f>
        <v>800</v>
      </c>
    </row>
    <row r="261" spans="1:38" customHeight="1" ht="15">
      <c r="AF261" s="16"/>
      <c r="AG261" s="133">
        <f>ROUND((AG260-0.01),2)</f>
        <v>48.95</v>
      </c>
      <c r="AH261" s="134"/>
      <c r="AI261" s="135">
        <f>$C$2</f>
        <v>800</v>
      </c>
    </row>
    <row r="262" spans="1:38" customHeight="1" ht="15">
      <c r="AF262" s="16"/>
      <c r="AG262" s="133">
        <f>ROUND((AG261-0.01),2)</f>
        <v>48.94</v>
      </c>
      <c r="AH262" s="134"/>
      <c r="AI262" s="135">
        <f>$C$2</f>
        <v>800</v>
      </c>
    </row>
    <row r="263" spans="1:38" customHeight="1" ht="15">
      <c r="AF263" s="16"/>
      <c r="AG263" s="133">
        <f>ROUND((AG262-0.01),2)</f>
        <v>48.93</v>
      </c>
      <c r="AH263" s="134"/>
      <c r="AI263" s="135">
        <f>$C$2</f>
        <v>800</v>
      </c>
    </row>
    <row r="264" spans="1:38" customHeight="1" ht="15">
      <c r="AF264" s="16"/>
      <c r="AG264" s="133">
        <f>ROUND((AG263-0.01),2)</f>
        <v>48.92</v>
      </c>
      <c r="AH264" s="134"/>
      <c r="AI264" s="135">
        <f>$C$2</f>
        <v>800</v>
      </c>
    </row>
    <row r="265" spans="1:38" customHeight="1" ht="15">
      <c r="AF265" s="16"/>
      <c r="AG265" s="133">
        <f>ROUND((AG264-0.01),2)</f>
        <v>48.91</v>
      </c>
      <c r="AH265" s="134"/>
      <c r="AI265" s="135">
        <f>$C$2</f>
        <v>800</v>
      </c>
    </row>
    <row r="266" spans="1:38" customHeight="1" ht="15">
      <c r="AF266" s="16"/>
      <c r="AG266" s="133">
        <f>ROUND((AG265-0.01),2)</f>
        <v>48.9</v>
      </c>
      <c r="AH266" s="134"/>
      <c r="AI266" s="135">
        <f>$C$2</f>
        <v>800</v>
      </c>
    </row>
    <row r="267" spans="1:38" customHeight="1" ht="15">
      <c r="AF267" s="16"/>
      <c r="AG267" s="133">
        <f>ROUND((AG266-0.01),2)</f>
        <v>48.89</v>
      </c>
      <c r="AH267" s="134"/>
      <c r="AI267" s="135">
        <f>$C$2</f>
        <v>800</v>
      </c>
    </row>
    <row r="268" spans="1:38" customHeight="1" ht="15">
      <c r="AF268" s="16"/>
      <c r="AG268" s="133">
        <f>ROUND((AG267-0.01),2)</f>
        <v>48.88</v>
      </c>
      <c r="AH268" s="134"/>
      <c r="AI268" s="135">
        <f>$C$2</f>
        <v>800</v>
      </c>
    </row>
    <row r="269" spans="1:38" customHeight="1" ht="15">
      <c r="AF269" s="16"/>
      <c r="AG269" s="133">
        <f>ROUND((AG268-0.01),2)</f>
        <v>48.87</v>
      </c>
      <c r="AH269" s="134"/>
      <c r="AI269" s="135">
        <f>$C$2</f>
        <v>800</v>
      </c>
    </row>
    <row r="270" spans="1:38" customHeight="1" ht="15">
      <c r="AF270" s="16"/>
      <c r="AG270" s="133">
        <f>ROUND((AG269-0.01),2)</f>
        <v>48.86</v>
      </c>
      <c r="AH270" s="134"/>
      <c r="AI270" s="135">
        <f>$C$2</f>
        <v>800</v>
      </c>
    </row>
    <row r="271" spans="1:38" customHeight="1" ht="15">
      <c r="AF271" s="16"/>
      <c r="AG271" s="133">
        <f>ROUND((AG270-0.01),2)</f>
        <v>48.85</v>
      </c>
      <c r="AH271" s="134"/>
      <c r="AI271" s="135">
        <f>$C$2</f>
        <v>800</v>
      </c>
    </row>
    <row r="272" spans="1:38" customHeight="1" ht="15">
      <c r="AF272" s="16"/>
      <c r="AG272" s="133">
        <f>ROUND((AG271-0.01),2)</f>
        <v>48.84</v>
      </c>
      <c r="AH272" s="134"/>
      <c r="AI272" s="135">
        <f>$C$2</f>
        <v>800</v>
      </c>
    </row>
    <row r="273" spans="1:38" customHeight="1" ht="15">
      <c r="AF273" s="16"/>
      <c r="AG273" s="133">
        <f>ROUND((AG272-0.01),2)</f>
        <v>48.83</v>
      </c>
      <c r="AH273" s="134"/>
      <c r="AI273" s="135">
        <f>$C$2</f>
        <v>800</v>
      </c>
    </row>
    <row r="274" spans="1:38" customHeight="1" ht="15">
      <c r="AF274" s="16"/>
      <c r="AG274" s="133">
        <f>ROUND((AG273-0.01),2)</f>
        <v>48.82</v>
      </c>
      <c r="AH274" s="134"/>
      <c r="AI274" s="135">
        <f>$C$2</f>
        <v>800</v>
      </c>
    </row>
    <row r="275" spans="1:38" customHeight="1" ht="15">
      <c r="AF275" s="16"/>
      <c r="AG275" s="133">
        <f>ROUND((AG274-0.01),2)</f>
        <v>48.81</v>
      </c>
      <c r="AH275" s="134"/>
      <c r="AI275" s="135">
        <f>$C$2</f>
        <v>800</v>
      </c>
    </row>
    <row r="276" spans="1:38" customHeight="1" ht="15">
      <c r="AF276" s="16"/>
      <c r="AG276" s="133">
        <f>ROUND((AG275-0.01),2)</f>
        <v>48.8</v>
      </c>
      <c r="AH276" s="134"/>
      <c r="AI276" s="135">
        <f>$C$2</f>
        <v>800</v>
      </c>
    </row>
    <row r="277" spans="1:38" customHeight="1" ht="15">
      <c r="AF277" s="16"/>
      <c r="AG277" s="133">
        <f>ROUND((AG276-0.01),2)</f>
        <v>48.79</v>
      </c>
      <c r="AH277" s="134"/>
      <c r="AI277" s="135">
        <f>$C$2</f>
        <v>800</v>
      </c>
    </row>
    <row r="278" spans="1:38" customHeight="1" ht="15">
      <c r="AF278" s="16"/>
      <c r="AG278" s="133">
        <f>ROUND((AG277-0.01),2)</f>
        <v>48.78</v>
      </c>
      <c r="AH278" s="134"/>
      <c r="AI278" s="135">
        <f>$C$2</f>
        <v>800</v>
      </c>
    </row>
    <row r="279" spans="1:38" customHeight="1" ht="15">
      <c r="AF279" s="16"/>
      <c r="AG279" s="133">
        <f>ROUND((AG278-0.01),2)</f>
        <v>48.77</v>
      </c>
      <c r="AH279" s="134"/>
      <c r="AI279" s="135">
        <f>$C$2</f>
        <v>800</v>
      </c>
    </row>
    <row r="280" spans="1:38" customHeight="1" ht="15">
      <c r="AF280" s="16"/>
      <c r="AG280" s="133">
        <f>ROUND((AG279-0.01),2)</f>
        <v>48.76</v>
      </c>
      <c r="AH280" s="134"/>
      <c r="AI280" s="135">
        <f>$C$2</f>
        <v>800</v>
      </c>
    </row>
    <row r="281" spans="1:38" customHeight="1" ht="15">
      <c r="AF281" s="16"/>
      <c r="AG281" s="133">
        <f>ROUND((AG280-0.01),2)</f>
        <v>48.75</v>
      </c>
      <c r="AH281" s="134"/>
      <c r="AI281" s="135">
        <f>$C$2</f>
        <v>800</v>
      </c>
    </row>
    <row r="282" spans="1:38" customHeight="1" ht="15">
      <c r="AF282" s="16"/>
      <c r="AG282" s="133">
        <f>ROUND((AG281-0.01),2)</f>
        <v>48.74</v>
      </c>
      <c r="AH282" s="134"/>
      <c r="AI282" s="135">
        <f>$C$2</f>
        <v>800</v>
      </c>
    </row>
    <row r="283" spans="1:38" customHeight="1" ht="15">
      <c r="AF283" s="16"/>
      <c r="AG283" s="133">
        <f>ROUND((AG282-0.01),2)</f>
        <v>48.73</v>
      </c>
      <c r="AH283" s="134"/>
      <c r="AI283" s="135">
        <f>$C$2</f>
        <v>800</v>
      </c>
    </row>
    <row r="284" spans="1:38" customHeight="1" ht="15">
      <c r="AF284" s="16"/>
      <c r="AG284" s="133">
        <f>ROUND((AG283-0.01),2)</f>
        <v>48.72</v>
      </c>
      <c r="AH284" s="134"/>
      <c r="AI284" s="135">
        <f>$C$2</f>
        <v>800</v>
      </c>
    </row>
    <row r="285" spans="1:38" customHeight="1" ht="15">
      <c r="AF285" s="16"/>
      <c r="AG285" s="133">
        <f>ROUND((AG284-0.01),2)</f>
        <v>48.71</v>
      </c>
      <c r="AH285" s="134"/>
      <c r="AI285" s="135">
        <f>$C$2</f>
        <v>800</v>
      </c>
    </row>
    <row r="286" spans="1:38" customHeight="1" ht="15">
      <c r="AF286" s="16"/>
      <c r="AG286" s="133">
        <f>ROUND((AG285-0.01),2)</f>
        <v>48.7</v>
      </c>
      <c r="AH286" s="134"/>
      <c r="AI286" s="135">
        <f>$C$2</f>
        <v>800</v>
      </c>
    </row>
    <row r="287" spans="1:38" customHeight="1" ht="15">
      <c r="AF287" s="16"/>
      <c r="AG287" s="133">
        <f>ROUND((AG286-0.01),2)</f>
        <v>48.69</v>
      </c>
      <c r="AH287" s="134"/>
      <c r="AI287" s="135">
        <f>$C$2</f>
        <v>800</v>
      </c>
    </row>
    <row r="288" spans="1:38" customHeight="1" ht="15">
      <c r="AF288" s="16"/>
      <c r="AG288" s="133">
        <f>ROUND((AG287-0.01),2)</f>
        <v>48.68</v>
      </c>
      <c r="AH288" s="134"/>
      <c r="AI288" s="135">
        <f>$C$2</f>
        <v>800</v>
      </c>
    </row>
    <row r="289" spans="1:38" customHeight="1" ht="15">
      <c r="AF289" s="16"/>
      <c r="AG289" s="133">
        <f>ROUND((AG288-0.01),2)</f>
        <v>48.67</v>
      </c>
      <c r="AH289" s="134"/>
      <c r="AI289" s="135">
        <f>$C$2</f>
        <v>800</v>
      </c>
    </row>
    <row r="290" spans="1:38" customHeight="1" ht="15">
      <c r="AF290" s="16"/>
      <c r="AG290" s="133">
        <f>ROUND((AG289-0.01),2)</f>
        <v>48.66</v>
      </c>
      <c r="AH290" s="134"/>
      <c r="AI290" s="135">
        <f>$C$2</f>
        <v>800</v>
      </c>
    </row>
    <row r="291" spans="1:38" customHeight="1" ht="15">
      <c r="AF291" s="16"/>
      <c r="AG291" s="133">
        <f>ROUND((AG290-0.01),2)</f>
        <v>48.65</v>
      </c>
      <c r="AH291" s="134"/>
      <c r="AI291" s="135">
        <f>$C$2</f>
        <v>800</v>
      </c>
    </row>
    <row r="292" spans="1:38" customHeight="1" ht="15">
      <c r="AF292" s="16"/>
      <c r="AG292" s="133">
        <f>ROUND((AG291-0.01),2)</f>
        <v>48.64</v>
      </c>
      <c r="AH292" s="134"/>
      <c r="AI292" s="135">
        <f>$C$2</f>
        <v>800</v>
      </c>
    </row>
    <row r="293" spans="1:38" customHeight="1" ht="15">
      <c r="AF293" s="16"/>
      <c r="AG293" s="133">
        <f>ROUND((AG292-0.01),2)</f>
        <v>48.63</v>
      </c>
      <c r="AH293" s="134"/>
      <c r="AI293" s="135">
        <f>$C$2</f>
        <v>800</v>
      </c>
    </row>
    <row r="294" spans="1:38" customHeight="1" ht="15">
      <c r="AF294" s="16"/>
      <c r="AG294" s="133">
        <f>ROUND((AG293-0.01),2)</f>
        <v>48.62</v>
      </c>
      <c r="AH294" s="134"/>
      <c r="AI294" s="135">
        <f>$C$2</f>
        <v>800</v>
      </c>
    </row>
    <row r="295" spans="1:38" customHeight="1" ht="15">
      <c r="AF295" s="16"/>
      <c r="AG295" s="133">
        <f>ROUND((AG294-0.01),2)</f>
        <v>48.61</v>
      </c>
      <c r="AH295" s="134"/>
      <c r="AI295" s="135">
        <f>$C$2</f>
        <v>800</v>
      </c>
    </row>
    <row r="296" spans="1:38" customHeight="1" ht="15">
      <c r="AF296" s="16"/>
      <c r="AG296" s="133">
        <f>ROUND((AG295-0.01),2)</f>
        <v>48.6</v>
      </c>
      <c r="AH296" s="134"/>
      <c r="AI296" s="135">
        <f>$C$2</f>
        <v>800</v>
      </c>
    </row>
    <row r="297" spans="1:38" customHeight="1" ht="15">
      <c r="AF297" s="16"/>
      <c r="AG297" s="133">
        <f>ROUND((AG296-0.01),2)</f>
        <v>48.59</v>
      </c>
      <c r="AH297" s="134"/>
      <c r="AI297" s="135">
        <f>$C$2</f>
        <v>800</v>
      </c>
    </row>
    <row r="298" spans="1:38" customHeight="1" ht="15">
      <c r="AF298" s="16"/>
      <c r="AG298" s="133">
        <f>ROUND((AG297-0.01),2)</f>
        <v>48.58</v>
      </c>
      <c r="AH298" s="134"/>
      <c r="AI298" s="135">
        <f>$C$2</f>
        <v>800</v>
      </c>
    </row>
    <row r="299" spans="1:38" customHeight="1" ht="15">
      <c r="AF299" s="16"/>
      <c r="AG299" s="133">
        <f>ROUND((AG298-0.01),2)</f>
        <v>48.57</v>
      </c>
      <c r="AH299" s="134"/>
      <c r="AI299" s="135">
        <f>$C$2</f>
        <v>800</v>
      </c>
    </row>
    <row r="300" spans="1:38" customHeight="1" ht="15">
      <c r="AF300" s="16"/>
      <c r="AG300" s="133">
        <f>ROUND((AG299-0.01),2)</f>
        <v>48.56</v>
      </c>
      <c r="AH300" s="134"/>
      <c r="AI300" s="135">
        <f>$C$2</f>
        <v>800</v>
      </c>
    </row>
    <row r="301" spans="1:38" customHeight="1" ht="15">
      <c r="AF301" s="16"/>
      <c r="AG301" s="133">
        <f>ROUND((AG300-0.01),2)</f>
        <v>48.55</v>
      </c>
      <c r="AH301" s="134"/>
      <c r="AI301" s="135">
        <f>$C$2</f>
        <v>800</v>
      </c>
    </row>
    <row r="302" spans="1:38" customHeight="1" ht="15">
      <c r="AF302" s="16"/>
      <c r="AG302" s="133">
        <f>ROUND((AG301-0.01),2)</f>
        <v>48.54</v>
      </c>
      <c r="AH302" s="134"/>
      <c r="AI302" s="135">
        <f>$C$2</f>
        <v>800</v>
      </c>
    </row>
    <row r="303" spans="1:38" customHeight="1" ht="15">
      <c r="AF303" s="16"/>
      <c r="AG303" s="133">
        <f>ROUND((AG302-0.01),2)</f>
        <v>48.53</v>
      </c>
      <c r="AH303" s="134"/>
      <c r="AI303" s="135">
        <f>$C$2</f>
        <v>800</v>
      </c>
    </row>
    <row r="304" spans="1:38" customHeight="1" ht="15">
      <c r="AF304" s="16"/>
      <c r="AG304" s="133">
        <f>ROUND((AG303-0.01),2)</f>
        <v>48.52</v>
      </c>
      <c r="AH304" s="134"/>
      <c r="AI304" s="135">
        <f>$C$2</f>
        <v>800</v>
      </c>
    </row>
    <row r="305" spans="1:38" customHeight="1" ht="15">
      <c r="AF305" s="16"/>
      <c r="AG305" s="133">
        <f>ROUND((AG304-0.01),2)</f>
        <v>48.51</v>
      </c>
      <c r="AH305" s="134"/>
      <c r="AI305" s="135">
        <f>$C$2</f>
        <v>800</v>
      </c>
    </row>
    <row r="306" spans="1:38" customHeight="1" ht="15">
      <c r="AF306" s="16"/>
      <c r="AG306" s="133">
        <f>ROUND((AG305-0.01),2)</f>
        <v>48.5</v>
      </c>
      <c r="AH306" s="134"/>
      <c r="AI306" s="135">
        <f>$C$2</f>
        <v>800</v>
      </c>
    </row>
    <row r="307" spans="1:38" customHeight="1" ht="15">
      <c r="AF307" s="16"/>
      <c r="AG307" s="133">
        <f>ROUND((AG306-0.01),2)</f>
        <v>48.49</v>
      </c>
      <c r="AH307" s="134"/>
      <c r="AI307" s="135">
        <f>$C$2</f>
        <v>800</v>
      </c>
    </row>
    <row r="308" spans="1:38" customHeight="1" ht="15">
      <c r="AF308" s="16"/>
      <c r="AG308" s="133">
        <f>ROUND((AG307-0.01),2)</f>
        <v>48.48</v>
      </c>
      <c r="AH308" s="134"/>
      <c r="AI308" s="135">
        <f>$C$2</f>
        <v>800</v>
      </c>
    </row>
    <row r="309" spans="1:38" customHeight="1" ht="15">
      <c r="AF309" s="16"/>
      <c r="AG309" s="133">
        <f>ROUND((AG308-0.01),2)</f>
        <v>48.47</v>
      </c>
      <c r="AH309" s="134"/>
      <c r="AI309" s="135">
        <f>$C$2</f>
        <v>800</v>
      </c>
    </row>
    <row r="310" spans="1:38" customHeight="1" ht="15">
      <c r="AF310" s="16"/>
      <c r="AG310" s="133">
        <f>ROUND((AG309-0.01),2)</f>
        <v>48.46</v>
      </c>
      <c r="AH310" s="134"/>
      <c r="AI310" s="135">
        <f>$C$2</f>
        <v>800</v>
      </c>
    </row>
    <row r="311" spans="1:38" customHeight="1" ht="15">
      <c r="AF311" s="16"/>
      <c r="AG311" s="133">
        <f>ROUND((AG310-0.01),2)</f>
        <v>48.45</v>
      </c>
      <c r="AH311" s="134"/>
      <c r="AI311" s="135">
        <f>$C$2</f>
        <v>800</v>
      </c>
    </row>
    <row r="312" spans="1:38" customHeight="1" ht="15">
      <c r="AF312" s="16"/>
      <c r="AG312" s="133">
        <f>ROUND((AG311-0.01),2)</f>
        <v>48.44</v>
      </c>
      <c r="AH312" s="134"/>
      <c r="AI312" s="135">
        <f>$C$2</f>
        <v>800</v>
      </c>
    </row>
    <row r="313" spans="1:38" customHeight="1" ht="15">
      <c r="AF313" s="16"/>
      <c r="AG313" s="133">
        <f>ROUND((AG312-0.01),2)</f>
        <v>48.43</v>
      </c>
      <c r="AH313" s="134"/>
      <c r="AI313" s="135">
        <f>$C$2</f>
        <v>800</v>
      </c>
    </row>
    <row r="314" spans="1:38" customHeight="1" ht="15">
      <c r="AF314" s="16"/>
      <c r="AG314" s="133">
        <f>ROUND((AG313-0.01),2)</f>
        <v>48.42</v>
      </c>
      <c r="AH314" s="134"/>
      <c r="AI314" s="135">
        <f>$C$2</f>
        <v>800</v>
      </c>
    </row>
    <row r="315" spans="1:38" customHeight="1" ht="15">
      <c r="AF315" s="16"/>
      <c r="AG315" s="133">
        <f>ROUND((AG314-0.01),2)</f>
        <v>48.41</v>
      </c>
      <c r="AH315" s="134"/>
      <c r="AI315" s="135">
        <f>$C$2</f>
        <v>800</v>
      </c>
    </row>
    <row r="316" spans="1:38" customHeight="1" ht="15">
      <c r="AF316" s="16"/>
      <c r="AG316" s="133">
        <f>ROUND((AG315-0.01),2)</f>
        <v>48.4</v>
      </c>
      <c r="AH316" s="134"/>
      <c r="AI316" s="135">
        <f>$C$2</f>
        <v>800</v>
      </c>
    </row>
    <row r="317" spans="1:38" customHeight="1" ht="15">
      <c r="AF317" s="16"/>
      <c r="AG317" s="133">
        <f>ROUND((AG316-0.01),2)</f>
        <v>48.39</v>
      </c>
      <c r="AH317" s="134"/>
      <c r="AI317" s="135">
        <f>$C$2</f>
        <v>800</v>
      </c>
    </row>
    <row r="318" spans="1:38" customHeight="1" ht="15">
      <c r="AF318" s="16"/>
      <c r="AG318" s="133">
        <f>ROUND((AG317-0.01),2)</f>
        <v>48.38</v>
      </c>
      <c r="AH318" s="134"/>
      <c r="AI318" s="135">
        <f>$C$2</f>
        <v>800</v>
      </c>
    </row>
    <row r="319" spans="1:38" customHeight="1" ht="15">
      <c r="AF319" s="16"/>
      <c r="AG319" s="133">
        <f>ROUND((AG318-0.01),2)</f>
        <v>48.37</v>
      </c>
      <c r="AH319" s="134"/>
      <c r="AI319" s="135">
        <f>$C$2</f>
        <v>800</v>
      </c>
    </row>
    <row r="320" spans="1:38" customHeight="1" ht="15">
      <c r="AF320" s="16"/>
      <c r="AG320" s="133">
        <f>ROUND((AG319-0.01),2)</f>
        <v>48.36</v>
      </c>
      <c r="AH320" s="134"/>
      <c r="AI320" s="135">
        <f>$C$2</f>
        <v>800</v>
      </c>
    </row>
    <row r="321" spans="1:38" customHeight="1" ht="15">
      <c r="AF321" s="16"/>
      <c r="AG321" s="133">
        <f>ROUND((AG320-0.01),2)</f>
        <v>48.35</v>
      </c>
      <c r="AH321" s="134"/>
      <c r="AI321" s="135">
        <f>$C$2</f>
        <v>800</v>
      </c>
    </row>
    <row r="322" spans="1:38" customHeight="1" ht="15">
      <c r="AF322" s="16"/>
      <c r="AG322" s="133">
        <f>ROUND((AG321-0.01),2)</f>
        <v>48.34</v>
      </c>
      <c r="AH322" s="134"/>
      <c r="AI322" s="135">
        <f>$C$2</f>
        <v>800</v>
      </c>
    </row>
    <row r="323" spans="1:38" customHeight="1" ht="15">
      <c r="AF323" s="16"/>
      <c r="AG323" s="133">
        <f>ROUND((AG322-0.01),2)</f>
        <v>48.33</v>
      </c>
      <c r="AH323" s="134"/>
      <c r="AI323" s="135">
        <f>$C$2</f>
        <v>800</v>
      </c>
    </row>
    <row r="324" spans="1:38" customHeight="1" ht="15">
      <c r="AF324" s="16"/>
      <c r="AG324" s="133">
        <f>ROUND((AG323-0.01),2)</f>
        <v>48.32</v>
      </c>
      <c r="AH324" s="134"/>
      <c r="AI324" s="135">
        <f>$C$2</f>
        <v>800</v>
      </c>
    </row>
    <row r="325" spans="1:38" customHeight="1" ht="15">
      <c r="AF325" s="16"/>
      <c r="AG325" s="133">
        <f>ROUND((AG324-0.01),2)</f>
        <v>48.31</v>
      </c>
      <c r="AH325" s="134"/>
      <c r="AI325" s="135">
        <f>$C$2</f>
        <v>800</v>
      </c>
    </row>
    <row r="326" spans="1:38" customHeight="1" ht="15">
      <c r="AF326" s="16"/>
      <c r="AG326" s="133">
        <f>ROUND((AG325-0.01),2)</f>
        <v>48.3</v>
      </c>
      <c r="AH326" s="134"/>
      <c r="AI326" s="135">
        <f>$C$2</f>
        <v>800</v>
      </c>
    </row>
    <row r="327" spans="1:38" customHeight="1" ht="15">
      <c r="AF327" s="16"/>
      <c r="AG327" s="133">
        <f>ROUND((AG326-0.01),2)</f>
        <v>48.29</v>
      </c>
      <c r="AH327" s="134"/>
      <c r="AI327" s="135">
        <f>$C$2</f>
        <v>800</v>
      </c>
    </row>
    <row r="328" spans="1:38" customHeight="1" ht="15">
      <c r="AF328" s="16"/>
      <c r="AG328" s="133">
        <f>ROUND((AG327-0.01),2)</f>
        <v>48.28</v>
      </c>
      <c r="AH328" s="134"/>
      <c r="AI328" s="135">
        <f>$C$2</f>
        <v>800</v>
      </c>
    </row>
    <row r="329" spans="1:38" customHeight="1" ht="15">
      <c r="AF329" s="16"/>
      <c r="AG329" s="133">
        <f>ROUND((AG328-0.01),2)</f>
        <v>48.27</v>
      </c>
      <c r="AH329" s="134"/>
      <c r="AI329" s="135">
        <f>$C$2</f>
        <v>800</v>
      </c>
    </row>
    <row r="330" spans="1:38" customHeight="1" ht="15">
      <c r="AF330" s="16"/>
      <c r="AG330" s="133">
        <f>ROUND((AG329-0.01),2)</f>
        <v>48.26</v>
      </c>
      <c r="AH330" s="134"/>
      <c r="AI330" s="135">
        <f>$C$2</f>
        <v>800</v>
      </c>
    </row>
    <row r="331" spans="1:38" customHeight="1" ht="15">
      <c r="AF331" s="16"/>
      <c r="AG331" s="133">
        <f>ROUND((AG330-0.01),2)</f>
        <v>48.25</v>
      </c>
      <c r="AH331" s="134"/>
      <c r="AI331" s="135">
        <f>$C$2</f>
        <v>800</v>
      </c>
    </row>
    <row r="332" spans="1:38" customHeight="1" ht="15">
      <c r="AF332" s="16"/>
      <c r="AG332" s="133">
        <f>ROUND((AG331-0.01),2)</f>
        <v>48.24</v>
      </c>
      <c r="AH332" s="134"/>
      <c r="AI332" s="135">
        <f>$C$2</f>
        <v>800</v>
      </c>
    </row>
    <row r="333" spans="1:38" customHeight="1" ht="15">
      <c r="AF333" s="16"/>
      <c r="AG333" s="133">
        <f>ROUND((AG332-0.01),2)</f>
        <v>48.23</v>
      </c>
      <c r="AH333" s="134"/>
      <c r="AI333" s="135">
        <f>$C$2</f>
        <v>800</v>
      </c>
    </row>
    <row r="334" spans="1:38" customHeight="1" ht="15">
      <c r="AF334" s="16"/>
      <c r="AG334" s="133">
        <f>ROUND((AG333-0.01),2)</f>
        <v>48.22</v>
      </c>
      <c r="AH334" s="134"/>
      <c r="AI334" s="135">
        <f>$C$2</f>
        <v>800</v>
      </c>
    </row>
    <row r="335" spans="1:38" customHeight="1" ht="15">
      <c r="AF335" s="16"/>
      <c r="AG335" s="133">
        <f>ROUND((AG334-0.01),2)</f>
        <v>48.21</v>
      </c>
      <c r="AH335" s="134"/>
      <c r="AI335" s="135">
        <f>$C$2</f>
        <v>800</v>
      </c>
    </row>
    <row r="336" spans="1:38" customHeight="1" ht="15">
      <c r="AF336" s="16"/>
      <c r="AG336" s="133">
        <f>ROUND((AG335-0.01),2)</f>
        <v>48.2</v>
      </c>
      <c r="AH336" s="134"/>
      <c r="AI336" s="135">
        <f>$C$2</f>
        <v>800</v>
      </c>
    </row>
    <row r="337" spans="1:38" customHeight="1" ht="15">
      <c r="AF337" s="16"/>
      <c r="AG337" s="133">
        <f>ROUND((AG336-0.01),2)</f>
        <v>48.19</v>
      </c>
      <c r="AH337" s="134"/>
      <c r="AI337" s="135">
        <f>$C$2</f>
        <v>800</v>
      </c>
    </row>
    <row r="338" spans="1:38" customHeight="1" ht="15">
      <c r="AF338" s="16"/>
      <c r="AG338" s="133">
        <f>ROUND((AG337-0.01),2)</f>
        <v>48.18</v>
      </c>
      <c r="AH338" s="134"/>
      <c r="AI338" s="135">
        <f>$C$2</f>
        <v>800</v>
      </c>
    </row>
    <row r="339" spans="1:38" customHeight="1" ht="15">
      <c r="AF339" s="16"/>
      <c r="AG339" s="133">
        <f>ROUND((AG338-0.01),2)</f>
        <v>48.17</v>
      </c>
      <c r="AH339" s="134"/>
      <c r="AI339" s="135">
        <f>$C$2</f>
        <v>800</v>
      </c>
    </row>
    <row r="340" spans="1:38" customHeight="1" ht="15">
      <c r="AF340" s="16"/>
      <c r="AG340" s="133">
        <f>ROUND((AG339-0.01),2)</f>
        <v>48.16</v>
      </c>
      <c r="AH340" s="134"/>
      <c r="AI340" s="135">
        <f>$C$2</f>
        <v>800</v>
      </c>
    </row>
    <row r="341" spans="1:38" customHeight="1" ht="15">
      <c r="AF341" s="16"/>
      <c r="AG341" s="133">
        <f>ROUND((AG340-0.01),2)</f>
        <v>48.15</v>
      </c>
      <c r="AH341" s="134"/>
      <c r="AI341" s="135">
        <f>$C$2</f>
        <v>800</v>
      </c>
    </row>
    <row r="342" spans="1:38" customHeight="1" ht="15">
      <c r="AF342" s="16"/>
      <c r="AG342" s="133">
        <f>ROUND((AG341-0.01),2)</f>
        <v>48.14</v>
      </c>
      <c r="AH342" s="134"/>
      <c r="AI342" s="135">
        <f>$C$2</f>
        <v>800</v>
      </c>
    </row>
    <row r="343" spans="1:38" customHeight="1" ht="15">
      <c r="AF343" s="16"/>
      <c r="AG343" s="133">
        <f>ROUND((AG342-0.01),2)</f>
        <v>48.13</v>
      </c>
      <c r="AH343" s="134"/>
      <c r="AI343" s="135">
        <f>$C$2</f>
        <v>800</v>
      </c>
    </row>
    <row r="344" spans="1:38" customHeight="1" ht="15">
      <c r="AF344" s="16"/>
      <c r="AG344" s="133">
        <f>ROUND((AG343-0.01),2)</f>
        <v>48.12</v>
      </c>
      <c r="AH344" s="134"/>
      <c r="AI344" s="135">
        <f>$C$2</f>
        <v>800</v>
      </c>
    </row>
    <row r="345" spans="1:38" customHeight="1" ht="15">
      <c r="AF345" s="16"/>
      <c r="AG345" s="133">
        <f>ROUND((AG344-0.01),2)</f>
        <v>48.11</v>
      </c>
      <c r="AH345" s="134"/>
      <c r="AI345" s="135">
        <f>$C$2</f>
        <v>800</v>
      </c>
    </row>
    <row r="346" spans="1:38" customHeight="1" ht="15">
      <c r="AF346" s="16"/>
      <c r="AG346" s="133">
        <f>ROUND((AG345-0.01),2)</f>
        <v>48.1</v>
      </c>
      <c r="AH346" s="134"/>
      <c r="AI346" s="135">
        <f>$C$2</f>
        <v>800</v>
      </c>
    </row>
    <row r="347" spans="1:38" customHeight="1" ht="15">
      <c r="AF347" s="16"/>
      <c r="AG347" s="133">
        <f>ROUND((AG346-0.01),2)</f>
        <v>48.09</v>
      </c>
      <c r="AH347" s="134"/>
      <c r="AI347" s="135">
        <f>$C$2</f>
        <v>800</v>
      </c>
    </row>
    <row r="348" spans="1:38" customHeight="1" ht="15">
      <c r="AF348" s="16"/>
      <c r="AG348" s="133">
        <f>ROUND((AG347-0.01),2)</f>
        <v>48.08</v>
      </c>
      <c r="AH348" s="134"/>
      <c r="AI348" s="135">
        <f>$C$2</f>
        <v>800</v>
      </c>
    </row>
    <row r="349" spans="1:38" customHeight="1" ht="15">
      <c r="AF349" s="16"/>
      <c r="AG349" s="133">
        <f>ROUND((AG348-0.01),2)</f>
        <v>48.07</v>
      </c>
      <c r="AH349" s="134"/>
      <c r="AI349" s="135">
        <f>$C$2</f>
        <v>800</v>
      </c>
    </row>
    <row r="350" spans="1:38" customHeight="1" ht="15">
      <c r="AF350" s="16"/>
      <c r="AG350" s="133">
        <f>ROUND((AG349-0.01),2)</f>
        <v>48.06</v>
      </c>
      <c r="AH350" s="134"/>
      <c r="AI350" s="135">
        <f>$C$2</f>
        <v>800</v>
      </c>
    </row>
    <row r="351" spans="1:38" customHeight="1" ht="15">
      <c r="AF351" s="16"/>
      <c r="AG351" s="133">
        <f>ROUND((AG350-0.01),2)</f>
        <v>48.05</v>
      </c>
      <c r="AH351" s="134"/>
      <c r="AI351" s="135">
        <f>$C$2</f>
        <v>800</v>
      </c>
    </row>
    <row r="352" spans="1:38" customHeight="1" ht="15">
      <c r="AF352" s="16"/>
      <c r="AG352" s="133">
        <f>ROUND((AG351-0.01),2)</f>
        <v>48.04</v>
      </c>
      <c r="AH352" s="134"/>
      <c r="AI352" s="135">
        <f>$C$2</f>
        <v>800</v>
      </c>
    </row>
    <row r="353" spans="1:38" customHeight="1" ht="15">
      <c r="AF353" s="16"/>
      <c r="AG353" s="133">
        <f>ROUND((AG352-0.01),2)</f>
        <v>48.03</v>
      </c>
      <c r="AH353" s="134"/>
      <c r="AI353" s="135">
        <f>$C$2</f>
        <v>800</v>
      </c>
    </row>
    <row r="354" spans="1:38" customHeight="1" ht="15">
      <c r="AF354" s="16"/>
      <c r="AG354" s="133">
        <f>ROUND((AG353-0.01),2)</f>
        <v>48.02</v>
      </c>
      <c r="AH354" s="134"/>
      <c r="AI354" s="135">
        <f>$C$2</f>
        <v>800</v>
      </c>
    </row>
    <row r="355" spans="1:38" customHeight="1" ht="15">
      <c r="AF355" s="16"/>
      <c r="AG355" s="133">
        <f>ROUND((AG354-0.01),2)</f>
        <v>48.01</v>
      </c>
      <c r="AH355" s="134"/>
      <c r="AI355" s="135">
        <f>$C$2</f>
        <v>800</v>
      </c>
    </row>
    <row r="356" spans="1:38" customHeight="1" ht="15">
      <c r="AF356" s="16"/>
      <c r="AG356" s="136">
        <f>ROUND((AG355-0.01),2)</f>
        <v>48</v>
      </c>
      <c r="AH356" s="137"/>
      <c r="AI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H105:Z105"/>
    <mergeCell ref="S107:Z107"/>
    <mergeCell ref="E1:H1"/>
    <mergeCell ref="AA2:AD2"/>
    <mergeCell ref="AA3:AD3"/>
    <mergeCell ref="B4:D4"/>
    <mergeCell ref="S4:AC4"/>
  </mergeCells>
  <conditionalFormatting sqref="AD8">
    <cfRule type="cellIs" dxfId="0" priority="1" operator="lessThan">
      <formula>0</formula>
    </cfRule>
  </conditionalFormatting>
  <conditionalFormatting sqref="AD9">
    <cfRule type="cellIs" dxfId="0" priority="2" operator="lessThan">
      <formula>0</formula>
    </cfRule>
  </conditionalFormatting>
  <conditionalFormatting sqref="AD10">
    <cfRule type="cellIs" dxfId="0" priority="3" operator="lessThan">
      <formula>0</formula>
    </cfRule>
  </conditionalFormatting>
  <conditionalFormatting sqref="AD11">
    <cfRule type="cellIs" dxfId="0" priority="4" operator="lessThan">
      <formula>0</formula>
    </cfRule>
  </conditionalFormatting>
  <conditionalFormatting sqref="AD12">
    <cfRule type="cellIs" dxfId="0" priority="5" operator="lessThan">
      <formula>0</formula>
    </cfRule>
  </conditionalFormatting>
  <conditionalFormatting sqref="AD13">
    <cfRule type="cellIs" dxfId="0" priority="6" operator="lessThan">
      <formula>0</formula>
    </cfRule>
  </conditionalFormatting>
  <conditionalFormatting sqref="AD14">
    <cfRule type="cellIs" dxfId="0" priority="7" operator="lessThan">
      <formula>0</formula>
    </cfRule>
  </conditionalFormatting>
  <conditionalFormatting sqref="AD15">
    <cfRule type="cellIs" dxfId="0" priority="8" operator="lessThan">
      <formula>0</formula>
    </cfRule>
  </conditionalFormatting>
  <conditionalFormatting sqref="AD16">
    <cfRule type="cellIs" dxfId="0" priority="9" operator="lessThan">
      <formula>0</formula>
    </cfRule>
  </conditionalFormatting>
  <conditionalFormatting sqref="AD17">
    <cfRule type="cellIs" dxfId="0" priority="10" operator="lessThan">
      <formula>0</formula>
    </cfRule>
  </conditionalFormatting>
  <conditionalFormatting sqref="AD18">
    <cfRule type="cellIs" dxfId="0" priority="11" operator="lessThan">
      <formula>0</formula>
    </cfRule>
  </conditionalFormatting>
  <conditionalFormatting sqref="AD19">
    <cfRule type="cellIs" dxfId="0" priority="12" operator="lessThan">
      <formula>0</formula>
    </cfRule>
  </conditionalFormatting>
  <conditionalFormatting sqref="AD20">
    <cfRule type="cellIs" dxfId="0" priority="13" operator="lessThan">
      <formula>0</formula>
    </cfRule>
  </conditionalFormatting>
  <conditionalFormatting sqref="AD21">
    <cfRule type="cellIs" dxfId="0" priority="14" operator="lessThan">
      <formula>0</formula>
    </cfRule>
  </conditionalFormatting>
  <conditionalFormatting sqref="AD22">
    <cfRule type="cellIs" dxfId="0" priority="15" operator="lessThan">
      <formula>0</formula>
    </cfRule>
  </conditionalFormatting>
  <conditionalFormatting sqref="AD23">
    <cfRule type="cellIs" dxfId="0" priority="16" operator="lessThan">
      <formula>0</formula>
    </cfRule>
  </conditionalFormatting>
  <conditionalFormatting sqref="AD24">
    <cfRule type="cellIs" dxfId="0" priority="17" operator="lessThan">
      <formula>0</formula>
    </cfRule>
  </conditionalFormatting>
  <conditionalFormatting sqref="AD25">
    <cfRule type="cellIs" dxfId="0" priority="18" operator="lessThan">
      <formula>0</formula>
    </cfRule>
  </conditionalFormatting>
  <conditionalFormatting sqref="AD26">
    <cfRule type="cellIs" dxfId="0" priority="19" operator="lessThan">
      <formula>0</formula>
    </cfRule>
  </conditionalFormatting>
  <conditionalFormatting sqref="AD27">
    <cfRule type="cellIs" dxfId="0" priority="20" operator="lessThan">
      <formula>0</formula>
    </cfRule>
  </conditionalFormatting>
  <conditionalFormatting sqref="AD28">
    <cfRule type="cellIs" dxfId="0" priority="21" operator="lessThan">
      <formula>0</formula>
    </cfRule>
  </conditionalFormatting>
  <conditionalFormatting sqref="AD29">
    <cfRule type="cellIs" dxfId="0" priority="22" operator="lessThan">
      <formula>0</formula>
    </cfRule>
  </conditionalFormatting>
  <conditionalFormatting sqref="AD30">
    <cfRule type="cellIs" dxfId="0" priority="23" operator="lessThan">
      <formula>0</formula>
    </cfRule>
  </conditionalFormatting>
  <conditionalFormatting sqref="AD31">
    <cfRule type="cellIs" dxfId="0" priority="24" operator="lessThan">
      <formula>0</formula>
    </cfRule>
  </conditionalFormatting>
  <conditionalFormatting sqref="AD32">
    <cfRule type="cellIs" dxfId="0" priority="25" operator="lessThan">
      <formula>0</formula>
    </cfRule>
  </conditionalFormatting>
  <conditionalFormatting sqref="AD33">
    <cfRule type="cellIs" dxfId="0" priority="26" operator="lessThan">
      <formula>0</formula>
    </cfRule>
  </conditionalFormatting>
  <conditionalFormatting sqref="AD34">
    <cfRule type="cellIs" dxfId="0" priority="27" operator="lessThan">
      <formula>0</formula>
    </cfRule>
  </conditionalFormatting>
  <conditionalFormatting sqref="AD35">
    <cfRule type="cellIs" dxfId="0" priority="28" operator="lessThan">
      <formula>0</formula>
    </cfRule>
  </conditionalFormatting>
  <conditionalFormatting sqref="AD36">
    <cfRule type="cellIs" dxfId="0" priority="29" operator="lessThan">
      <formula>0</formula>
    </cfRule>
  </conditionalFormatting>
  <conditionalFormatting sqref="AD37">
    <cfRule type="cellIs" dxfId="0" priority="30" operator="lessThan">
      <formula>0</formula>
    </cfRule>
  </conditionalFormatting>
  <conditionalFormatting sqref="AD38">
    <cfRule type="cellIs" dxfId="0" priority="31" operator="lessThan">
      <formula>0</formula>
    </cfRule>
  </conditionalFormatting>
  <conditionalFormatting sqref="AD39">
    <cfRule type="cellIs" dxfId="0" priority="32" operator="lessThan">
      <formula>0</formula>
    </cfRule>
  </conditionalFormatting>
  <conditionalFormatting sqref="AD40">
    <cfRule type="cellIs" dxfId="0" priority="33" operator="lessThan">
      <formula>0</formula>
    </cfRule>
  </conditionalFormatting>
  <conditionalFormatting sqref="AD41">
    <cfRule type="cellIs" dxfId="0" priority="34" operator="lessThan">
      <formula>0</formula>
    </cfRule>
  </conditionalFormatting>
  <conditionalFormatting sqref="AD42">
    <cfRule type="cellIs" dxfId="0" priority="35" operator="lessThan">
      <formula>0</formula>
    </cfRule>
  </conditionalFormatting>
  <conditionalFormatting sqref="AD43">
    <cfRule type="cellIs" dxfId="0" priority="36" operator="lessThan">
      <formula>0</formula>
    </cfRule>
  </conditionalFormatting>
  <conditionalFormatting sqref="AD44">
    <cfRule type="cellIs" dxfId="0" priority="37" operator="lessThan">
      <formula>0</formula>
    </cfRule>
  </conditionalFormatting>
  <conditionalFormatting sqref="AD45">
    <cfRule type="cellIs" dxfId="0" priority="38" operator="lessThan">
      <formula>0</formula>
    </cfRule>
  </conditionalFormatting>
  <conditionalFormatting sqref="AD46">
    <cfRule type="cellIs" dxfId="0" priority="39" operator="lessThan">
      <formula>0</formula>
    </cfRule>
  </conditionalFormatting>
  <conditionalFormatting sqref="AD47">
    <cfRule type="cellIs" dxfId="0" priority="40" operator="lessThan">
      <formula>0</formula>
    </cfRule>
  </conditionalFormatting>
  <conditionalFormatting sqref="AD48">
    <cfRule type="cellIs" dxfId="0" priority="41" operator="lessThan">
      <formula>0</formula>
    </cfRule>
  </conditionalFormatting>
  <conditionalFormatting sqref="AD49">
    <cfRule type="cellIs" dxfId="0" priority="42" operator="lessThan">
      <formula>0</formula>
    </cfRule>
  </conditionalFormatting>
  <conditionalFormatting sqref="AD50">
    <cfRule type="cellIs" dxfId="0" priority="43" operator="lessThan">
      <formula>0</formula>
    </cfRule>
  </conditionalFormatting>
  <conditionalFormatting sqref="AD51">
    <cfRule type="cellIs" dxfId="0" priority="44" operator="lessThan">
      <formula>0</formula>
    </cfRule>
  </conditionalFormatting>
  <conditionalFormatting sqref="AD52">
    <cfRule type="cellIs" dxfId="0" priority="45" operator="lessThan">
      <formula>0</formula>
    </cfRule>
  </conditionalFormatting>
  <conditionalFormatting sqref="AD53">
    <cfRule type="cellIs" dxfId="0" priority="46" operator="lessThan">
      <formula>0</formula>
    </cfRule>
  </conditionalFormatting>
  <conditionalFormatting sqref="AD54">
    <cfRule type="cellIs" dxfId="0" priority="47" operator="lessThan">
      <formula>0</formula>
    </cfRule>
  </conditionalFormatting>
  <conditionalFormatting sqref="AD55">
    <cfRule type="cellIs" dxfId="0" priority="48" operator="lessThan">
      <formula>0</formula>
    </cfRule>
  </conditionalFormatting>
  <conditionalFormatting sqref="AD56">
    <cfRule type="cellIs" dxfId="0" priority="49" operator="lessThan">
      <formula>0</formula>
    </cfRule>
  </conditionalFormatting>
  <conditionalFormatting sqref="AD57">
    <cfRule type="cellIs" dxfId="0" priority="50" operator="lessThan">
      <formula>0</formula>
    </cfRule>
  </conditionalFormatting>
  <conditionalFormatting sqref="AD58">
    <cfRule type="cellIs" dxfId="0" priority="51" operator="lessThan">
      <formula>0</formula>
    </cfRule>
  </conditionalFormatting>
  <conditionalFormatting sqref="AD59">
    <cfRule type="cellIs" dxfId="0" priority="52" operator="lessThan">
      <formula>0</formula>
    </cfRule>
  </conditionalFormatting>
  <conditionalFormatting sqref="AD60">
    <cfRule type="cellIs" dxfId="0" priority="53" operator="lessThan">
      <formula>0</formula>
    </cfRule>
  </conditionalFormatting>
  <conditionalFormatting sqref="AD61">
    <cfRule type="cellIs" dxfId="0" priority="54" operator="lessThan">
      <formula>0</formula>
    </cfRule>
  </conditionalFormatting>
  <conditionalFormatting sqref="AD62">
    <cfRule type="cellIs" dxfId="0" priority="55" operator="lessThan">
      <formula>0</formula>
    </cfRule>
  </conditionalFormatting>
  <conditionalFormatting sqref="AD63">
    <cfRule type="cellIs" dxfId="0" priority="56" operator="lessThan">
      <formula>0</formula>
    </cfRule>
  </conditionalFormatting>
  <conditionalFormatting sqref="AD64">
    <cfRule type="cellIs" dxfId="0" priority="57" operator="lessThan">
      <formula>0</formula>
    </cfRule>
  </conditionalFormatting>
  <conditionalFormatting sqref="AD65">
    <cfRule type="cellIs" dxfId="0" priority="58" operator="lessThan">
      <formula>0</formula>
    </cfRule>
  </conditionalFormatting>
  <conditionalFormatting sqref="AD66">
    <cfRule type="cellIs" dxfId="0" priority="59" operator="lessThan">
      <formula>0</formula>
    </cfRule>
  </conditionalFormatting>
  <conditionalFormatting sqref="AD67">
    <cfRule type="cellIs" dxfId="0" priority="60" operator="lessThan">
      <formula>0</formula>
    </cfRule>
  </conditionalFormatting>
  <conditionalFormatting sqref="AD68">
    <cfRule type="cellIs" dxfId="0" priority="61" operator="lessThan">
      <formula>0</formula>
    </cfRule>
  </conditionalFormatting>
  <conditionalFormatting sqref="AD69">
    <cfRule type="cellIs" dxfId="0" priority="62" operator="lessThan">
      <formula>0</formula>
    </cfRule>
  </conditionalFormatting>
  <conditionalFormatting sqref="AD70">
    <cfRule type="cellIs" dxfId="0" priority="63" operator="lessThan">
      <formula>0</formula>
    </cfRule>
  </conditionalFormatting>
  <conditionalFormatting sqref="AD71">
    <cfRule type="cellIs" dxfId="0" priority="64" operator="lessThan">
      <formula>0</formula>
    </cfRule>
  </conditionalFormatting>
  <conditionalFormatting sqref="AD72">
    <cfRule type="cellIs" dxfId="0" priority="65" operator="lessThan">
      <formula>0</formula>
    </cfRule>
  </conditionalFormatting>
  <conditionalFormatting sqref="AD73">
    <cfRule type="cellIs" dxfId="0" priority="66" operator="lessThan">
      <formula>0</formula>
    </cfRule>
  </conditionalFormatting>
  <conditionalFormatting sqref="AD74">
    <cfRule type="cellIs" dxfId="0" priority="67" operator="lessThan">
      <formula>0</formula>
    </cfRule>
  </conditionalFormatting>
  <conditionalFormatting sqref="AD75">
    <cfRule type="cellIs" dxfId="0" priority="68" operator="lessThan">
      <formula>0</formula>
    </cfRule>
  </conditionalFormatting>
  <conditionalFormatting sqref="AD76">
    <cfRule type="cellIs" dxfId="0" priority="69" operator="lessThan">
      <formula>0</formula>
    </cfRule>
  </conditionalFormatting>
  <conditionalFormatting sqref="AD77">
    <cfRule type="cellIs" dxfId="0" priority="70" operator="lessThan">
      <formula>0</formula>
    </cfRule>
  </conditionalFormatting>
  <conditionalFormatting sqref="AD78">
    <cfRule type="cellIs" dxfId="0" priority="71" operator="lessThan">
      <formula>0</formula>
    </cfRule>
  </conditionalFormatting>
  <conditionalFormatting sqref="AD79">
    <cfRule type="cellIs" dxfId="0" priority="72" operator="lessThan">
      <formula>0</formula>
    </cfRule>
  </conditionalFormatting>
  <conditionalFormatting sqref="AD80">
    <cfRule type="cellIs" dxfId="0" priority="73" operator="lessThan">
      <formula>0</formula>
    </cfRule>
  </conditionalFormatting>
  <conditionalFormatting sqref="AD81">
    <cfRule type="cellIs" dxfId="0" priority="74" operator="lessThan">
      <formula>0</formula>
    </cfRule>
  </conditionalFormatting>
  <conditionalFormatting sqref="AD82">
    <cfRule type="cellIs" dxfId="0" priority="75" operator="lessThan">
      <formula>0</formula>
    </cfRule>
  </conditionalFormatting>
  <conditionalFormatting sqref="AD83">
    <cfRule type="cellIs" dxfId="0" priority="76" operator="lessThan">
      <formula>0</formula>
    </cfRule>
  </conditionalFormatting>
  <conditionalFormatting sqref="AD84">
    <cfRule type="cellIs" dxfId="0" priority="77" operator="lessThan">
      <formula>0</formula>
    </cfRule>
  </conditionalFormatting>
  <conditionalFormatting sqref="AD85">
    <cfRule type="cellIs" dxfId="0" priority="78" operator="lessThan">
      <formula>0</formula>
    </cfRule>
  </conditionalFormatting>
  <conditionalFormatting sqref="AD86">
    <cfRule type="cellIs" dxfId="0" priority="79" operator="lessThan">
      <formula>0</formula>
    </cfRule>
  </conditionalFormatting>
  <conditionalFormatting sqref="AD87">
    <cfRule type="cellIs" dxfId="0" priority="80" operator="lessThan">
      <formula>0</formula>
    </cfRule>
  </conditionalFormatting>
  <conditionalFormatting sqref="AD88">
    <cfRule type="cellIs" dxfId="0" priority="81" operator="lessThan">
      <formula>0</formula>
    </cfRule>
  </conditionalFormatting>
  <conditionalFormatting sqref="AD89">
    <cfRule type="cellIs" dxfId="0" priority="82" operator="lessThan">
      <formula>0</formula>
    </cfRule>
  </conditionalFormatting>
  <conditionalFormatting sqref="AD90">
    <cfRule type="cellIs" dxfId="0" priority="83" operator="lessThan">
      <formula>0</formula>
    </cfRule>
  </conditionalFormatting>
  <conditionalFormatting sqref="AD91">
    <cfRule type="cellIs" dxfId="0" priority="84" operator="lessThan">
      <formula>0</formula>
    </cfRule>
  </conditionalFormatting>
  <conditionalFormatting sqref="AD92">
    <cfRule type="cellIs" dxfId="0" priority="85" operator="lessThan">
      <formula>0</formula>
    </cfRule>
  </conditionalFormatting>
  <conditionalFormatting sqref="AD93">
    <cfRule type="cellIs" dxfId="0" priority="86" operator="lessThan">
      <formula>0</formula>
    </cfRule>
  </conditionalFormatting>
  <conditionalFormatting sqref="AD94">
    <cfRule type="cellIs" dxfId="0" priority="87" operator="lessThan">
      <formula>0</formula>
    </cfRule>
  </conditionalFormatting>
  <conditionalFormatting sqref="AD95">
    <cfRule type="cellIs" dxfId="0" priority="88" operator="lessThan">
      <formula>0</formula>
    </cfRule>
  </conditionalFormatting>
  <conditionalFormatting sqref="AD96">
    <cfRule type="cellIs" dxfId="0" priority="89" operator="lessThan">
      <formula>0</formula>
    </cfRule>
  </conditionalFormatting>
  <conditionalFormatting sqref="AD97">
    <cfRule type="cellIs" dxfId="0" priority="90" operator="lessThan">
      <formula>0</formula>
    </cfRule>
  </conditionalFormatting>
  <conditionalFormatting sqref="AD98">
    <cfRule type="cellIs" dxfId="0" priority="91" operator="lessThan">
      <formula>0</formula>
    </cfRule>
  </conditionalFormatting>
  <conditionalFormatting sqref="AD99">
    <cfRule type="cellIs" dxfId="0" priority="92" operator="lessThan">
      <formula>0</formula>
    </cfRule>
  </conditionalFormatting>
  <conditionalFormatting sqref="AD100">
    <cfRule type="cellIs" dxfId="0" priority="93" operator="lessThan">
      <formula>0</formula>
    </cfRule>
  </conditionalFormatting>
  <conditionalFormatting sqref="AD101">
    <cfRule type="cellIs" dxfId="0" priority="94" operator="lessThan">
      <formula>0</formula>
    </cfRule>
  </conditionalFormatting>
  <conditionalFormatting sqref="AD102">
    <cfRule type="cellIs" dxfId="0" priority="95" operator="lessThan">
      <formula>0</formula>
    </cfRule>
  </conditionalFormatting>
  <conditionalFormatting sqref="AD103">
    <cfRule type="cellIs" dxfId="0" priority="96" operator="lessThan">
      <formula>0</formula>
    </cfRule>
  </conditionalFormatting>
  <conditionalFormatting sqref="AC8">
    <cfRule type="cellIs" dxfId="1" priority="97" operator="between">
      <formula>0</formula>
      <formula>1000000</formula>
    </cfRule>
  </conditionalFormatting>
  <conditionalFormatting sqref="AC9">
    <cfRule type="cellIs" dxfId="1" priority="98" operator="between">
      <formula>0</formula>
      <formula>1000000</formula>
    </cfRule>
  </conditionalFormatting>
  <conditionalFormatting sqref="AC10">
    <cfRule type="cellIs" dxfId="1" priority="99" operator="between">
      <formula>0</formula>
      <formula>1000000</formula>
    </cfRule>
  </conditionalFormatting>
  <conditionalFormatting sqref="AC11">
    <cfRule type="cellIs" dxfId="1" priority="100" operator="between">
      <formula>0</formula>
      <formula>1000000</formula>
    </cfRule>
  </conditionalFormatting>
  <conditionalFormatting sqref="AC12">
    <cfRule type="cellIs" dxfId="1" priority="101" operator="between">
      <formula>0</formula>
      <formula>1000000</formula>
    </cfRule>
  </conditionalFormatting>
  <conditionalFormatting sqref="AC13">
    <cfRule type="cellIs" dxfId="1" priority="102" operator="between">
      <formula>0</formula>
      <formula>1000000</formula>
    </cfRule>
  </conditionalFormatting>
  <conditionalFormatting sqref="AC14">
    <cfRule type="cellIs" dxfId="1" priority="103" operator="between">
      <formula>0</formula>
      <formula>1000000</formula>
    </cfRule>
  </conditionalFormatting>
  <conditionalFormatting sqref="AC15">
    <cfRule type="cellIs" dxfId="1" priority="104" operator="between">
      <formula>0</formula>
      <formula>1000000</formula>
    </cfRule>
  </conditionalFormatting>
  <conditionalFormatting sqref="AC16">
    <cfRule type="cellIs" dxfId="1" priority="105" operator="between">
      <formula>0</formula>
      <formula>1000000</formula>
    </cfRule>
  </conditionalFormatting>
  <conditionalFormatting sqref="AC17">
    <cfRule type="cellIs" dxfId="1" priority="106" operator="between">
      <formula>0</formula>
      <formula>1000000</formula>
    </cfRule>
  </conditionalFormatting>
  <conditionalFormatting sqref="AC18">
    <cfRule type="cellIs" dxfId="1" priority="107" operator="between">
      <formula>0</formula>
      <formula>1000000</formula>
    </cfRule>
  </conditionalFormatting>
  <conditionalFormatting sqref="AC19">
    <cfRule type="cellIs" dxfId="1" priority="108" operator="between">
      <formula>0</formula>
      <formula>1000000</formula>
    </cfRule>
  </conditionalFormatting>
  <conditionalFormatting sqref="AC20">
    <cfRule type="cellIs" dxfId="1" priority="109" operator="between">
      <formula>0</formula>
      <formula>1000000</formula>
    </cfRule>
  </conditionalFormatting>
  <conditionalFormatting sqref="AC21">
    <cfRule type="cellIs" dxfId="1" priority="110" operator="between">
      <formula>0</formula>
      <formula>1000000</formula>
    </cfRule>
  </conditionalFormatting>
  <conditionalFormatting sqref="AC22">
    <cfRule type="cellIs" dxfId="1" priority="111" operator="between">
      <formula>0</formula>
      <formula>1000000</formula>
    </cfRule>
  </conditionalFormatting>
  <conditionalFormatting sqref="AC23">
    <cfRule type="cellIs" dxfId="1" priority="112" operator="between">
      <formula>0</formula>
      <formula>1000000</formula>
    </cfRule>
  </conditionalFormatting>
  <conditionalFormatting sqref="AC24">
    <cfRule type="cellIs" dxfId="1" priority="113" operator="between">
      <formula>0</formula>
      <formula>1000000</formula>
    </cfRule>
  </conditionalFormatting>
  <conditionalFormatting sqref="AC25">
    <cfRule type="cellIs" dxfId="1" priority="114" operator="between">
      <formula>0</formula>
      <formula>1000000</formula>
    </cfRule>
  </conditionalFormatting>
  <conditionalFormatting sqref="AC26">
    <cfRule type="cellIs" dxfId="1" priority="115" operator="between">
      <formula>0</formula>
      <formula>1000000</formula>
    </cfRule>
  </conditionalFormatting>
  <conditionalFormatting sqref="AC27">
    <cfRule type="cellIs" dxfId="1" priority="116" operator="between">
      <formula>0</formula>
      <formula>1000000</formula>
    </cfRule>
  </conditionalFormatting>
  <conditionalFormatting sqref="AC28">
    <cfRule type="cellIs" dxfId="1" priority="117" operator="between">
      <formula>0</formula>
      <formula>1000000</formula>
    </cfRule>
  </conditionalFormatting>
  <conditionalFormatting sqref="AC29">
    <cfRule type="cellIs" dxfId="1" priority="118" operator="between">
      <formula>0</formula>
      <formula>1000000</formula>
    </cfRule>
  </conditionalFormatting>
  <conditionalFormatting sqref="AC30">
    <cfRule type="cellIs" dxfId="1" priority="119" operator="between">
      <formula>0</formula>
      <formula>1000000</formula>
    </cfRule>
  </conditionalFormatting>
  <conditionalFormatting sqref="AC31">
    <cfRule type="cellIs" dxfId="1" priority="120" operator="between">
      <formula>0</formula>
      <formula>1000000</formula>
    </cfRule>
  </conditionalFormatting>
  <conditionalFormatting sqref="AC32">
    <cfRule type="cellIs" dxfId="1" priority="121" operator="between">
      <formula>0</formula>
      <formula>1000000</formula>
    </cfRule>
  </conditionalFormatting>
  <conditionalFormatting sqref="AC33">
    <cfRule type="cellIs" dxfId="1" priority="122" operator="between">
      <formula>0</formula>
      <formula>1000000</formula>
    </cfRule>
  </conditionalFormatting>
  <conditionalFormatting sqref="AC34">
    <cfRule type="cellIs" dxfId="1" priority="123" operator="between">
      <formula>0</formula>
      <formula>1000000</formula>
    </cfRule>
  </conditionalFormatting>
  <conditionalFormatting sqref="AC35">
    <cfRule type="cellIs" dxfId="1" priority="124" operator="between">
      <formula>0</formula>
      <formula>1000000</formula>
    </cfRule>
  </conditionalFormatting>
  <conditionalFormatting sqref="AC36">
    <cfRule type="cellIs" dxfId="1" priority="125" operator="between">
      <formula>0</formula>
      <formula>1000000</formula>
    </cfRule>
  </conditionalFormatting>
  <conditionalFormatting sqref="AC37">
    <cfRule type="cellIs" dxfId="1" priority="126" operator="between">
      <formula>0</formula>
      <formula>1000000</formula>
    </cfRule>
  </conditionalFormatting>
  <conditionalFormatting sqref="AC38">
    <cfRule type="cellIs" dxfId="1" priority="127" operator="between">
      <formula>0</formula>
      <formula>1000000</formula>
    </cfRule>
  </conditionalFormatting>
  <conditionalFormatting sqref="AC39">
    <cfRule type="cellIs" dxfId="1" priority="128" operator="between">
      <formula>0</formula>
      <formula>1000000</formula>
    </cfRule>
  </conditionalFormatting>
  <conditionalFormatting sqref="AC40">
    <cfRule type="cellIs" dxfId="1" priority="129" operator="between">
      <formula>0</formula>
      <formula>1000000</formula>
    </cfRule>
  </conditionalFormatting>
  <conditionalFormatting sqref="AC41">
    <cfRule type="cellIs" dxfId="1" priority="130" operator="between">
      <formula>0</formula>
      <formula>1000000</formula>
    </cfRule>
  </conditionalFormatting>
  <conditionalFormatting sqref="AC42">
    <cfRule type="cellIs" dxfId="1" priority="131" operator="between">
      <formula>0</formula>
      <formula>1000000</formula>
    </cfRule>
  </conditionalFormatting>
  <conditionalFormatting sqref="AC43">
    <cfRule type="cellIs" dxfId="1" priority="132" operator="between">
      <formula>0</formula>
      <formula>1000000</formula>
    </cfRule>
  </conditionalFormatting>
  <conditionalFormatting sqref="AC44">
    <cfRule type="cellIs" dxfId="1" priority="133" operator="between">
      <formula>0</formula>
      <formula>1000000</formula>
    </cfRule>
  </conditionalFormatting>
  <conditionalFormatting sqref="AC45">
    <cfRule type="cellIs" dxfId="1" priority="134" operator="between">
      <formula>0</formula>
      <formula>1000000</formula>
    </cfRule>
  </conditionalFormatting>
  <conditionalFormatting sqref="AC46">
    <cfRule type="cellIs" dxfId="1" priority="135" operator="between">
      <formula>0</formula>
      <formula>1000000</formula>
    </cfRule>
  </conditionalFormatting>
  <conditionalFormatting sqref="AC47">
    <cfRule type="cellIs" dxfId="1" priority="136" operator="between">
      <formula>0</formula>
      <formula>1000000</formula>
    </cfRule>
  </conditionalFormatting>
  <conditionalFormatting sqref="AC48">
    <cfRule type="cellIs" dxfId="1" priority="137" operator="between">
      <formula>0</formula>
      <formula>1000000</formula>
    </cfRule>
  </conditionalFormatting>
  <conditionalFormatting sqref="AC49">
    <cfRule type="cellIs" dxfId="1" priority="138" operator="between">
      <formula>0</formula>
      <formula>1000000</formula>
    </cfRule>
  </conditionalFormatting>
  <conditionalFormatting sqref="AC50">
    <cfRule type="cellIs" dxfId="1" priority="139" operator="between">
      <formula>0</formula>
      <formula>1000000</formula>
    </cfRule>
  </conditionalFormatting>
  <conditionalFormatting sqref="AC51">
    <cfRule type="cellIs" dxfId="1" priority="140" operator="between">
      <formula>0</formula>
      <formula>1000000</formula>
    </cfRule>
  </conditionalFormatting>
  <conditionalFormatting sqref="AC52">
    <cfRule type="cellIs" dxfId="1" priority="141" operator="between">
      <formula>0</formula>
      <formula>1000000</formula>
    </cfRule>
  </conditionalFormatting>
  <conditionalFormatting sqref="AC53">
    <cfRule type="cellIs" dxfId="1" priority="142" operator="between">
      <formula>0</formula>
      <formula>1000000</formula>
    </cfRule>
  </conditionalFormatting>
  <conditionalFormatting sqref="AC54">
    <cfRule type="cellIs" dxfId="1" priority="143" operator="between">
      <formula>0</formula>
      <formula>1000000</formula>
    </cfRule>
  </conditionalFormatting>
  <conditionalFormatting sqref="AC55">
    <cfRule type="cellIs" dxfId="1" priority="144" operator="between">
      <formula>0</formula>
      <formula>1000000</formula>
    </cfRule>
  </conditionalFormatting>
  <conditionalFormatting sqref="AC56">
    <cfRule type="cellIs" dxfId="1" priority="145" operator="between">
      <formula>0</formula>
      <formula>1000000</formula>
    </cfRule>
  </conditionalFormatting>
  <conditionalFormatting sqref="AC57">
    <cfRule type="cellIs" dxfId="1" priority="146" operator="between">
      <formula>0</formula>
      <formula>1000000</formula>
    </cfRule>
  </conditionalFormatting>
  <conditionalFormatting sqref="AC58">
    <cfRule type="cellIs" dxfId="1" priority="147" operator="between">
      <formula>0</formula>
      <formula>1000000</formula>
    </cfRule>
  </conditionalFormatting>
  <conditionalFormatting sqref="AC59">
    <cfRule type="cellIs" dxfId="1" priority="148" operator="between">
      <formula>0</formula>
      <formula>1000000</formula>
    </cfRule>
  </conditionalFormatting>
  <conditionalFormatting sqref="AC60">
    <cfRule type="cellIs" dxfId="1" priority="149" operator="between">
      <formula>0</formula>
      <formula>1000000</formula>
    </cfRule>
  </conditionalFormatting>
  <conditionalFormatting sqref="AC61">
    <cfRule type="cellIs" dxfId="1" priority="150" operator="between">
      <formula>0</formula>
      <formula>1000000</formula>
    </cfRule>
  </conditionalFormatting>
  <conditionalFormatting sqref="AC62">
    <cfRule type="cellIs" dxfId="1" priority="151" operator="between">
      <formula>0</formula>
      <formula>1000000</formula>
    </cfRule>
  </conditionalFormatting>
  <conditionalFormatting sqref="AC63">
    <cfRule type="cellIs" dxfId="1" priority="152" operator="between">
      <formula>0</formula>
      <formula>1000000</formula>
    </cfRule>
  </conditionalFormatting>
  <conditionalFormatting sqref="AC64">
    <cfRule type="cellIs" dxfId="1" priority="153" operator="between">
      <formula>0</formula>
      <formula>1000000</formula>
    </cfRule>
  </conditionalFormatting>
  <conditionalFormatting sqref="AC65">
    <cfRule type="cellIs" dxfId="1" priority="154" operator="between">
      <formula>0</formula>
      <formula>1000000</formula>
    </cfRule>
  </conditionalFormatting>
  <conditionalFormatting sqref="AC66">
    <cfRule type="cellIs" dxfId="1" priority="155" operator="between">
      <formula>0</formula>
      <formula>1000000</formula>
    </cfRule>
  </conditionalFormatting>
  <conditionalFormatting sqref="AC67">
    <cfRule type="cellIs" dxfId="1" priority="156" operator="between">
      <formula>0</formula>
      <formula>1000000</formula>
    </cfRule>
  </conditionalFormatting>
  <conditionalFormatting sqref="AC68">
    <cfRule type="cellIs" dxfId="1" priority="157" operator="between">
      <formula>0</formula>
      <formula>1000000</formula>
    </cfRule>
  </conditionalFormatting>
  <conditionalFormatting sqref="AC69">
    <cfRule type="cellIs" dxfId="1" priority="158" operator="between">
      <formula>0</formula>
      <formula>1000000</formula>
    </cfRule>
  </conditionalFormatting>
  <conditionalFormatting sqref="AC70">
    <cfRule type="cellIs" dxfId="1" priority="159" operator="between">
      <formula>0</formula>
      <formula>1000000</formula>
    </cfRule>
  </conditionalFormatting>
  <conditionalFormatting sqref="AC71">
    <cfRule type="cellIs" dxfId="1" priority="160" operator="between">
      <formula>0</formula>
      <formula>1000000</formula>
    </cfRule>
  </conditionalFormatting>
  <conditionalFormatting sqref="AC72">
    <cfRule type="cellIs" dxfId="1" priority="161" operator="between">
      <formula>0</formula>
      <formula>1000000</formula>
    </cfRule>
  </conditionalFormatting>
  <conditionalFormatting sqref="AC73">
    <cfRule type="cellIs" dxfId="1" priority="162" operator="between">
      <formula>0</formula>
      <formula>1000000</formula>
    </cfRule>
  </conditionalFormatting>
  <conditionalFormatting sqref="AC74">
    <cfRule type="cellIs" dxfId="1" priority="163" operator="between">
      <formula>0</formula>
      <formula>1000000</formula>
    </cfRule>
  </conditionalFormatting>
  <conditionalFormatting sqref="AC75">
    <cfRule type="cellIs" dxfId="1" priority="164" operator="between">
      <formula>0</formula>
      <formula>1000000</formula>
    </cfRule>
  </conditionalFormatting>
  <conditionalFormatting sqref="AC76">
    <cfRule type="cellIs" dxfId="1" priority="165" operator="between">
      <formula>0</formula>
      <formula>1000000</formula>
    </cfRule>
  </conditionalFormatting>
  <conditionalFormatting sqref="AC77">
    <cfRule type="cellIs" dxfId="1" priority="166" operator="between">
      <formula>0</formula>
      <formula>1000000</formula>
    </cfRule>
  </conditionalFormatting>
  <conditionalFormatting sqref="AC78">
    <cfRule type="cellIs" dxfId="1" priority="167" operator="between">
      <formula>0</formula>
      <formula>1000000</formula>
    </cfRule>
  </conditionalFormatting>
  <conditionalFormatting sqref="AC79">
    <cfRule type="cellIs" dxfId="1" priority="168" operator="between">
      <formula>0</formula>
      <formula>1000000</formula>
    </cfRule>
  </conditionalFormatting>
  <conditionalFormatting sqref="AC80">
    <cfRule type="cellIs" dxfId="1" priority="169" operator="between">
      <formula>0</formula>
      <formula>1000000</formula>
    </cfRule>
  </conditionalFormatting>
  <conditionalFormatting sqref="AC81">
    <cfRule type="cellIs" dxfId="1" priority="170" operator="between">
      <formula>0</formula>
      <formula>1000000</formula>
    </cfRule>
  </conditionalFormatting>
  <conditionalFormatting sqref="AC82">
    <cfRule type="cellIs" dxfId="1" priority="171" operator="between">
      <formula>0</formula>
      <formula>1000000</formula>
    </cfRule>
  </conditionalFormatting>
  <conditionalFormatting sqref="AC83">
    <cfRule type="cellIs" dxfId="1" priority="172" operator="between">
      <formula>0</formula>
      <formula>1000000</formula>
    </cfRule>
  </conditionalFormatting>
  <conditionalFormatting sqref="AC84">
    <cfRule type="cellIs" dxfId="1" priority="173" operator="between">
      <formula>0</formula>
      <formula>1000000</formula>
    </cfRule>
  </conditionalFormatting>
  <conditionalFormatting sqref="AC85">
    <cfRule type="cellIs" dxfId="1" priority="174" operator="between">
      <formula>0</formula>
      <formula>1000000</formula>
    </cfRule>
  </conditionalFormatting>
  <conditionalFormatting sqref="AC86">
    <cfRule type="cellIs" dxfId="1" priority="175" operator="between">
      <formula>0</formula>
      <formula>1000000</formula>
    </cfRule>
  </conditionalFormatting>
  <conditionalFormatting sqref="AC87">
    <cfRule type="cellIs" dxfId="1" priority="176" operator="between">
      <formula>0</formula>
      <formula>1000000</formula>
    </cfRule>
  </conditionalFormatting>
  <conditionalFormatting sqref="AC88">
    <cfRule type="cellIs" dxfId="1" priority="177" operator="between">
      <formula>0</formula>
      <formula>1000000</formula>
    </cfRule>
  </conditionalFormatting>
  <conditionalFormatting sqref="AC89">
    <cfRule type="cellIs" dxfId="1" priority="178" operator="between">
      <formula>0</formula>
      <formula>1000000</formula>
    </cfRule>
  </conditionalFormatting>
  <conditionalFormatting sqref="AC90">
    <cfRule type="cellIs" dxfId="1" priority="179" operator="between">
      <formula>0</formula>
      <formula>1000000</formula>
    </cfRule>
  </conditionalFormatting>
  <conditionalFormatting sqref="AC91">
    <cfRule type="cellIs" dxfId="1" priority="180" operator="between">
      <formula>0</formula>
      <formula>1000000</formula>
    </cfRule>
  </conditionalFormatting>
  <conditionalFormatting sqref="AC92">
    <cfRule type="cellIs" dxfId="1" priority="181" operator="between">
      <formula>0</formula>
      <formula>1000000</formula>
    </cfRule>
  </conditionalFormatting>
  <conditionalFormatting sqref="AC93">
    <cfRule type="cellIs" dxfId="1" priority="182" operator="between">
      <formula>0</formula>
      <formula>1000000</formula>
    </cfRule>
  </conditionalFormatting>
  <conditionalFormatting sqref="AC94">
    <cfRule type="cellIs" dxfId="1" priority="183" operator="between">
      <formula>0</formula>
      <formula>1000000</formula>
    </cfRule>
  </conditionalFormatting>
  <conditionalFormatting sqref="AC95">
    <cfRule type="cellIs" dxfId="1" priority="184" operator="between">
      <formula>0</formula>
      <formula>1000000</formula>
    </cfRule>
  </conditionalFormatting>
  <conditionalFormatting sqref="AC96">
    <cfRule type="cellIs" dxfId="1" priority="185" operator="between">
      <formula>0</formula>
      <formula>1000000</formula>
    </cfRule>
  </conditionalFormatting>
  <conditionalFormatting sqref="AC97">
    <cfRule type="cellIs" dxfId="1" priority="186" operator="between">
      <formula>0</formula>
      <formula>1000000</formula>
    </cfRule>
  </conditionalFormatting>
  <conditionalFormatting sqref="AC98">
    <cfRule type="cellIs" dxfId="1" priority="187" operator="between">
      <formula>0</formula>
      <formula>1000000</formula>
    </cfRule>
  </conditionalFormatting>
  <conditionalFormatting sqref="AC99">
    <cfRule type="cellIs" dxfId="1" priority="188" operator="between">
      <formula>0</formula>
      <formula>1000000</formula>
    </cfRule>
  </conditionalFormatting>
  <conditionalFormatting sqref="AC100">
    <cfRule type="cellIs" dxfId="1" priority="189" operator="between">
      <formula>0</formula>
      <formula>1000000</formula>
    </cfRule>
  </conditionalFormatting>
  <conditionalFormatting sqref="AC101">
    <cfRule type="cellIs" dxfId="1" priority="190" operator="between">
      <formula>0</formula>
      <formula>1000000</formula>
    </cfRule>
  </conditionalFormatting>
  <conditionalFormatting sqref="AC102">
    <cfRule type="cellIs" dxfId="1" priority="191" operator="between">
      <formula>0</formula>
      <formula>1000000</formula>
    </cfRule>
  </conditionalFormatting>
  <conditionalFormatting sqref="AC103">
    <cfRule type="cellIs" dxfId="1" priority="192" operator="between">
      <formula>0</formula>
      <formula>1000000</formula>
    </cfRule>
  </conditionalFormatting>
  <conditionalFormatting sqref="M8">
    <cfRule type="cellIs" dxfId="2" priority="193" operator="greaterThan">
      <formula>0</formula>
    </cfRule>
  </conditionalFormatting>
  <conditionalFormatting sqref="M9">
    <cfRule type="cellIs" dxfId="2" priority="194" operator="greaterThan">
      <formula>0</formula>
    </cfRule>
  </conditionalFormatting>
  <conditionalFormatting sqref="M10">
    <cfRule type="cellIs" dxfId="2" priority="195" operator="greaterThan">
      <formula>0</formula>
    </cfRule>
  </conditionalFormatting>
  <conditionalFormatting sqref="M11">
    <cfRule type="cellIs" dxfId="2" priority="196" operator="greaterThan">
      <formula>0</formula>
    </cfRule>
  </conditionalFormatting>
  <conditionalFormatting sqref="M12">
    <cfRule type="cellIs" dxfId="2" priority="197" operator="greaterThan">
      <formula>0</formula>
    </cfRule>
  </conditionalFormatting>
  <conditionalFormatting sqref="M13">
    <cfRule type="cellIs" dxfId="2" priority="198" operator="greaterThan">
      <formula>0</formula>
    </cfRule>
  </conditionalFormatting>
  <conditionalFormatting sqref="M14">
    <cfRule type="cellIs" dxfId="2" priority="199" operator="greaterThan">
      <formula>0</formula>
    </cfRule>
  </conditionalFormatting>
  <conditionalFormatting sqref="M15">
    <cfRule type="cellIs" dxfId="2" priority="200" operator="greaterThan">
      <formula>0</formula>
    </cfRule>
  </conditionalFormatting>
  <conditionalFormatting sqref="M16">
    <cfRule type="cellIs" dxfId="2" priority="201" operator="greaterThan">
      <formula>0</formula>
    </cfRule>
  </conditionalFormatting>
  <conditionalFormatting sqref="M17">
    <cfRule type="cellIs" dxfId="2" priority="202" operator="greaterThan">
      <formula>0</formula>
    </cfRule>
  </conditionalFormatting>
  <conditionalFormatting sqref="M18">
    <cfRule type="cellIs" dxfId="2" priority="203" operator="greaterThan">
      <formula>0</formula>
    </cfRule>
  </conditionalFormatting>
  <conditionalFormatting sqref="M19">
    <cfRule type="cellIs" dxfId="2" priority="204" operator="greaterThan">
      <formula>0</formula>
    </cfRule>
  </conditionalFormatting>
  <conditionalFormatting sqref="M20">
    <cfRule type="cellIs" dxfId="2" priority="205" operator="greaterThan">
      <formula>0</formula>
    </cfRule>
  </conditionalFormatting>
  <conditionalFormatting sqref="M21">
    <cfRule type="cellIs" dxfId="2" priority="206" operator="greaterThan">
      <formula>0</formula>
    </cfRule>
  </conditionalFormatting>
  <conditionalFormatting sqref="M22">
    <cfRule type="cellIs" dxfId="2" priority="207" operator="greaterThan">
      <formula>0</formula>
    </cfRule>
  </conditionalFormatting>
  <conditionalFormatting sqref="M23">
    <cfRule type="cellIs" dxfId="2" priority="208" operator="greaterThan">
      <formula>0</formula>
    </cfRule>
  </conditionalFormatting>
  <conditionalFormatting sqref="M24">
    <cfRule type="cellIs" dxfId="2" priority="209" operator="greaterThan">
      <formula>0</formula>
    </cfRule>
  </conditionalFormatting>
  <conditionalFormatting sqref="M25">
    <cfRule type="cellIs" dxfId="2" priority="210" operator="greaterThan">
      <formula>0</formula>
    </cfRule>
  </conditionalFormatting>
  <conditionalFormatting sqref="M26">
    <cfRule type="cellIs" dxfId="2" priority="211" operator="greaterThan">
      <formula>0</formula>
    </cfRule>
  </conditionalFormatting>
  <conditionalFormatting sqref="M27">
    <cfRule type="cellIs" dxfId="2" priority="212" operator="greaterThan">
      <formula>0</formula>
    </cfRule>
  </conditionalFormatting>
  <conditionalFormatting sqref="M28">
    <cfRule type="cellIs" dxfId="2" priority="213" operator="greaterThan">
      <formula>0</formula>
    </cfRule>
  </conditionalFormatting>
  <conditionalFormatting sqref="M29">
    <cfRule type="cellIs" dxfId="2" priority="214" operator="greaterThan">
      <formula>0</formula>
    </cfRule>
  </conditionalFormatting>
  <conditionalFormatting sqref="M30">
    <cfRule type="cellIs" dxfId="2" priority="215" operator="greaterThan">
      <formula>0</formula>
    </cfRule>
  </conditionalFormatting>
  <conditionalFormatting sqref="M31">
    <cfRule type="cellIs" dxfId="2" priority="216" operator="greaterThan">
      <formula>0</formula>
    </cfRule>
  </conditionalFormatting>
  <conditionalFormatting sqref="M32">
    <cfRule type="cellIs" dxfId="2" priority="217" operator="greaterThan">
      <formula>0</formula>
    </cfRule>
  </conditionalFormatting>
  <conditionalFormatting sqref="M33">
    <cfRule type="cellIs" dxfId="2" priority="218" operator="greaterThan">
      <formula>0</formula>
    </cfRule>
  </conditionalFormatting>
  <conditionalFormatting sqref="M34">
    <cfRule type="cellIs" dxfId="2" priority="219" operator="greaterThan">
      <formula>0</formula>
    </cfRule>
  </conditionalFormatting>
  <conditionalFormatting sqref="M35">
    <cfRule type="cellIs" dxfId="2" priority="220" operator="greaterThan">
      <formula>0</formula>
    </cfRule>
  </conditionalFormatting>
  <conditionalFormatting sqref="M36">
    <cfRule type="cellIs" dxfId="2" priority="221" operator="greaterThan">
      <formula>0</formula>
    </cfRule>
  </conditionalFormatting>
  <conditionalFormatting sqref="M37">
    <cfRule type="cellIs" dxfId="2" priority="222" operator="greaterThan">
      <formula>0</formula>
    </cfRule>
  </conditionalFormatting>
  <conditionalFormatting sqref="M38">
    <cfRule type="cellIs" dxfId="2" priority="223" operator="greaterThan">
      <formula>0</formula>
    </cfRule>
  </conditionalFormatting>
  <conditionalFormatting sqref="M39">
    <cfRule type="cellIs" dxfId="2" priority="224" operator="greaterThan">
      <formula>0</formula>
    </cfRule>
  </conditionalFormatting>
  <conditionalFormatting sqref="M40">
    <cfRule type="cellIs" dxfId="2" priority="225" operator="greaterThan">
      <formula>0</formula>
    </cfRule>
  </conditionalFormatting>
  <conditionalFormatting sqref="M41">
    <cfRule type="cellIs" dxfId="2" priority="226" operator="greaterThan">
      <formula>0</formula>
    </cfRule>
  </conditionalFormatting>
  <conditionalFormatting sqref="M42">
    <cfRule type="cellIs" dxfId="2" priority="227" operator="greaterThan">
      <formula>0</formula>
    </cfRule>
  </conditionalFormatting>
  <conditionalFormatting sqref="M43">
    <cfRule type="cellIs" dxfId="2" priority="228" operator="greaterThan">
      <formula>0</formula>
    </cfRule>
  </conditionalFormatting>
  <conditionalFormatting sqref="M44">
    <cfRule type="cellIs" dxfId="2" priority="229" operator="greaterThan">
      <formula>0</formula>
    </cfRule>
  </conditionalFormatting>
  <conditionalFormatting sqref="M45">
    <cfRule type="cellIs" dxfId="2" priority="230" operator="greaterThan">
      <formula>0</formula>
    </cfRule>
  </conditionalFormatting>
  <conditionalFormatting sqref="M46">
    <cfRule type="cellIs" dxfId="2" priority="231" operator="greaterThan">
      <formula>0</formula>
    </cfRule>
  </conditionalFormatting>
  <conditionalFormatting sqref="M47">
    <cfRule type="cellIs" dxfId="2" priority="232" operator="greaterThan">
      <formula>0</formula>
    </cfRule>
  </conditionalFormatting>
  <conditionalFormatting sqref="M48">
    <cfRule type="cellIs" dxfId="2" priority="233" operator="greaterThan">
      <formula>0</formula>
    </cfRule>
  </conditionalFormatting>
  <conditionalFormatting sqref="M49">
    <cfRule type="cellIs" dxfId="2" priority="234" operator="greaterThan">
      <formula>0</formula>
    </cfRule>
  </conditionalFormatting>
  <conditionalFormatting sqref="M50">
    <cfRule type="cellIs" dxfId="2" priority="235" operator="greaterThan">
      <formula>0</formula>
    </cfRule>
  </conditionalFormatting>
  <conditionalFormatting sqref="M51">
    <cfRule type="cellIs" dxfId="2" priority="236" operator="greaterThan">
      <formula>0</formula>
    </cfRule>
  </conditionalFormatting>
  <conditionalFormatting sqref="M52">
    <cfRule type="cellIs" dxfId="2" priority="237" operator="greaterThan">
      <formula>0</formula>
    </cfRule>
  </conditionalFormatting>
  <conditionalFormatting sqref="M53">
    <cfRule type="cellIs" dxfId="2" priority="238" operator="greaterThan">
      <formula>0</formula>
    </cfRule>
  </conditionalFormatting>
  <conditionalFormatting sqref="M54">
    <cfRule type="cellIs" dxfId="2" priority="239" operator="greaterThan">
      <formula>0</formula>
    </cfRule>
  </conditionalFormatting>
  <conditionalFormatting sqref="M55">
    <cfRule type="cellIs" dxfId="2" priority="240" operator="greaterThan">
      <formula>0</formula>
    </cfRule>
  </conditionalFormatting>
  <conditionalFormatting sqref="M56">
    <cfRule type="cellIs" dxfId="2" priority="241" operator="greaterThan">
      <formula>0</formula>
    </cfRule>
  </conditionalFormatting>
  <conditionalFormatting sqref="M57">
    <cfRule type="cellIs" dxfId="2" priority="242" operator="greaterThan">
      <formula>0</formula>
    </cfRule>
  </conditionalFormatting>
  <conditionalFormatting sqref="M58">
    <cfRule type="cellIs" dxfId="2" priority="243" operator="greaterThan">
      <formula>0</formula>
    </cfRule>
  </conditionalFormatting>
  <conditionalFormatting sqref="M59">
    <cfRule type="cellIs" dxfId="2" priority="244" operator="greaterThan">
      <formula>0</formula>
    </cfRule>
  </conditionalFormatting>
  <conditionalFormatting sqref="M60">
    <cfRule type="cellIs" dxfId="2" priority="245" operator="greaterThan">
      <formula>0</formula>
    </cfRule>
  </conditionalFormatting>
  <conditionalFormatting sqref="M61">
    <cfRule type="cellIs" dxfId="2" priority="246" operator="greaterThan">
      <formula>0</formula>
    </cfRule>
  </conditionalFormatting>
  <conditionalFormatting sqref="M62">
    <cfRule type="cellIs" dxfId="2" priority="247" operator="greaterThan">
      <formula>0</formula>
    </cfRule>
  </conditionalFormatting>
  <conditionalFormatting sqref="M63">
    <cfRule type="cellIs" dxfId="2" priority="248" operator="greaterThan">
      <formula>0</formula>
    </cfRule>
  </conditionalFormatting>
  <conditionalFormatting sqref="M64">
    <cfRule type="cellIs" dxfId="2" priority="249" operator="greaterThan">
      <formula>0</formula>
    </cfRule>
  </conditionalFormatting>
  <conditionalFormatting sqref="M65">
    <cfRule type="cellIs" dxfId="2" priority="250" operator="greaterThan">
      <formula>0</formula>
    </cfRule>
  </conditionalFormatting>
  <conditionalFormatting sqref="M66">
    <cfRule type="cellIs" dxfId="2" priority="251" operator="greaterThan">
      <formula>0</formula>
    </cfRule>
  </conditionalFormatting>
  <conditionalFormatting sqref="M67">
    <cfRule type="cellIs" dxfId="2" priority="252" operator="greaterThan">
      <formula>0</formula>
    </cfRule>
  </conditionalFormatting>
  <conditionalFormatting sqref="M68">
    <cfRule type="cellIs" dxfId="2" priority="253" operator="greaterThan">
      <formula>0</formula>
    </cfRule>
  </conditionalFormatting>
  <conditionalFormatting sqref="M69">
    <cfRule type="cellIs" dxfId="2" priority="254" operator="greaterThan">
      <formula>0</formula>
    </cfRule>
  </conditionalFormatting>
  <conditionalFormatting sqref="M70">
    <cfRule type="cellIs" dxfId="2" priority="255" operator="greaterThan">
      <formula>0</formula>
    </cfRule>
  </conditionalFormatting>
  <conditionalFormatting sqref="M71">
    <cfRule type="cellIs" dxfId="2" priority="256" operator="greaterThan">
      <formula>0</formula>
    </cfRule>
  </conditionalFormatting>
  <conditionalFormatting sqref="M72">
    <cfRule type="cellIs" dxfId="2" priority="257" operator="greaterThan">
      <formula>0</formula>
    </cfRule>
  </conditionalFormatting>
  <conditionalFormatting sqref="M73">
    <cfRule type="cellIs" dxfId="2" priority="258" operator="greaterThan">
      <formula>0</formula>
    </cfRule>
  </conditionalFormatting>
  <conditionalFormatting sqref="M74">
    <cfRule type="cellIs" dxfId="2" priority="259" operator="greaterThan">
      <formula>0</formula>
    </cfRule>
  </conditionalFormatting>
  <conditionalFormatting sqref="M75">
    <cfRule type="cellIs" dxfId="2" priority="260" operator="greaterThan">
      <formula>0</formula>
    </cfRule>
  </conditionalFormatting>
  <conditionalFormatting sqref="M76">
    <cfRule type="cellIs" dxfId="2" priority="261" operator="greaterThan">
      <formula>0</formula>
    </cfRule>
  </conditionalFormatting>
  <conditionalFormatting sqref="M77">
    <cfRule type="cellIs" dxfId="2" priority="262" operator="greaterThan">
      <formula>0</formula>
    </cfRule>
  </conditionalFormatting>
  <conditionalFormatting sqref="M78">
    <cfRule type="cellIs" dxfId="2" priority="263" operator="greaterThan">
      <formula>0</formula>
    </cfRule>
  </conditionalFormatting>
  <conditionalFormatting sqref="M79">
    <cfRule type="cellIs" dxfId="2" priority="264" operator="greaterThan">
      <formula>0</formula>
    </cfRule>
  </conditionalFormatting>
  <conditionalFormatting sqref="M80">
    <cfRule type="cellIs" dxfId="2" priority="265" operator="greaterThan">
      <formula>0</formula>
    </cfRule>
  </conditionalFormatting>
  <conditionalFormatting sqref="M81">
    <cfRule type="cellIs" dxfId="2" priority="266" operator="greaterThan">
      <formula>0</formula>
    </cfRule>
  </conditionalFormatting>
  <conditionalFormatting sqref="M82">
    <cfRule type="cellIs" dxfId="2" priority="267" operator="greaterThan">
      <formula>0</formula>
    </cfRule>
  </conditionalFormatting>
  <conditionalFormatting sqref="M83">
    <cfRule type="cellIs" dxfId="2" priority="268" operator="greaterThan">
      <formula>0</formula>
    </cfRule>
  </conditionalFormatting>
  <conditionalFormatting sqref="M84">
    <cfRule type="cellIs" dxfId="2" priority="269" operator="greaterThan">
      <formula>0</formula>
    </cfRule>
  </conditionalFormatting>
  <conditionalFormatting sqref="M85">
    <cfRule type="cellIs" dxfId="2" priority="270" operator="greaterThan">
      <formula>0</formula>
    </cfRule>
  </conditionalFormatting>
  <conditionalFormatting sqref="M86">
    <cfRule type="cellIs" dxfId="2" priority="271" operator="greaterThan">
      <formula>0</formula>
    </cfRule>
  </conditionalFormatting>
  <conditionalFormatting sqref="M87">
    <cfRule type="cellIs" dxfId="2" priority="272" operator="greaterThan">
      <formula>0</formula>
    </cfRule>
  </conditionalFormatting>
  <conditionalFormatting sqref="M88">
    <cfRule type="cellIs" dxfId="2" priority="273" operator="greaterThan">
      <formula>0</formula>
    </cfRule>
  </conditionalFormatting>
  <conditionalFormatting sqref="M89">
    <cfRule type="cellIs" dxfId="2" priority="274" operator="greaterThan">
      <formula>0</formula>
    </cfRule>
  </conditionalFormatting>
  <conditionalFormatting sqref="M90">
    <cfRule type="cellIs" dxfId="2" priority="275" operator="greaterThan">
      <formula>0</formula>
    </cfRule>
  </conditionalFormatting>
  <conditionalFormatting sqref="M91">
    <cfRule type="cellIs" dxfId="2" priority="276" operator="greaterThan">
      <formula>0</formula>
    </cfRule>
  </conditionalFormatting>
  <conditionalFormatting sqref="M92">
    <cfRule type="cellIs" dxfId="2" priority="277" operator="greaterThan">
      <formula>0</formula>
    </cfRule>
  </conditionalFormatting>
  <conditionalFormatting sqref="M93">
    <cfRule type="cellIs" dxfId="2" priority="278" operator="greaterThan">
      <formula>0</formula>
    </cfRule>
  </conditionalFormatting>
  <conditionalFormatting sqref="M94">
    <cfRule type="cellIs" dxfId="2" priority="279" operator="greaterThan">
      <formula>0</formula>
    </cfRule>
  </conditionalFormatting>
  <conditionalFormatting sqref="M95">
    <cfRule type="cellIs" dxfId="2" priority="280" operator="greaterThan">
      <formula>0</formula>
    </cfRule>
  </conditionalFormatting>
  <conditionalFormatting sqref="M96">
    <cfRule type="cellIs" dxfId="2" priority="281" operator="greaterThan">
      <formula>0</formula>
    </cfRule>
  </conditionalFormatting>
  <conditionalFormatting sqref="M97">
    <cfRule type="cellIs" dxfId="2" priority="282" operator="greaterThan">
      <formula>0</formula>
    </cfRule>
  </conditionalFormatting>
  <conditionalFormatting sqref="M98">
    <cfRule type="cellIs" dxfId="2" priority="283" operator="greaterThan">
      <formula>0</formula>
    </cfRule>
  </conditionalFormatting>
  <conditionalFormatting sqref="M99">
    <cfRule type="cellIs" dxfId="2" priority="284" operator="greaterThan">
      <formula>0</formula>
    </cfRule>
  </conditionalFormatting>
  <conditionalFormatting sqref="M100">
    <cfRule type="cellIs" dxfId="2" priority="285" operator="greaterThan">
      <formula>0</formula>
    </cfRule>
  </conditionalFormatting>
  <conditionalFormatting sqref="M101">
    <cfRule type="cellIs" dxfId="2" priority="286" operator="greaterThan">
      <formula>0</formula>
    </cfRule>
  </conditionalFormatting>
  <conditionalFormatting sqref="M102">
    <cfRule type="cellIs" dxfId="2" priority="287" operator="greaterThan">
      <formula>0</formula>
    </cfRule>
  </conditionalFormatting>
  <conditionalFormatting sqref="M103">
    <cfRule type="cellIs" dxfId="2" priority="288" operator="greaterThan">
      <formula>0</formula>
    </cfRule>
  </conditionalFormatting>
  <conditionalFormatting sqref="M104">
    <cfRule type="cellIs" dxfId="2" priority="289" operator="greaterThan">
      <formula>0</formula>
    </cfRule>
  </conditionalFormatting>
  <conditionalFormatting sqref="P8">
    <cfRule type="cellIs" dxfId="2" priority="290" operator="greaterThan">
      <formula>0</formula>
    </cfRule>
  </conditionalFormatting>
  <conditionalFormatting sqref="P9">
    <cfRule type="cellIs" dxfId="2" priority="291" operator="greaterThan">
      <formula>0</formula>
    </cfRule>
  </conditionalFormatting>
  <conditionalFormatting sqref="P10">
    <cfRule type="cellIs" dxfId="2" priority="292" operator="greaterThan">
      <formula>0</formula>
    </cfRule>
  </conditionalFormatting>
  <conditionalFormatting sqref="P11">
    <cfRule type="cellIs" dxfId="2" priority="293" operator="greaterThan">
      <formula>0</formula>
    </cfRule>
  </conditionalFormatting>
  <conditionalFormatting sqref="P12">
    <cfRule type="cellIs" dxfId="2" priority="294" operator="greaterThan">
      <formula>0</formula>
    </cfRule>
  </conditionalFormatting>
  <conditionalFormatting sqref="P13">
    <cfRule type="cellIs" dxfId="2" priority="295" operator="greaterThan">
      <formula>0</formula>
    </cfRule>
  </conditionalFormatting>
  <conditionalFormatting sqref="P14">
    <cfRule type="cellIs" dxfId="2" priority="296" operator="greaterThan">
      <formula>0</formula>
    </cfRule>
  </conditionalFormatting>
  <conditionalFormatting sqref="P15">
    <cfRule type="cellIs" dxfId="2" priority="297" operator="greaterThan">
      <formula>0</formula>
    </cfRule>
  </conditionalFormatting>
  <conditionalFormatting sqref="P16">
    <cfRule type="cellIs" dxfId="2" priority="298" operator="greaterThan">
      <formula>0</formula>
    </cfRule>
  </conditionalFormatting>
  <conditionalFormatting sqref="P17">
    <cfRule type="cellIs" dxfId="2" priority="299" operator="greaterThan">
      <formula>0</formula>
    </cfRule>
  </conditionalFormatting>
  <conditionalFormatting sqref="P18">
    <cfRule type="cellIs" dxfId="2" priority="300" operator="greaterThan">
      <formula>0</formula>
    </cfRule>
  </conditionalFormatting>
  <conditionalFormatting sqref="P19">
    <cfRule type="cellIs" dxfId="2" priority="301" operator="greaterThan">
      <formula>0</formula>
    </cfRule>
  </conditionalFormatting>
  <conditionalFormatting sqref="P20">
    <cfRule type="cellIs" dxfId="2" priority="302" operator="greaterThan">
      <formula>0</formula>
    </cfRule>
  </conditionalFormatting>
  <conditionalFormatting sqref="P21">
    <cfRule type="cellIs" dxfId="2" priority="303" operator="greaterThan">
      <formula>0</formula>
    </cfRule>
  </conditionalFormatting>
  <conditionalFormatting sqref="P22">
    <cfRule type="cellIs" dxfId="2" priority="304" operator="greaterThan">
      <formula>0</formula>
    </cfRule>
  </conditionalFormatting>
  <conditionalFormatting sqref="P23">
    <cfRule type="cellIs" dxfId="2" priority="305" operator="greaterThan">
      <formula>0</formula>
    </cfRule>
  </conditionalFormatting>
  <conditionalFormatting sqref="P24">
    <cfRule type="cellIs" dxfId="2" priority="306" operator="greaterThan">
      <formula>0</formula>
    </cfRule>
  </conditionalFormatting>
  <conditionalFormatting sqref="P25">
    <cfRule type="cellIs" dxfId="2" priority="307" operator="greaterThan">
      <formula>0</formula>
    </cfRule>
  </conditionalFormatting>
  <conditionalFormatting sqref="P26">
    <cfRule type="cellIs" dxfId="2" priority="308" operator="greaterThan">
      <formula>0</formula>
    </cfRule>
  </conditionalFormatting>
  <conditionalFormatting sqref="P27">
    <cfRule type="cellIs" dxfId="2" priority="309" operator="greaterThan">
      <formula>0</formula>
    </cfRule>
  </conditionalFormatting>
  <conditionalFormatting sqref="P28">
    <cfRule type="cellIs" dxfId="2" priority="310" operator="greaterThan">
      <formula>0</formula>
    </cfRule>
  </conditionalFormatting>
  <conditionalFormatting sqref="P29">
    <cfRule type="cellIs" dxfId="2" priority="311" operator="greaterThan">
      <formula>0</formula>
    </cfRule>
  </conditionalFormatting>
  <conditionalFormatting sqref="P30">
    <cfRule type="cellIs" dxfId="2" priority="312" operator="greaterThan">
      <formula>0</formula>
    </cfRule>
  </conditionalFormatting>
  <conditionalFormatting sqref="P31">
    <cfRule type="cellIs" dxfId="2" priority="313" operator="greaterThan">
      <formula>0</formula>
    </cfRule>
  </conditionalFormatting>
  <conditionalFormatting sqref="P32">
    <cfRule type="cellIs" dxfId="2" priority="314" operator="greaterThan">
      <formula>0</formula>
    </cfRule>
  </conditionalFormatting>
  <conditionalFormatting sqref="P33">
    <cfRule type="cellIs" dxfId="2" priority="315" operator="greaterThan">
      <formula>0</formula>
    </cfRule>
  </conditionalFormatting>
  <conditionalFormatting sqref="P34">
    <cfRule type="cellIs" dxfId="2" priority="316" operator="greaterThan">
      <formula>0</formula>
    </cfRule>
  </conditionalFormatting>
  <conditionalFormatting sqref="P35">
    <cfRule type="cellIs" dxfId="2" priority="317" operator="greaterThan">
      <formula>0</formula>
    </cfRule>
  </conditionalFormatting>
  <conditionalFormatting sqref="P36">
    <cfRule type="cellIs" dxfId="2" priority="318" operator="greaterThan">
      <formula>0</formula>
    </cfRule>
  </conditionalFormatting>
  <conditionalFormatting sqref="P37">
    <cfRule type="cellIs" dxfId="2" priority="319" operator="greaterThan">
      <formula>0</formula>
    </cfRule>
  </conditionalFormatting>
  <conditionalFormatting sqref="P38">
    <cfRule type="cellIs" dxfId="2" priority="320" operator="greaterThan">
      <formula>0</formula>
    </cfRule>
  </conditionalFormatting>
  <conditionalFormatting sqref="P39">
    <cfRule type="cellIs" dxfId="2" priority="321" operator="greaterThan">
      <formula>0</formula>
    </cfRule>
  </conditionalFormatting>
  <conditionalFormatting sqref="P40">
    <cfRule type="cellIs" dxfId="2" priority="322" operator="greaterThan">
      <formula>0</formula>
    </cfRule>
  </conditionalFormatting>
  <conditionalFormatting sqref="P41">
    <cfRule type="cellIs" dxfId="2" priority="323" operator="greaterThan">
      <formula>0</formula>
    </cfRule>
  </conditionalFormatting>
  <conditionalFormatting sqref="P42">
    <cfRule type="cellIs" dxfId="2" priority="324" operator="greaterThan">
      <formula>0</formula>
    </cfRule>
  </conditionalFormatting>
  <conditionalFormatting sqref="P43">
    <cfRule type="cellIs" dxfId="2" priority="325" operator="greaterThan">
      <formula>0</formula>
    </cfRule>
  </conditionalFormatting>
  <conditionalFormatting sqref="P44">
    <cfRule type="cellIs" dxfId="2" priority="326" operator="greaterThan">
      <formula>0</formula>
    </cfRule>
  </conditionalFormatting>
  <conditionalFormatting sqref="P45">
    <cfRule type="cellIs" dxfId="2" priority="327" operator="greaterThan">
      <formula>0</formula>
    </cfRule>
  </conditionalFormatting>
  <conditionalFormatting sqref="P46">
    <cfRule type="cellIs" dxfId="2" priority="328" operator="greaterThan">
      <formula>0</formula>
    </cfRule>
  </conditionalFormatting>
  <conditionalFormatting sqref="P47">
    <cfRule type="cellIs" dxfId="2" priority="329" operator="greaterThan">
      <formula>0</formula>
    </cfRule>
  </conditionalFormatting>
  <conditionalFormatting sqref="P48">
    <cfRule type="cellIs" dxfId="2" priority="330" operator="greaterThan">
      <formula>0</formula>
    </cfRule>
  </conditionalFormatting>
  <conditionalFormatting sqref="P49">
    <cfRule type="cellIs" dxfId="2" priority="331" operator="greaterThan">
      <formula>0</formula>
    </cfRule>
  </conditionalFormatting>
  <conditionalFormatting sqref="P50">
    <cfRule type="cellIs" dxfId="2" priority="332" operator="greaterThan">
      <formula>0</formula>
    </cfRule>
  </conditionalFormatting>
  <conditionalFormatting sqref="P51">
    <cfRule type="cellIs" dxfId="2" priority="333" operator="greaterThan">
      <formula>0</formula>
    </cfRule>
  </conditionalFormatting>
  <conditionalFormatting sqref="P52">
    <cfRule type="cellIs" dxfId="2" priority="334" operator="greaterThan">
      <formula>0</formula>
    </cfRule>
  </conditionalFormatting>
  <conditionalFormatting sqref="P53">
    <cfRule type="cellIs" dxfId="2" priority="335" operator="greaterThan">
      <formula>0</formula>
    </cfRule>
  </conditionalFormatting>
  <conditionalFormatting sqref="P54">
    <cfRule type="cellIs" dxfId="2" priority="336" operator="greaterThan">
      <formula>0</formula>
    </cfRule>
  </conditionalFormatting>
  <conditionalFormatting sqref="P55">
    <cfRule type="cellIs" dxfId="2" priority="337" operator="greaterThan">
      <formula>0</formula>
    </cfRule>
  </conditionalFormatting>
  <conditionalFormatting sqref="P56">
    <cfRule type="cellIs" dxfId="2" priority="338" operator="greaterThan">
      <formula>0</formula>
    </cfRule>
  </conditionalFormatting>
  <conditionalFormatting sqref="P57">
    <cfRule type="cellIs" dxfId="2" priority="339" operator="greaterThan">
      <formula>0</formula>
    </cfRule>
  </conditionalFormatting>
  <conditionalFormatting sqref="P58">
    <cfRule type="cellIs" dxfId="2" priority="340" operator="greaterThan">
      <formula>0</formula>
    </cfRule>
  </conditionalFormatting>
  <conditionalFormatting sqref="P59">
    <cfRule type="cellIs" dxfId="2" priority="341" operator="greaterThan">
      <formula>0</formula>
    </cfRule>
  </conditionalFormatting>
  <conditionalFormatting sqref="P60">
    <cfRule type="cellIs" dxfId="2" priority="342" operator="greaterThan">
      <formula>0</formula>
    </cfRule>
  </conditionalFormatting>
  <conditionalFormatting sqref="P61">
    <cfRule type="cellIs" dxfId="2" priority="343" operator="greaterThan">
      <formula>0</formula>
    </cfRule>
  </conditionalFormatting>
  <conditionalFormatting sqref="P62">
    <cfRule type="cellIs" dxfId="2" priority="344" operator="greaterThan">
      <formula>0</formula>
    </cfRule>
  </conditionalFormatting>
  <conditionalFormatting sqref="P63">
    <cfRule type="cellIs" dxfId="2" priority="345" operator="greaterThan">
      <formula>0</formula>
    </cfRule>
  </conditionalFormatting>
  <conditionalFormatting sqref="P64">
    <cfRule type="cellIs" dxfId="2" priority="346" operator="greaterThan">
      <formula>0</formula>
    </cfRule>
  </conditionalFormatting>
  <conditionalFormatting sqref="P65">
    <cfRule type="cellIs" dxfId="2" priority="347" operator="greaterThan">
      <formula>0</formula>
    </cfRule>
  </conditionalFormatting>
  <conditionalFormatting sqref="P66">
    <cfRule type="cellIs" dxfId="2" priority="348" operator="greaterThan">
      <formula>0</formula>
    </cfRule>
  </conditionalFormatting>
  <conditionalFormatting sqref="P67">
    <cfRule type="cellIs" dxfId="2" priority="349" operator="greaterThan">
      <formula>0</formula>
    </cfRule>
  </conditionalFormatting>
  <conditionalFormatting sqref="P68">
    <cfRule type="cellIs" dxfId="2" priority="350" operator="greaterThan">
      <formula>0</formula>
    </cfRule>
  </conditionalFormatting>
  <conditionalFormatting sqref="P69">
    <cfRule type="cellIs" dxfId="2" priority="351" operator="greaterThan">
      <formula>0</formula>
    </cfRule>
  </conditionalFormatting>
  <conditionalFormatting sqref="P70">
    <cfRule type="cellIs" dxfId="2" priority="352" operator="greaterThan">
      <formula>0</formula>
    </cfRule>
  </conditionalFormatting>
  <conditionalFormatting sqref="P71">
    <cfRule type="cellIs" dxfId="2" priority="353" operator="greaterThan">
      <formula>0</formula>
    </cfRule>
  </conditionalFormatting>
  <conditionalFormatting sqref="P72">
    <cfRule type="cellIs" dxfId="2" priority="354" operator="greaterThan">
      <formula>0</formula>
    </cfRule>
  </conditionalFormatting>
  <conditionalFormatting sqref="P73">
    <cfRule type="cellIs" dxfId="2" priority="355" operator="greaterThan">
      <formula>0</formula>
    </cfRule>
  </conditionalFormatting>
  <conditionalFormatting sqref="P74">
    <cfRule type="cellIs" dxfId="2" priority="356" operator="greaterThan">
      <formula>0</formula>
    </cfRule>
  </conditionalFormatting>
  <conditionalFormatting sqref="P75">
    <cfRule type="cellIs" dxfId="2" priority="357" operator="greaterThan">
      <formula>0</formula>
    </cfRule>
  </conditionalFormatting>
  <conditionalFormatting sqref="P76">
    <cfRule type="cellIs" dxfId="2" priority="358" operator="greaterThan">
      <formula>0</formula>
    </cfRule>
  </conditionalFormatting>
  <conditionalFormatting sqref="P77">
    <cfRule type="cellIs" dxfId="2" priority="359" operator="greaterThan">
      <formula>0</formula>
    </cfRule>
  </conditionalFormatting>
  <conditionalFormatting sqref="P78">
    <cfRule type="cellIs" dxfId="2" priority="360" operator="greaterThan">
      <formula>0</formula>
    </cfRule>
  </conditionalFormatting>
  <conditionalFormatting sqref="P79">
    <cfRule type="cellIs" dxfId="2" priority="361" operator="greaterThan">
      <formula>0</formula>
    </cfRule>
  </conditionalFormatting>
  <conditionalFormatting sqref="P80">
    <cfRule type="cellIs" dxfId="2" priority="362" operator="greaterThan">
      <formula>0</formula>
    </cfRule>
  </conditionalFormatting>
  <conditionalFormatting sqref="P81">
    <cfRule type="cellIs" dxfId="2" priority="363" operator="greaterThan">
      <formula>0</formula>
    </cfRule>
  </conditionalFormatting>
  <conditionalFormatting sqref="P82">
    <cfRule type="cellIs" dxfId="2" priority="364" operator="greaterThan">
      <formula>0</formula>
    </cfRule>
  </conditionalFormatting>
  <conditionalFormatting sqref="P83">
    <cfRule type="cellIs" dxfId="2" priority="365" operator="greaterThan">
      <formula>0</formula>
    </cfRule>
  </conditionalFormatting>
  <conditionalFormatting sqref="P84">
    <cfRule type="cellIs" dxfId="2" priority="366" operator="greaterThan">
      <formula>0</formula>
    </cfRule>
  </conditionalFormatting>
  <conditionalFormatting sqref="P85">
    <cfRule type="cellIs" dxfId="2" priority="367" operator="greaterThan">
      <formula>0</formula>
    </cfRule>
  </conditionalFormatting>
  <conditionalFormatting sqref="P86">
    <cfRule type="cellIs" dxfId="2" priority="368" operator="greaterThan">
      <formula>0</formula>
    </cfRule>
  </conditionalFormatting>
  <conditionalFormatting sqref="P87">
    <cfRule type="cellIs" dxfId="2" priority="369" operator="greaterThan">
      <formula>0</formula>
    </cfRule>
  </conditionalFormatting>
  <conditionalFormatting sqref="P88">
    <cfRule type="cellIs" dxfId="2" priority="370" operator="greaterThan">
      <formula>0</formula>
    </cfRule>
  </conditionalFormatting>
  <conditionalFormatting sqref="P89">
    <cfRule type="cellIs" dxfId="2" priority="371" operator="greaterThan">
      <formula>0</formula>
    </cfRule>
  </conditionalFormatting>
  <conditionalFormatting sqref="P90">
    <cfRule type="cellIs" dxfId="2" priority="372" operator="greaterThan">
      <formula>0</formula>
    </cfRule>
  </conditionalFormatting>
  <conditionalFormatting sqref="P91">
    <cfRule type="cellIs" dxfId="2" priority="373" operator="greaterThan">
      <formula>0</formula>
    </cfRule>
  </conditionalFormatting>
  <conditionalFormatting sqref="P92">
    <cfRule type="cellIs" dxfId="2" priority="374" operator="greaterThan">
      <formula>0</formula>
    </cfRule>
  </conditionalFormatting>
  <conditionalFormatting sqref="P93">
    <cfRule type="cellIs" dxfId="2" priority="375" operator="greaterThan">
      <formula>0</formula>
    </cfRule>
  </conditionalFormatting>
  <conditionalFormatting sqref="P94">
    <cfRule type="cellIs" dxfId="2" priority="376" operator="greaterThan">
      <formula>0</formula>
    </cfRule>
  </conditionalFormatting>
  <conditionalFormatting sqref="P95">
    <cfRule type="cellIs" dxfId="2" priority="377" operator="greaterThan">
      <formula>0</formula>
    </cfRule>
  </conditionalFormatting>
  <conditionalFormatting sqref="P96">
    <cfRule type="cellIs" dxfId="2" priority="378" operator="greaterThan">
      <formula>0</formula>
    </cfRule>
  </conditionalFormatting>
  <conditionalFormatting sqref="P97">
    <cfRule type="cellIs" dxfId="2" priority="379" operator="greaterThan">
      <formula>0</formula>
    </cfRule>
  </conditionalFormatting>
  <conditionalFormatting sqref="P98">
    <cfRule type="cellIs" dxfId="2" priority="380" operator="greaterThan">
      <formula>0</formula>
    </cfRule>
  </conditionalFormatting>
  <conditionalFormatting sqref="P99">
    <cfRule type="cellIs" dxfId="2" priority="381" operator="greaterThan">
      <formula>0</formula>
    </cfRule>
  </conditionalFormatting>
  <conditionalFormatting sqref="P100">
    <cfRule type="cellIs" dxfId="2" priority="382" operator="greaterThan">
      <formula>0</formula>
    </cfRule>
  </conditionalFormatting>
  <conditionalFormatting sqref="P101">
    <cfRule type="cellIs" dxfId="2" priority="383" operator="greaterThan">
      <formula>0</formula>
    </cfRule>
  </conditionalFormatting>
  <conditionalFormatting sqref="P102">
    <cfRule type="cellIs" dxfId="2" priority="384" operator="greaterThan">
      <formula>0</formula>
    </cfRule>
  </conditionalFormatting>
  <conditionalFormatting sqref="P103">
    <cfRule type="cellIs" dxfId="2" priority="385" operator="greaterThan">
      <formula>0</formula>
    </cfRule>
  </conditionalFormatting>
  <conditionalFormatting sqref="P104">
    <cfRule type="cellIs" dxfId="2" priority="386" operator="greaterThan">
      <formula>0</formula>
    </cfRule>
  </conditionalFormatting>
  <conditionalFormatting sqref="Q8">
    <cfRule type="cellIs" dxfId="3" priority="387" operator="greaterThan">
      <formula>0</formula>
    </cfRule>
  </conditionalFormatting>
  <conditionalFormatting sqref="Q9">
    <cfRule type="cellIs" dxfId="3" priority="388" operator="greaterThan">
      <formula>0</formula>
    </cfRule>
  </conditionalFormatting>
  <conditionalFormatting sqref="Q10">
    <cfRule type="cellIs" dxfId="3" priority="389" operator="greaterThan">
      <formula>0</formula>
    </cfRule>
  </conditionalFormatting>
  <conditionalFormatting sqref="Q11">
    <cfRule type="cellIs" dxfId="3" priority="390" operator="greaterThan">
      <formula>0</formula>
    </cfRule>
  </conditionalFormatting>
  <conditionalFormatting sqref="Q12">
    <cfRule type="cellIs" dxfId="3" priority="391" operator="greaterThan">
      <formula>0</formula>
    </cfRule>
  </conditionalFormatting>
  <conditionalFormatting sqref="Q13">
    <cfRule type="cellIs" dxfId="3" priority="392" operator="greaterThan">
      <formula>0</formula>
    </cfRule>
  </conditionalFormatting>
  <conditionalFormatting sqref="Q14">
    <cfRule type="cellIs" dxfId="3" priority="393" operator="greaterThan">
      <formula>0</formula>
    </cfRule>
  </conditionalFormatting>
  <conditionalFormatting sqref="Q15">
    <cfRule type="cellIs" dxfId="3" priority="394" operator="greaterThan">
      <formula>0</formula>
    </cfRule>
  </conditionalFormatting>
  <conditionalFormatting sqref="Q16">
    <cfRule type="cellIs" dxfId="3" priority="395" operator="greaterThan">
      <formula>0</formula>
    </cfRule>
  </conditionalFormatting>
  <conditionalFormatting sqref="Q17">
    <cfRule type="cellIs" dxfId="3" priority="396" operator="greaterThan">
      <formula>0</formula>
    </cfRule>
  </conditionalFormatting>
  <conditionalFormatting sqref="Q18">
    <cfRule type="cellIs" dxfId="3" priority="397" operator="greaterThan">
      <formula>0</formula>
    </cfRule>
  </conditionalFormatting>
  <conditionalFormatting sqref="Q19">
    <cfRule type="cellIs" dxfId="3" priority="398" operator="greaterThan">
      <formula>0</formula>
    </cfRule>
  </conditionalFormatting>
  <conditionalFormatting sqref="Q20">
    <cfRule type="cellIs" dxfId="3" priority="399" operator="greaterThan">
      <formula>0</formula>
    </cfRule>
  </conditionalFormatting>
  <conditionalFormatting sqref="Q21">
    <cfRule type="cellIs" dxfId="3" priority="400" operator="greaterThan">
      <formula>0</formula>
    </cfRule>
  </conditionalFormatting>
  <conditionalFormatting sqref="Q22">
    <cfRule type="cellIs" dxfId="3" priority="401" operator="greaterThan">
      <formula>0</formula>
    </cfRule>
  </conditionalFormatting>
  <conditionalFormatting sqref="Q23">
    <cfRule type="cellIs" dxfId="3" priority="402" operator="greaterThan">
      <formula>0</formula>
    </cfRule>
  </conditionalFormatting>
  <conditionalFormatting sqref="Q24">
    <cfRule type="cellIs" dxfId="3" priority="403" operator="greaterThan">
      <formula>0</formula>
    </cfRule>
  </conditionalFormatting>
  <conditionalFormatting sqref="Q25">
    <cfRule type="cellIs" dxfId="3" priority="404" operator="greaterThan">
      <formula>0</formula>
    </cfRule>
  </conditionalFormatting>
  <conditionalFormatting sqref="Q26">
    <cfRule type="cellIs" dxfId="3" priority="405" operator="greaterThan">
      <formula>0</formula>
    </cfRule>
  </conditionalFormatting>
  <conditionalFormatting sqref="Q27">
    <cfRule type="cellIs" dxfId="3" priority="406" operator="greaterThan">
      <formula>0</formula>
    </cfRule>
  </conditionalFormatting>
  <conditionalFormatting sqref="Q28">
    <cfRule type="cellIs" dxfId="3" priority="407" operator="greaterThan">
      <formula>0</formula>
    </cfRule>
  </conditionalFormatting>
  <conditionalFormatting sqref="Q29">
    <cfRule type="cellIs" dxfId="3" priority="408" operator="greaterThan">
      <formula>0</formula>
    </cfRule>
  </conditionalFormatting>
  <conditionalFormatting sqref="Q30">
    <cfRule type="cellIs" dxfId="3" priority="409" operator="greaterThan">
      <formula>0</formula>
    </cfRule>
  </conditionalFormatting>
  <conditionalFormatting sqref="Q31">
    <cfRule type="cellIs" dxfId="3" priority="410" operator="greaterThan">
      <formula>0</formula>
    </cfRule>
  </conditionalFormatting>
  <conditionalFormatting sqref="Q32">
    <cfRule type="cellIs" dxfId="3" priority="411" operator="greaterThan">
      <formula>0</formula>
    </cfRule>
  </conditionalFormatting>
  <conditionalFormatting sqref="Q33">
    <cfRule type="cellIs" dxfId="3" priority="412" operator="greaterThan">
      <formula>0</formula>
    </cfRule>
  </conditionalFormatting>
  <conditionalFormatting sqref="Q34">
    <cfRule type="cellIs" dxfId="3" priority="413" operator="greaterThan">
      <formula>0</formula>
    </cfRule>
  </conditionalFormatting>
  <conditionalFormatting sqref="Q35">
    <cfRule type="cellIs" dxfId="3" priority="414" operator="greaterThan">
      <formula>0</formula>
    </cfRule>
  </conditionalFormatting>
  <conditionalFormatting sqref="Q36">
    <cfRule type="cellIs" dxfId="3" priority="415" operator="greaterThan">
      <formula>0</formula>
    </cfRule>
  </conditionalFormatting>
  <conditionalFormatting sqref="Q37">
    <cfRule type="cellIs" dxfId="3" priority="416" operator="greaterThan">
      <formula>0</formula>
    </cfRule>
  </conditionalFormatting>
  <conditionalFormatting sqref="Q38">
    <cfRule type="cellIs" dxfId="3" priority="417" operator="greaterThan">
      <formula>0</formula>
    </cfRule>
  </conditionalFormatting>
  <conditionalFormatting sqref="Q39">
    <cfRule type="cellIs" dxfId="3" priority="418" operator="greaterThan">
      <formula>0</formula>
    </cfRule>
  </conditionalFormatting>
  <conditionalFormatting sqref="Q40">
    <cfRule type="cellIs" dxfId="3" priority="419" operator="greaterThan">
      <formula>0</formula>
    </cfRule>
  </conditionalFormatting>
  <conditionalFormatting sqref="Q41">
    <cfRule type="cellIs" dxfId="3" priority="420" operator="greaterThan">
      <formula>0</formula>
    </cfRule>
  </conditionalFormatting>
  <conditionalFormatting sqref="Q42">
    <cfRule type="cellIs" dxfId="3" priority="421" operator="greaterThan">
      <formula>0</formula>
    </cfRule>
  </conditionalFormatting>
  <conditionalFormatting sqref="Q43">
    <cfRule type="cellIs" dxfId="3" priority="422" operator="greaterThan">
      <formula>0</formula>
    </cfRule>
  </conditionalFormatting>
  <conditionalFormatting sqref="Q44">
    <cfRule type="cellIs" dxfId="3" priority="423" operator="greaterThan">
      <formula>0</formula>
    </cfRule>
  </conditionalFormatting>
  <conditionalFormatting sqref="Q45">
    <cfRule type="cellIs" dxfId="3" priority="424" operator="greaterThan">
      <formula>0</formula>
    </cfRule>
  </conditionalFormatting>
  <conditionalFormatting sqref="Q46">
    <cfRule type="cellIs" dxfId="3" priority="425" operator="greaterThan">
      <formula>0</formula>
    </cfRule>
  </conditionalFormatting>
  <conditionalFormatting sqref="Q47">
    <cfRule type="cellIs" dxfId="3" priority="426" operator="greaterThan">
      <formula>0</formula>
    </cfRule>
  </conditionalFormatting>
  <conditionalFormatting sqref="Q48">
    <cfRule type="cellIs" dxfId="3" priority="427" operator="greaterThan">
      <formula>0</formula>
    </cfRule>
  </conditionalFormatting>
  <conditionalFormatting sqref="Q49">
    <cfRule type="cellIs" dxfId="3" priority="428" operator="greaterThan">
      <formula>0</formula>
    </cfRule>
  </conditionalFormatting>
  <conditionalFormatting sqref="Q50">
    <cfRule type="cellIs" dxfId="3" priority="429" operator="greaterThan">
      <formula>0</formula>
    </cfRule>
  </conditionalFormatting>
  <conditionalFormatting sqref="Q51">
    <cfRule type="cellIs" dxfId="3" priority="430" operator="greaterThan">
      <formula>0</formula>
    </cfRule>
  </conditionalFormatting>
  <conditionalFormatting sqref="Q52">
    <cfRule type="cellIs" dxfId="3" priority="431" operator="greaterThan">
      <formula>0</formula>
    </cfRule>
  </conditionalFormatting>
  <conditionalFormatting sqref="Q53">
    <cfRule type="cellIs" dxfId="3" priority="432" operator="greaterThan">
      <formula>0</formula>
    </cfRule>
  </conditionalFormatting>
  <conditionalFormatting sqref="Q54">
    <cfRule type="cellIs" dxfId="3" priority="433" operator="greaterThan">
      <formula>0</formula>
    </cfRule>
  </conditionalFormatting>
  <conditionalFormatting sqref="Q55">
    <cfRule type="cellIs" dxfId="3" priority="434" operator="greaterThan">
      <formula>0</formula>
    </cfRule>
  </conditionalFormatting>
  <conditionalFormatting sqref="Q56">
    <cfRule type="cellIs" dxfId="3" priority="435" operator="greaterThan">
      <formula>0</formula>
    </cfRule>
  </conditionalFormatting>
  <conditionalFormatting sqref="Q57">
    <cfRule type="cellIs" dxfId="3" priority="436" operator="greaterThan">
      <formula>0</formula>
    </cfRule>
  </conditionalFormatting>
  <conditionalFormatting sqref="Q58">
    <cfRule type="cellIs" dxfId="3" priority="437" operator="greaterThan">
      <formula>0</formula>
    </cfRule>
  </conditionalFormatting>
  <conditionalFormatting sqref="Q59">
    <cfRule type="cellIs" dxfId="3" priority="438" operator="greaterThan">
      <formula>0</formula>
    </cfRule>
  </conditionalFormatting>
  <conditionalFormatting sqref="Q60">
    <cfRule type="cellIs" dxfId="3" priority="439" operator="greaterThan">
      <formula>0</formula>
    </cfRule>
  </conditionalFormatting>
  <conditionalFormatting sqref="Q61">
    <cfRule type="cellIs" dxfId="3" priority="440" operator="greaterThan">
      <formula>0</formula>
    </cfRule>
  </conditionalFormatting>
  <conditionalFormatting sqref="Q62">
    <cfRule type="cellIs" dxfId="3" priority="441" operator="greaterThan">
      <formula>0</formula>
    </cfRule>
  </conditionalFormatting>
  <conditionalFormatting sqref="Q63">
    <cfRule type="cellIs" dxfId="3" priority="442" operator="greaterThan">
      <formula>0</formula>
    </cfRule>
  </conditionalFormatting>
  <conditionalFormatting sqref="Q64">
    <cfRule type="cellIs" dxfId="3" priority="443" operator="greaterThan">
      <formula>0</formula>
    </cfRule>
  </conditionalFormatting>
  <conditionalFormatting sqref="Q65">
    <cfRule type="cellIs" dxfId="3" priority="444" operator="greaterThan">
      <formula>0</formula>
    </cfRule>
  </conditionalFormatting>
  <conditionalFormatting sqref="Q66">
    <cfRule type="cellIs" dxfId="3" priority="445" operator="greaterThan">
      <formula>0</formula>
    </cfRule>
  </conditionalFormatting>
  <conditionalFormatting sqref="Q67">
    <cfRule type="cellIs" dxfId="3" priority="446" operator="greaterThan">
      <formula>0</formula>
    </cfRule>
  </conditionalFormatting>
  <conditionalFormatting sqref="Q68">
    <cfRule type="cellIs" dxfId="3" priority="447" operator="greaterThan">
      <formula>0</formula>
    </cfRule>
  </conditionalFormatting>
  <conditionalFormatting sqref="Q69">
    <cfRule type="cellIs" dxfId="3" priority="448" operator="greaterThan">
      <formula>0</formula>
    </cfRule>
  </conditionalFormatting>
  <conditionalFormatting sqref="Q70">
    <cfRule type="cellIs" dxfId="3" priority="449" operator="greaterThan">
      <formula>0</formula>
    </cfRule>
  </conditionalFormatting>
  <conditionalFormatting sqref="Q71">
    <cfRule type="cellIs" dxfId="3" priority="450" operator="greaterThan">
      <formula>0</formula>
    </cfRule>
  </conditionalFormatting>
  <conditionalFormatting sqref="Q72">
    <cfRule type="cellIs" dxfId="3" priority="451" operator="greaterThan">
      <formula>0</formula>
    </cfRule>
  </conditionalFormatting>
  <conditionalFormatting sqref="Q73">
    <cfRule type="cellIs" dxfId="3" priority="452" operator="greaterThan">
      <formula>0</formula>
    </cfRule>
  </conditionalFormatting>
  <conditionalFormatting sqref="Q74">
    <cfRule type="cellIs" dxfId="3" priority="453" operator="greaterThan">
      <formula>0</formula>
    </cfRule>
  </conditionalFormatting>
  <conditionalFormatting sqref="Q75">
    <cfRule type="cellIs" dxfId="3" priority="454" operator="greaterThan">
      <formula>0</formula>
    </cfRule>
  </conditionalFormatting>
  <conditionalFormatting sqref="Q76">
    <cfRule type="cellIs" dxfId="3" priority="455" operator="greaterThan">
      <formula>0</formula>
    </cfRule>
  </conditionalFormatting>
  <conditionalFormatting sqref="Q77">
    <cfRule type="cellIs" dxfId="3" priority="456" operator="greaterThan">
      <formula>0</formula>
    </cfRule>
  </conditionalFormatting>
  <conditionalFormatting sqref="Q78">
    <cfRule type="cellIs" dxfId="3" priority="457" operator="greaterThan">
      <formula>0</formula>
    </cfRule>
  </conditionalFormatting>
  <conditionalFormatting sqref="Q79">
    <cfRule type="cellIs" dxfId="3" priority="458" operator="greaterThan">
      <formula>0</formula>
    </cfRule>
  </conditionalFormatting>
  <conditionalFormatting sqref="Q80">
    <cfRule type="cellIs" dxfId="3" priority="459" operator="greaterThan">
      <formula>0</formula>
    </cfRule>
  </conditionalFormatting>
  <conditionalFormatting sqref="Q81">
    <cfRule type="cellIs" dxfId="3" priority="460" operator="greaterThan">
      <formula>0</formula>
    </cfRule>
  </conditionalFormatting>
  <conditionalFormatting sqref="Q82">
    <cfRule type="cellIs" dxfId="3" priority="461" operator="greaterThan">
      <formula>0</formula>
    </cfRule>
  </conditionalFormatting>
  <conditionalFormatting sqref="Q83">
    <cfRule type="cellIs" dxfId="3" priority="462" operator="greaterThan">
      <formula>0</formula>
    </cfRule>
  </conditionalFormatting>
  <conditionalFormatting sqref="Q84">
    <cfRule type="cellIs" dxfId="3" priority="463" operator="greaterThan">
      <formula>0</formula>
    </cfRule>
  </conditionalFormatting>
  <conditionalFormatting sqref="Q85">
    <cfRule type="cellIs" dxfId="3" priority="464" operator="greaterThan">
      <formula>0</formula>
    </cfRule>
  </conditionalFormatting>
  <conditionalFormatting sqref="Q86">
    <cfRule type="cellIs" dxfId="3" priority="465" operator="greaterThan">
      <formula>0</formula>
    </cfRule>
  </conditionalFormatting>
  <conditionalFormatting sqref="Q87">
    <cfRule type="cellIs" dxfId="3" priority="466" operator="greaterThan">
      <formula>0</formula>
    </cfRule>
  </conditionalFormatting>
  <conditionalFormatting sqref="Q88">
    <cfRule type="cellIs" dxfId="3" priority="467" operator="greaterThan">
      <formula>0</formula>
    </cfRule>
  </conditionalFormatting>
  <conditionalFormatting sqref="Q89">
    <cfRule type="cellIs" dxfId="3" priority="468" operator="greaterThan">
      <formula>0</formula>
    </cfRule>
  </conditionalFormatting>
  <conditionalFormatting sqref="Q90">
    <cfRule type="cellIs" dxfId="3" priority="469" operator="greaterThan">
      <formula>0</formula>
    </cfRule>
  </conditionalFormatting>
  <conditionalFormatting sqref="Q91">
    <cfRule type="cellIs" dxfId="3" priority="470" operator="greaterThan">
      <formula>0</formula>
    </cfRule>
  </conditionalFormatting>
  <conditionalFormatting sqref="Q92">
    <cfRule type="cellIs" dxfId="3" priority="471" operator="greaterThan">
      <formula>0</formula>
    </cfRule>
  </conditionalFormatting>
  <conditionalFormatting sqref="Q93">
    <cfRule type="cellIs" dxfId="3" priority="472" operator="greaterThan">
      <formula>0</formula>
    </cfRule>
  </conditionalFormatting>
  <conditionalFormatting sqref="Q94">
    <cfRule type="cellIs" dxfId="3" priority="473" operator="greaterThan">
      <formula>0</formula>
    </cfRule>
  </conditionalFormatting>
  <conditionalFormatting sqref="Q95">
    <cfRule type="cellIs" dxfId="3" priority="474" operator="greaterThan">
      <formula>0</formula>
    </cfRule>
  </conditionalFormatting>
  <conditionalFormatting sqref="Q96">
    <cfRule type="cellIs" dxfId="3" priority="475" operator="greaterThan">
      <formula>0</formula>
    </cfRule>
  </conditionalFormatting>
  <conditionalFormatting sqref="Q97">
    <cfRule type="cellIs" dxfId="3" priority="476" operator="greaterThan">
      <formula>0</formula>
    </cfRule>
  </conditionalFormatting>
  <conditionalFormatting sqref="Q98">
    <cfRule type="cellIs" dxfId="3" priority="477" operator="greaterThan">
      <formula>0</formula>
    </cfRule>
  </conditionalFormatting>
  <conditionalFormatting sqref="Q99">
    <cfRule type="cellIs" dxfId="3" priority="478" operator="greaterThan">
      <formula>0</formula>
    </cfRule>
  </conditionalFormatting>
  <conditionalFormatting sqref="Q100">
    <cfRule type="cellIs" dxfId="3" priority="479" operator="greaterThan">
      <formula>0</formula>
    </cfRule>
  </conditionalFormatting>
  <conditionalFormatting sqref="Q101">
    <cfRule type="cellIs" dxfId="3" priority="480" operator="greaterThan">
      <formula>0</formula>
    </cfRule>
  </conditionalFormatting>
  <conditionalFormatting sqref="Q102">
    <cfRule type="cellIs" dxfId="3" priority="481" operator="greaterThan">
      <formula>0</formula>
    </cfRule>
  </conditionalFormatting>
  <conditionalFormatting sqref="Q103">
    <cfRule type="cellIs" dxfId="3" priority="482" operator="greaterThan">
      <formula>0</formula>
    </cfRule>
  </conditionalFormatting>
  <conditionalFormatting sqref="R8">
    <cfRule type="cellIs" dxfId="3" priority="483" operator="greaterThan">
      <formula>0</formula>
    </cfRule>
  </conditionalFormatting>
  <conditionalFormatting sqref="R9">
    <cfRule type="cellIs" dxfId="3" priority="484" operator="greaterThan">
      <formula>0</formula>
    </cfRule>
  </conditionalFormatting>
  <conditionalFormatting sqref="R10">
    <cfRule type="cellIs" dxfId="3" priority="485" operator="greaterThan">
      <formula>0</formula>
    </cfRule>
  </conditionalFormatting>
  <conditionalFormatting sqref="R11">
    <cfRule type="cellIs" dxfId="3" priority="486" operator="greaterThan">
      <formula>0</formula>
    </cfRule>
  </conditionalFormatting>
  <conditionalFormatting sqref="R12">
    <cfRule type="cellIs" dxfId="3" priority="487" operator="greaterThan">
      <formula>0</formula>
    </cfRule>
  </conditionalFormatting>
  <conditionalFormatting sqref="R13">
    <cfRule type="cellIs" dxfId="3" priority="488" operator="greaterThan">
      <formula>0</formula>
    </cfRule>
  </conditionalFormatting>
  <conditionalFormatting sqref="R14">
    <cfRule type="cellIs" dxfId="3" priority="489" operator="greaterThan">
      <formula>0</formula>
    </cfRule>
  </conditionalFormatting>
  <conditionalFormatting sqref="R15">
    <cfRule type="cellIs" dxfId="3" priority="490" operator="greaterThan">
      <formula>0</formula>
    </cfRule>
  </conditionalFormatting>
  <conditionalFormatting sqref="R16">
    <cfRule type="cellIs" dxfId="3" priority="491" operator="greaterThan">
      <formula>0</formula>
    </cfRule>
  </conditionalFormatting>
  <conditionalFormatting sqref="R17">
    <cfRule type="cellIs" dxfId="3" priority="492" operator="greaterThan">
      <formula>0</formula>
    </cfRule>
  </conditionalFormatting>
  <conditionalFormatting sqref="R18">
    <cfRule type="cellIs" dxfId="3" priority="493" operator="greaterThan">
      <formula>0</formula>
    </cfRule>
  </conditionalFormatting>
  <conditionalFormatting sqref="R19">
    <cfRule type="cellIs" dxfId="3" priority="494" operator="greaterThan">
      <formula>0</formula>
    </cfRule>
  </conditionalFormatting>
  <conditionalFormatting sqref="R20">
    <cfRule type="cellIs" dxfId="3" priority="495" operator="greaterThan">
      <formula>0</formula>
    </cfRule>
  </conditionalFormatting>
  <conditionalFormatting sqref="R21">
    <cfRule type="cellIs" dxfId="3" priority="496" operator="greaterThan">
      <formula>0</formula>
    </cfRule>
  </conditionalFormatting>
  <conditionalFormatting sqref="R22">
    <cfRule type="cellIs" dxfId="3" priority="497" operator="greaterThan">
      <formula>0</formula>
    </cfRule>
  </conditionalFormatting>
  <conditionalFormatting sqref="R23">
    <cfRule type="cellIs" dxfId="3" priority="498" operator="greaterThan">
      <formula>0</formula>
    </cfRule>
  </conditionalFormatting>
  <conditionalFormatting sqref="R24">
    <cfRule type="cellIs" dxfId="3" priority="499" operator="greaterThan">
      <formula>0</formula>
    </cfRule>
  </conditionalFormatting>
  <conditionalFormatting sqref="R25">
    <cfRule type="cellIs" dxfId="3" priority="500" operator="greaterThan">
      <formula>0</formula>
    </cfRule>
  </conditionalFormatting>
  <conditionalFormatting sqref="R26">
    <cfRule type="cellIs" dxfId="3" priority="501" operator="greaterThan">
      <formula>0</formula>
    </cfRule>
  </conditionalFormatting>
  <conditionalFormatting sqref="R27">
    <cfRule type="cellIs" dxfId="3" priority="502" operator="greaterThan">
      <formula>0</formula>
    </cfRule>
  </conditionalFormatting>
  <conditionalFormatting sqref="R28">
    <cfRule type="cellIs" dxfId="3" priority="503" operator="greaterThan">
      <formula>0</formula>
    </cfRule>
  </conditionalFormatting>
  <conditionalFormatting sqref="R29">
    <cfRule type="cellIs" dxfId="3" priority="504" operator="greaterThan">
      <formula>0</formula>
    </cfRule>
  </conditionalFormatting>
  <conditionalFormatting sqref="R30">
    <cfRule type="cellIs" dxfId="3" priority="505" operator="greaterThan">
      <formula>0</formula>
    </cfRule>
  </conditionalFormatting>
  <conditionalFormatting sqref="R31">
    <cfRule type="cellIs" dxfId="3" priority="506" operator="greaterThan">
      <formula>0</formula>
    </cfRule>
  </conditionalFormatting>
  <conditionalFormatting sqref="R32">
    <cfRule type="cellIs" dxfId="3" priority="507" operator="greaterThan">
      <formula>0</formula>
    </cfRule>
  </conditionalFormatting>
  <conditionalFormatting sqref="R33">
    <cfRule type="cellIs" dxfId="3" priority="508" operator="greaterThan">
      <formula>0</formula>
    </cfRule>
  </conditionalFormatting>
  <conditionalFormatting sqref="R34">
    <cfRule type="cellIs" dxfId="3" priority="509" operator="greaterThan">
      <formula>0</formula>
    </cfRule>
  </conditionalFormatting>
  <conditionalFormatting sqref="R35">
    <cfRule type="cellIs" dxfId="3" priority="510" operator="greaterThan">
      <formula>0</formula>
    </cfRule>
  </conditionalFormatting>
  <conditionalFormatting sqref="R36">
    <cfRule type="cellIs" dxfId="3" priority="511" operator="greaterThan">
      <formula>0</formula>
    </cfRule>
  </conditionalFormatting>
  <conditionalFormatting sqref="R37">
    <cfRule type="cellIs" dxfId="3" priority="512" operator="greaterThan">
      <formula>0</formula>
    </cfRule>
  </conditionalFormatting>
  <conditionalFormatting sqref="R38">
    <cfRule type="cellIs" dxfId="3" priority="513" operator="greaterThan">
      <formula>0</formula>
    </cfRule>
  </conditionalFormatting>
  <conditionalFormatting sqref="R39">
    <cfRule type="cellIs" dxfId="3" priority="514" operator="greaterThan">
      <formula>0</formula>
    </cfRule>
  </conditionalFormatting>
  <conditionalFormatting sqref="R40">
    <cfRule type="cellIs" dxfId="3" priority="515" operator="greaterThan">
      <formula>0</formula>
    </cfRule>
  </conditionalFormatting>
  <conditionalFormatting sqref="R41">
    <cfRule type="cellIs" dxfId="3" priority="516" operator="greaterThan">
      <formula>0</formula>
    </cfRule>
  </conditionalFormatting>
  <conditionalFormatting sqref="R42">
    <cfRule type="cellIs" dxfId="3" priority="517" operator="greaterThan">
      <formula>0</formula>
    </cfRule>
  </conditionalFormatting>
  <conditionalFormatting sqref="R43">
    <cfRule type="cellIs" dxfId="3" priority="518" operator="greaterThan">
      <formula>0</formula>
    </cfRule>
  </conditionalFormatting>
  <conditionalFormatting sqref="R44">
    <cfRule type="cellIs" dxfId="3" priority="519" operator="greaterThan">
      <formula>0</formula>
    </cfRule>
  </conditionalFormatting>
  <conditionalFormatting sqref="R45">
    <cfRule type="cellIs" dxfId="3" priority="520" operator="greaterThan">
      <formula>0</formula>
    </cfRule>
  </conditionalFormatting>
  <conditionalFormatting sqref="R46">
    <cfRule type="cellIs" dxfId="3" priority="521" operator="greaterThan">
      <formula>0</formula>
    </cfRule>
  </conditionalFormatting>
  <conditionalFormatting sqref="R47">
    <cfRule type="cellIs" dxfId="3" priority="522" operator="greaterThan">
      <formula>0</formula>
    </cfRule>
  </conditionalFormatting>
  <conditionalFormatting sqref="R48">
    <cfRule type="cellIs" dxfId="3" priority="523" operator="greaterThan">
      <formula>0</formula>
    </cfRule>
  </conditionalFormatting>
  <conditionalFormatting sqref="R49">
    <cfRule type="cellIs" dxfId="3" priority="524" operator="greaterThan">
      <formula>0</formula>
    </cfRule>
  </conditionalFormatting>
  <conditionalFormatting sqref="R50">
    <cfRule type="cellIs" dxfId="3" priority="525" operator="greaterThan">
      <formula>0</formula>
    </cfRule>
  </conditionalFormatting>
  <conditionalFormatting sqref="R51">
    <cfRule type="cellIs" dxfId="3" priority="526" operator="greaterThan">
      <formula>0</formula>
    </cfRule>
  </conditionalFormatting>
  <conditionalFormatting sqref="R52">
    <cfRule type="cellIs" dxfId="3" priority="527" operator="greaterThan">
      <formula>0</formula>
    </cfRule>
  </conditionalFormatting>
  <conditionalFormatting sqref="R53">
    <cfRule type="cellIs" dxfId="3" priority="528" operator="greaterThan">
      <formula>0</formula>
    </cfRule>
  </conditionalFormatting>
  <conditionalFormatting sqref="R54">
    <cfRule type="cellIs" dxfId="3" priority="529" operator="greaterThan">
      <formula>0</formula>
    </cfRule>
  </conditionalFormatting>
  <conditionalFormatting sqref="R55">
    <cfRule type="cellIs" dxfId="3" priority="530" operator="greaterThan">
      <formula>0</formula>
    </cfRule>
  </conditionalFormatting>
  <conditionalFormatting sqref="R56">
    <cfRule type="cellIs" dxfId="3" priority="531" operator="greaterThan">
      <formula>0</formula>
    </cfRule>
  </conditionalFormatting>
  <conditionalFormatting sqref="R57">
    <cfRule type="cellIs" dxfId="3" priority="532" operator="greaterThan">
      <formula>0</formula>
    </cfRule>
  </conditionalFormatting>
  <conditionalFormatting sqref="R58">
    <cfRule type="cellIs" dxfId="3" priority="533" operator="greaterThan">
      <formula>0</formula>
    </cfRule>
  </conditionalFormatting>
  <conditionalFormatting sqref="R59">
    <cfRule type="cellIs" dxfId="3" priority="534" operator="greaterThan">
      <formula>0</formula>
    </cfRule>
  </conditionalFormatting>
  <conditionalFormatting sqref="R60">
    <cfRule type="cellIs" dxfId="3" priority="535" operator="greaterThan">
      <formula>0</formula>
    </cfRule>
  </conditionalFormatting>
  <conditionalFormatting sqref="R61">
    <cfRule type="cellIs" dxfId="3" priority="536" operator="greaterThan">
      <formula>0</formula>
    </cfRule>
  </conditionalFormatting>
  <conditionalFormatting sqref="R62">
    <cfRule type="cellIs" dxfId="3" priority="537" operator="greaterThan">
      <formula>0</formula>
    </cfRule>
  </conditionalFormatting>
  <conditionalFormatting sqref="R63">
    <cfRule type="cellIs" dxfId="3" priority="538" operator="greaterThan">
      <formula>0</formula>
    </cfRule>
  </conditionalFormatting>
  <conditionalFormatting sqref="R64">
    <cfRule type="cellIs" dxfId="3" priority="539" operator="greaterThan">
      <formula>0</formula>
    </cfRule>
  </conditionalFormatting>
  <conditionalFormatting sqref="R65">
    <cfRule type="cellIs" dxfId="3" priority="540" operator="greaterThan">
      <formula>0</formula>
    </cfRule>
  </conditionalFormatting>
  <conditionalFormatting sqref="R66">
    <cfRule type="cellIs" dxfId="3" priority="541" operator="greaterThan">
      <formula>0</formula>
    </cfRule>
  </conditionalFormatting>
  <conditionalFormatting sqref="R67">
    <cfRule type="cellIs" dxfId="3" priority="542" operator="greaterThan">
      <formula>0</formula>
    </cfRule>
  </conditionalFormatting>
  <conditionalFormatting sqref="R68">
    <cfRule type="cellIs" dxfId="3" priority="543" operator="greaterThan">
      <formula>0</formula>
    </cfRule>
  </conditionalFormatting>
  <conditionalFormatting sqref="R69">
    <cfRule type="cellIs" dxfId="3" priority="544" operator="greaterThan">
      <formula>0</formula>
    </cfRule>
  </conditionalFormatting>
  <conditionalFormatting sqref="R70">
    <cfRule type="cellIs" dxfId="3" priority="545" operator="greaterThan">
      <formula>0</formula>
    </cfRule>
  </conditionalFormatting>
  <conditionalFormatting sqref="R71">
    <cfRule type="cellIs" dxfId="3" priority="546" operator="greaterThan">
      <formula>0</formula>
    </cfRule>
  </conditionalFormatting>
  <conditionalFormatting sqref="R72">
    <cfRule type="cellIs" dxfId="3" priority="547" operator="greaterThan">
      <formula>0</formula>
    </cfRule>
  </conditionalFormatting>
  <conditionalFormatting sqref="R73">
    <cfRule type="cellIs" dxfId="3" priority="548" operator="greaterThan">
      <formula>0</formula>
    </cfRule>
  </conditionalFormatting>
  <conditionalFormatting sqref="R74">
    <cfRule type="cellIs" dxfId="3" priority="549" operator="greaterThan">
      <formula>0</formula>
    </cfRule>
  </conditionalFormatting>
  <conditionalFormatting sqref="R75">
    <cfRule type="cellIs" dxfId="3" priority="550" operator="greaterThan">
      <formula>0</formula>
    </cfRule>
  </conditionalFormatting>
  <conditionalFormatting sqref="R76">
    <cfRule type="cellIs" dxfId="3" priority="551" operator="greaterThan">
      <formula>0</formula>
    </cfRule>
  </conditionalFormatting>
  <conditionalFormatting sqref="R77">
    <cfRule type="cellIs" dxfId="3" priority="552" operator="greaterThan">
      <formula>0</formula>
    </cfRule>
  </conditionalFormatting>
  <conditionalFormatting sqref="R78">
    <cfRule type="cellIs" dxfId="3" priority="553" operator="greaterThan">
      <formula>0</formula>
    </cfRule>
  </conditionalFormatting>
  <conditionalFormatting sqref="R79">
    <cfRule type="cellIs" dxfId="3" priority="554" operator="greaterThan">
      <formula>0</formula>
    </cfRule>
  </conditionalFormatting>
  <conditionalFormatting sqref="R80">
    <cfRule type="cellIs" dxfId="3" priority="555" operator="greaterThan">
      <formula>0</formula>
    </cfRule>
  </conditionalFormatting>
  <conditionalFormatting sqref="R81">
    <cfRule type="cellIs" dxfId="3" priority="556" operator="greaterThan">
      <formula>0</formula>
    </cfRule>
  </conditionalFormatting>
  <conditionalFormatting sqref="R82">
    <cfRule type="cellIs" dxfId="3" priority="557" operator="greaterThan">
      <formula>0</formula>
    </cfRule>
  </conditionalFormatting>
  <conditionalFormatting sqref="R83">
    <cfRule type="cellIs" dxfId="3" priority="558" operator="greaterThan">
      <formula>0</formula>
    </cfRule>
  </conditionalFormatting>
  <conditionalFormatting sqref="R84">
    <cfRule type="cellIs" dxfId="3" priority="559" operator="greaterThan">
      <formula>0</formula>
    </cfRule>
  </conditionalFormatting>
  <conditionalFormatting sqref="R85">
    <cfRule type="cellIs" dxfId="3" priority="560" operator="greaterThan">
      <formula>0</formula>
    </cfRule>
  </conditionalFormatting>
  <conditionalFormatting sqref="R86">
    <cfRule type="cellIs" dxfId="3" priority="561" operator="greaterThan">
      <formula>0</formula>
    </cfRule>
  </conditionalFormatting>
  <conditionalFormatting sqref="R87">
    <cfRule type="cellIs" dxfId="3" priority="562" operator="greaterThan">
      <formula>0</formula>
    </cfRule>
  </conditionalFormatting>
  <conditionalFormatting sqref="R88">
    <cfRule type="cellIs" dxfId="3" priority="563" operator="greaterThan">
      <formula>0</formula>
    </cfRule>
  </conditionalFormatting>
  <conditionalFormatting sqref="R89">
    <cfRule type="cellIs" dxfId="3" priority="564" operator="greaterThan">
      <formula>0</formula>
    </cfRule>
  </conditionalFormatting>
  <conditionalFormatting sqref="R90">
    <cfRule type="cellIs" dxfId="3" priority="565" operator="greaterThan">
      <formula>0</formula>
    </cfRule>
  </conditionalFormatting>
  <conditionalFormatting sqref="R91">
    <cfRule type="cellIs" dxfId="3" priority="566" operator="greaterThan">
      <formula>0</formula>
    </cfRule>
  </conditionalFormatting>
  <conditionalFormatting sqref="R92">
    <cfRule type="cellIs" dxfId="3" priority="567" operator="greaterThan">
      <formula>0</formula>
    </cfRule>
  </conditionalFormatting>
  <conditionalFormatting sqref="R93">
    <cfRule type="cellIs" dxfId="3" priority="568" operator="greaterThan">
      <formula>0</formula>
    </cfRule>
  </conditionalFormatting>
  <conditionalFormatting sqref="R94">
    <cfRule type="cellIs" dxfId="3" priority="569" operator="greaterThan">
      <formula>0</formula>
    </cfRule>
  </conditionalFormatting>
  <conditionalFormatting sqref="R95">
    <cfRule type="cellIs" dxfId="3" priority="570" operator="greaterThan">
      <formula>0</formula>
    </cfRule>
  </conditionalFormatting>
  <conditionalFormatting sqref="R96">
    <cfRule type="cellIs" dxfId="3" priority="571" operator="greaterThan">
      <formula>0</formula>
    </cfRule>
  </conditionalFormatting>
  <conditionalFormatting sqref="R97">
    <cfRule type="cellIs" dxfId="3" priority="572" operator="greaterThan">
      <formula>0</formula>
    </cfRule>
  </conditionalFormatting>
  <conditionalFormatting sqref="R98">
    <cfRule type="cellIs" dxfId="3" priority="573" operator="greaterThan">
      <formula>0</formula>
    </cfRule>
  </conditionalFormatting>
  <conditionalFormatting sqref="R99">
    <cfRule type="cellIs" dxfId="3" priority="574" operator="greaterThan">
      <formula>0</formula>
    </cfRule>
  </conditionalFormatting>
  <conditionalFormatting sqref="R100">
    <cfRule type="cellIs" dxfId="3" priority="575" operator="greaterThan">
      <formula>0</formula>
    </cfRule>
  </conditionalFormatting>
  <conditionalFormatting sqref="R101">
    <cfRule type="cellIs" dxfId="3" priority="576" operator="greaterThan">
      <formula>0</formula>
    </cfRule>
  </conditionalFormatting>
  <conditionalFormatting sqref="R102">
    <cfRule type="cellIs" dxfId="3" priority="577" operator="greaterThan">
      <formula>0</formula>
    </cfRule>
  </conditionalFormatting>
  <conditionalFormatting sqref="R103">
    <cfRule type="cellIs" dxfId="3" priority="578" operator="greaterThan">
      <formula>0</formula>
    </cfRule>
  </conditionalFormatting>
  <conditionalFormatting sqref="H8">
    <cfRule type="cellIs" dxfId="4" priority="579" operator="greaterThan">
      <formula>250</formula>
    </cfRule>
  </conditionalFormatting>
  <conditionalFormatting sqref="H8">
    <cfRule type="cellIs" dxfId="5" priority="580" operator="greaterThan">
      <formula>200</formula>
    </cfRule>
  </conditionalFormatting>
  <conditionalFormatting sqref="H8">
    <cfRule type="cellIs" dxfId="6" priority="581" operator="greaterThan">
      <formula>150</formula>
    </cfRule>
  </conditionalFormatting>
  <conditionalFormatting sqref="H9">
    <cfRule type="cellIs" dxfId="4" priority="582" operator="greaterThan">
      <formula>250</formula>
    </cfRule>
  </conditionalFormatting>
  <conditionalFormatting sqref="H9">
    <cfRule type="cellIs" dxfId="5" priority="583" operator="greaterThan">
      <formula>200</formula>
    </cfRule>
  </conditionalFormatting>
  <conditionalFormatting sqref="H9">
    <cfRule type="cellIs" dxfId="6" priority="584" operator="greaterThan">
      <formula>150</formula>
    </cfRule>
  </conditionalFormatting>
  <conditionalFormatting sqref="H10">
    <cfRule type="cellIs" dxfId="4" priority="585" operator="greaterThan">
      <formula>250</formula>
    </cfRule>
  </conditionalFormatting>
  <conditionalFormatting sqref="H10">
    <cfRule type="cellIs" dxfId="5" priority="586" operator="greaterThan">
      <formula>200</formula>
    </cfRule>
  </conditionalFormatting>
  <conditionalFormatting sqref="H10">
    <cfRule type="cellIs" dxfId="6" priority="587" operator="greaterThan">
      <formula>150</formula>
    </cfRule>
  </conditionalFormatting>
  <conditionalFormatting sqref="H11">
    <cfRule type="cellIs" dxfId="4" priority="588" operator="greaterThan">
      <formula>250</formula>
    </cfRule>
  </conditionalFormatting>
  <conditionalFormatting sqref="H11">
    <cfRule type="cellIs" dxfId="5" priority="589" operator="greaterThan">
      <formula>200</formula>
    </cfRule>
  </conditionalFormatting>
  <conditionalFormatting sqref="H11">
    <cfRule type="cellIs" dxfId="6" priority="590" operator="greaterThan">
      <formula>150</formula>
    </cfRule>
  </conditionalFormatting>
  <conditionalFormatting sqref="H12">
    <cfRule type="cellIs" dxfId="4" priority="591" operator="greaterThan">
      <formula>250</formula>
    </cfRule>
  </conditionalFormatting>
  <conditionalFormatting sqref="H12">
    <cfRule type="cellIs" dxfId="5" priority="592" operator="greaterThan">
      <formula>200</formula>
    </cfRule>
  </conditionalFormatting>
  <conditionalFormatting sqref="H12">
    <cfRule type="cellIs" dxfId="6" priority="593" operator="greaterThan">
      <formula>150</formula>
    </cfRule>
  </conditionalFormatting>
  <conditionalFormatting sqref="H13">
    <cfRule type="cellIs" dxfId="4" priority="594" operator="greaterThan">
      <formula>250</formula>
    </cfRule>
  </conditionalFormatting>
  <conditionalFormatting sqref="H13">
    <cfRule type="cellIs" dxfId="5" priority="595" operator="greaterThan">
      <formula>200</formula>
    </cfRule>
  </conditionalFormatting>
  <conditionalFormatting sqref="H13">
    <cfRule type="cellIs" dxfId="6" priority="596" operator="greaterThan">
      <formula>150</formula>
    </cfRule>
  </conditionalFormatting>
  <conditionalFormatting sqref="H14">
    <cfRule type="cellIs" dxfId="4" priority="597" operator="greaterThan">
      <formula>250</formula>
    </cfRule>
  </conditionalFormatting>
  <conditionalFormatting sqref="H14">
    <cfRule type="cellIs" dxfId="5" priority="598" operator="greaterThan">
      <formula>200</formula>
    </cfRule>
  </conditionalFormatting>
  <conditionalFormatting sqref="H14">
    <cfRule type="cellIs" dxfId="6" priority="599" operator="greaterThan">
      <formula>150</formula>
    </cfRule>
  </conditionalFormatting>
  <conditionalFormatting sqref="H15">
    <cfRule type="cellIs" dxfId="4" priority="600" operator="greaterThan">
      <formula>250</formula>
    </cfRule>
  </conditionalFormatting>
  <conditionalFormatting sqref="H15">
    <cfRule type="cellIs" dxfId="5" priority="601" operator="greaterThan">
      <formula>200</formula>
    </cfRule>
  </conditionalFormatting>
  <conditionalFormatting sqref="H15">
    <cfRule type="cellIs" dxfId="6" priority="602" operator="greaterThan">
      <formula>150</formula>
    </cfRule>
  </conditionalFormatting>
  <conditionalFormatting sqref="H16">
    <cfRule type="cellIs" dxfId="4" priority="603" operator="greaterThan">
      <formula>250</formula>
    </cfRule>
  </conditionalFormatting>
  <conditionalFormatting sqref="H16">
    <cfRule type="cellIs" dxfId="5" priority="604" operator="greaterThan">
      <formula>200</formula>
    </cfRule>
  </conditionalFormatting>
  <conditionalFormatting sqref="H16">
    <cfRule type="cellIs" dxfId="6" priority="605" operator="greaterThan">
      <formula>150</formula>
    </cfRule>
  </conditionalFormatting>
  <conditionalFormatting sqref="H17">
    <cfRule type="cellIs" dxfId="4" priority="606" operator="greaterThan">
      <formula>250</formula>
    </cfRule>
  </conditionalFormatting>
  <conditionalFormatting sqref="H17">
    <cfRule type="cellIs" dxfId="5" priority="607" operator="greaterThan">
      <formula>200</formula>
    </cfRule>
  </conditionalFormatting>
  <conditionalFormatting sqref="H17">
    <cfRule type="cellIs" dxfId="6" priority="608" operator="greaterThan">
      <formula>150</formula>
    </cfRule>
  </conditionalFormatting>
  <conditionalFormatting sqref="H18">
    <cfRule type="cellIs" dxfId="4" priority="609" operator="greaterThan">
      <formula>250</formula>
    </cfRule>
  </conditionalFormatting>
  <conditionalFormatting sqref="H18">
    <cfRule type="cellIs" dxfId="5" priority="610" operator="greaterThan">
      <formula>200</formula>
    </cfRule>
  </conditionalFormatting>
  <conditionalFormatting sqref="H18">
    <cfRule type="cellIs" dxfId="6" priority="611" operator="greaterThan">
      <formula>150</formula>
    </cfRule>
  </conditionalFormatting>
  <conditionalFormatting sqref="H19">
    <cfRule type="cellIs" dxfId="4" priority="612" operator="greaterThan">
      <formula>250</formula>
    </cfRule>
  </conditionalFormatting>
  <conditionalFormatting sqref="H19">
    <cfRule type="cellIs" dxfId="5" priority="613" operator="greaterThan">
      <formula>200</formula>
    </cfRule>
  </conditionalFormatting>
  <conditionalFormatting sqref="H19">
    <cfRule type="cellIs" dxfId="6" priority="614" operator="greaterThan">
      <formula>150</formula>
    </cfRule>
  </conditionalFormatting>
  <conditionalFormatting sqref="H20">
    <cfRule type="cellIs" dxfId="4" priority="615" operator="greaterThan">
      <formula>250</formula>
    </cfRule>
  </conditionalFormatting>
  <conditionalFormatting sqref="H20">
    <cfRule type="cellIs" dxfId="5" priority="616" operator="greaterThan">
      <formula>200</formula>
    </cfRule>
  </conditionalFormatting>
  <conditionalFormatting sqref="H20">
    <cfRule type="cellIs" dxfId="6" priority="617" operator="greaterThan">
      <formula>150</formula>
    </cfRule>
  </conditionalFormatting>
  <conditionalFormatting sqref="H21">
    <cfRule type="cellIs" dxfId="4" priority="618" operator="greaterThan">
      <formula>250</formula>
    </cfRule>
  </conditionalFormatting>
  <conditionalFormatting sqref="H21">
    <cfRule type="cellIs" dxfId="5" priority="619" operator="greaterThan">
      <formula>200</formula>
    </cfRule>
  </conditionalFormatting>
  <conditionalFormatting sqref="H21">
    <cfRule type="cellIs" dxfId="6" priority="620" operator="greaterThan">
      <formula>150</formula>
    </cfRule>
  </conditionalFormatting>
  <conditionalFormatting sqref="H22">
    <cfRule type="cellIs" dxfId="4" priority="621" operator="greaterThan">
      <formula>250</formula>
    </cfRule>
  </conditionalFormatting>
  <conditionalFormatting sqref="H22">
    <cfRule type="cellIs" dxfId="5" priority="622" operator="greaterThan">
      <formula>200</formula>
    </cfRule>
  </conditionalFormatting>
  <conditionalFormatting sqref="H22">
    <cfRule type="cellIs" dxfId="6" priority="623" operator="greaterThan">
      <formula>150</formula>
    </cfRule>
  </conditionalFormatting>
  <conditionalFormatting sqref="H23">
    <cfRule type="cellIs" dxfId="4" priority="624" operator="greaterThan">
      <formula>250</formula>
    </cfRule>
  </conditionalFormatting>
  <conditionalFormatting sqref="H23">
    <cfRule type="cellIs" dxfId="5" priority="625" operator="greaterThan">
      <formula>200</formula>
    </cfRule>
  </conditionalFormatting>
  <conditionalFormatting sqref="H23">
    <cfRule type="cellIs" dxfId="6" priority="626" operator="greaterThan">
      <formula>150</formula>
    </cfRule>
  </conditionalFormatting>
  <conditionalFormatting sqref="H24">
    <cfRule type="cellIs" dxfId="4" priority="627" operator="greaterThan">
      <formula>250</formula>
    </cfRule>
  </conditionalFormatting>
  <conditionalFormatting sqref="H24">
    <cfRule type="cellIs" dxfId="5" priority="628" operator="greaterThan">
      <formula>200</formula>
    </cfRule>
  </conditionalFormatting>
  <conditionalFormatting sqref="H24">
    <cfRule type="cellIs" dxfId="6" priority="629" operator="greaterThan">
      <formula>150</formula>
    </cfRule>
  </conditionalFormatting>
  <conditionalFormatting sqref="H25">
    <cfRule type="cellIs" dxfId="4" priority="630" operator="greaterThan">
      <formula>250</formula>
    </cfRule>
  </conditionalFormatting>
  <conditionalFormatting sqref="H25">
    <cfRule type="cellIs" dxfId="5" priority="631" operator="greaterThan">
      <formula>200</formula>
    </cfRule>
  </conditionalFormatting>
  <conditionalFormatting sqref="H25">
    <cfRule type="cellIs" dxfId="6" priority="632" operator="greaterThan">
      <formula>150</formula>
    </cfRule>
  </conditionalFormatting>
  <conditionalFormatting sqref="H26">
    <cfRule type="cellIs" dxfId="4" priority="633" operator="greaterThan">
      <formula>250</formula>
    </cfRule>
  </conditionalFormatting>
  <conditionalFormatting sqref="H26">
    <cfRule type="cellIs" dxfId="5" priority="634" operator="greaterThan">
      <formula>200</formula>
    </cfRule>
  </conditionalFormatting>
  <conditionalFormatting sqref="H26">
    <cfRule type="cellIs" dxfId="6" priority="635" operator="greaterThan">
      <formula>150</formula>
    </cfRule>
  </conditionalFormatting>
  <conditionalFormatting sqref="H27">
    <cfRule type="cellIs" dxfId="4" priority="636" operator="greaterThan">
      <formula>250</formula>
    </cfRule>
  </conditionalFormatting>
  <conditionalFormatting sqref="H27">
    <cfRule type="cellIs" dxfId="5" priority="637" operator="greaterThan">
      <formula>200</formula>
    </cfRule>
  </conditionalFormatting>
  <conditionalFormatting sqref="H27">
    <cfRule type="cellIs" dxfId="6" priority="638" operator="greaterThan">
      <formula>150</formula>
    </cfRule>
  </conditionalFormatting>
  <conditionalFormatting sqref="H28">
    <cfRule type="cellIs" dxfId="4" priority="639" operator="greaterThan">
      <formula>250</formula>
    </cfRule>
  </conditionalFormatting>
  <conditionalFormatting sqref="H28">
    <cfRule type="cellIs" dxfId="5" priority="640" operator="greaterThan">
      <formula>200</formula>
    </cfRule>
  </conditionalFormatting>
  <conditionalFormatting sqref="H28">
    <cfRule type="cellIs" dxfId="6" priority="641" operator="greaterThan">
      <formula>150</formula>
    </cfRule>
  </conditionalFormatting>
  <conditionalFormatting sqref="H29">
    <cfRule type="cellIs" dxfId="4" priority="642" operator="greaterThan">
      <formula>250</formula>
    </cfRule>
  </conditionalFormatting>
  <conditionalFormatting sqref="H29">
    <cfRule type="cellIs" dxfId="5" priority="643" operator="greaterThan">
      <formula>200</formula>
    </cfRule>
  </conditionalFormatting>
  <conditionalFormatting sqref="H29">
    <cfRule type="cellIs" dxfId="6" priority="644" operator="greaterThan">
      <formula>150</formula>
    </cfRule>
  </conditionalFormatting>
  <conditionalFormatting sqref="H30">
    <cfRule type="cellIs" dxfId="4" priority="645" operator="greaterThan">
      <formula>250</formula>
    </cfRule>
  </conditionalFormatting>
  <conditionalFormatting sqref="H30">
    <cfRule type="cellIs" dxfId="5" priority="646" operator="greaterThan">
      <formula>200</formula>
    </cfRule>
  </conditionalFormatting>
  <conditionalFormatting sqref="H30">
    <cfRule type="cellIs" dxfId="6" priority="647" operator="greaterThan">
      <formula>150</formula>
    </cfRule>
  </conditionalFormatting>
  <conditionalFormatting sqref="H31">
    <cfRule type="cellIs" dxfId="4" priority="648" operator="greaterThan">
      <formula>250</formula>
    </cfRule>
  </conditionalFormatting>
  <conditionalFormatting sqref="H31">
    <cfRule type="cellIs" dxfId="5" priority="649" operator="greaterThan">
      <formula>200</formula>
    </cfRule>
  </conditionalFormatting>
  <conditionalFormatting sqref="H31">
    <cfRule type="cellIs" dxfId="6" priority="650" operator="greaterThan">
      <formula>150</formula>
    </cfRule>
  </conditionalFormatting>
  <conditionalFormatting sqref="H32">
    <cfRule type="cellIs" dxfId="4" priority="651" operator="greaterThan">
      <formula>250</formula>
    </cfRule>
  </conditionalFormatting>
  <conditionalFormatting sqref="H32">
    <cfRule type="cellIs" dxfId="5" priority="652" operator="greaterThan">
      <formula>200</formula>
    </cfRule>
  </conditionalFormatting>
  <conditionalFormatting sqref="H32">
    <cfRule type="cellIs" dxfId="6" priority="653" operator="greaterThan">
      <formula>150</formula>
    </cfRule>
  </conditionalFormatting>
  <conditionalFormatting sqref="H33">
    <cfRule type="cellIs" dxfId="4" priority="654" operator="greaterThan">
      <formula>250</formula>
    </cfRule>
  </conditionalFormatting>
  <conditionalFormatting sqref="H33">
    <cfRule type="cellIs" dxfId="5" priority="655" operator="greaterThan">
      <formula>200</formula>
    </cfRule>
  </conditionalFormatting>
  <conditionalFormatting sqref="H33">
    <cfRule type="cellIs" dxfId="6" priority="656" operator="greaterThan">
      <formula>150</formula>
    </cfRule>
  </conditionalFormatting>
  <conditionalFormatting sqref="H34">
    <cfRule type="cellIs" dxfId="4" priority="657" operator="greaterThan">
      <formula>250</formula>
    </cfRule>
  </conditionalFormatting>
  <conditionalFormatting sqref="H34">
    <cfRule type="cellIs" dxfId="5" priority="658" operator="greaterThan">
      <formula>200</formula>
    </cfRule>
  </conditionalFormatting>
  <conditionalFormatting sqref="H34">
    <cfRule type="cellIs" dxfId="6" priority="659" operator="greaterThan">
      <formula>150</formula>
    </cfRule>
  </conditionalFormatting>
  <conditionalFormatting sqref="H35">
    <cfRule type="cellIs" dxfId="4" priority="660" operator="greaterThan">
      <formula>250</formula>
    </cfRule>
  </conditionalFormatting>
  <conditionalFormatting sqref="H35">
    <cfRule type="cellIs" dxfId="5" priority="661" operator="greaterThan">
      <formula>200</formula>
    </cfRule>
  </conditionalFormatting>
  <conditionalFormatting sqref="H35">
    <cfRule type="cellIs" dxfId="6" priority="662" operator="greaterThan">
      <formula>150</formula>
    </cfRule>
  </conditionalFormatting>
  <conditionalFormatting sqref="H36">
    <cfRule type="cellIs" dxfId="4" priority="663" operator="greaterThan">
      <formula>250</formula>
    </cfRule>
  </conditionalFormatting>
  <conditionalFormatting sqref="H36">
    <cfRule type="cellIs" dxfId="5" priority="664" operator="greaterThan">
      <formula>200</formula>
    </cfRule>
  </conditionalFormatting>
  <conditionalFormatting sqref="H36">
    <cfRule type="cellIs" dxfId="6" priority="665" operator="greaterThan">
      <formula>150</formula>
    </cfRule>
  </conditionalFormatting>
  <conditionalFormatting sqref="H37">
    <cfRule type="cellIs" dxfId="4" priority="666" operator="greaterThan">
      <formula>250</formula>
    </cfRule>
  </conditionalFormatting>
  <conditionalFormatting sqref="H37">
    <cfRule type="cellIs" dxfId="5" priority="667" operator="greaterThan">
      <formula>200</formula>
    </cfRule>
  </conditionalFormatting>
  <conditionalFormatting sqref="H37">
    <cfRule type="cellIs" dxfId="6" priority="668" operator="greaterThan">
      <formula>150</formula>
    </cfRule>
  </conditionalFormatting>
  <conditionalFormatting sqref="H38">
    <cfRule type="cellIs" dxfId="4" priority="669" operator="greaterThan">
      <formula>250</formula>
    </cfRule>
  </conditionalFormatting>
  <conditionalFormatting sqref="H38">
    <cfRule type="cellIs" dxfId="5" priority="670" operator="greaterThan">
      <formula>200</formula>
    </cfRule>
  </conditionalFormatting>
  <conditionalFormatting sqref="H38">
    <cfRule type="cellIs" dxfId="6" priority="671" operator="greaterThan">
      <formula>150</formula>
    </cfRule>
  </conditionalFormatting>
  <conditionalFormatting sqref="H39">
    <cfRule type="cellIs" dxfId="4" priority="672" operator="greaterThan">
      <formula>250</formula>
    </cfRule>
  </conditionalFormatting>
  <conditionalFormatting sqref="H39">
    <cfRule type="cellIs" dxfId="5" priority="673" operator="greaterThan">
      <formula>200</formula>
    </cfRule>
  </conditionalFormatting>
  <conditionalFormatting sqref="H39">
    <cfRule type="cellIs" dxfId="6" priority="674" operator="greaterThan">
      <formula>150</formula>
    </cfRule>
  </conditionalFormatting>
  <conditionalFormatting sqref="H40">
    <cfRule type="cellIs" dxfId="4" priority="675" operator="greaterThan">
      <formula>250</formula>
    </cfRule>
  </conditionalFormatting>
  <conditionalFormatting sqref="H40">
    <cfRule type="cellIs" dxfId="5" priority="676" operator="greaterThan">
      <formula>200</formula>
    </cfRule>
  </conditionalFormatting>
  <conditionalFormatting sqref="H40">
    <cfRule type="cellIs" dxfId="6" priority="677" operator="greaterThan">
      <formula>150</formula>
    </cfRule>
  </conditionalFormatting>
  <conditionalFormatting sqref="H41">
    <cfRule type="cellIs" dxfId="4" priority="678" operator="greaterThan">
      <formula>250</formula>
    </cfRule>
  </conditionalFormatting>
  <conditionalFormatting sqref="H41">
    <cfRule type="cellIs" dxfId="5" priority="679" operator="greaterThan">
      <formula>200</formula>
    </cfRule>
  </conditionalFormatting>
  <conditionalFormatting sqref="H41">
    <cfRule type="cellIs" dxfId="6" priority="680" operator="greaterThan">
      <formula>150</formula>
    </cfRule>
  </conditionalFormatting>
  <conditionalFormatting sqref="H42">
    <cfRule type="cellIs" dxfId="4" priority="681" operator="greaterThan">
      <formula>250</formula>
    </cfRule>
  </conditionalFormatting>
  <conditionalFormatting sqref="H42">
    <cfRule type="cellIs" dxfId="5" priority="682" operator="greaterThan">
      <formula>200</formula>
    </cfRule>
  </conditionalFormatting>
  <conditionalFormatting sqref="H42">
    <cfRule type="cellIs" dxfId="6" priority="683" operator="greaterThan">
      <formula>150</formula>
    </cfRule>
  </conditionalFormatting>
  <conditionalFormatting sqref="H43">
    <cfRule type="cellIs" dxfId="4" priority="684" operator="greaterThan">
      <formula>250</formula>
    </cfRule>
  </conditionalFormatting>
  <conditionalFormatting sqref="H43">
    <cfRule type="cellIs" dxfId="5" priority="685" operator="greaterThan">
      <formula>200</formula>
    </cfRule>
  </conditionalFormatting>
  <conditionalFormatting sqref="H43">
    <cfRule type="cellIs" dxfId="6" priority="686" operator="greaterThan">
      <formula>150</formula>
    </cfRule>
  </conditionalFormatting>
  <conditionalFormatting sqref="H44">
    <cfRule type="cellIs" dxfId="4" priority="687" operator="greaterThan">
      <formula>250</formula>
    </cfRule>
  </conditionalFormatting>
  <conditionalFormatting sqref="H44">
    <cfRule type="cellIs" dxfId="5" priority="688" operator="greaterThan">
      <formula>200</formula>
    </cfRule>
  </conditionalFormatting>
  <conditionalFormatting sqref="H44">
    <cfRule type="cellIs" dxfId="6" priority="689" operator="greaterThan">
      <formula>150</formula>
    </cfRule>
  </conditionalFormatting>
  <conditionalFormatting sqref="H45">
    <cfRule type="cellIs" dxfId="4" priority="690" operator="greaterThan">
      <formula>250</formula>
    </cfRule>
  </conditionalFormatting>
  <conditionalFormatting sqref="H45">
    <cfRule type="cellIs" dxfId="5" priority="691" operator="greaterThan">
      <formula>200</formula>
    </cfRule>
  </conditionalFormatting>
  <conditionalFormatting sqref="H45">
    <cfRule type="cellIs" dxfId="6" priority="692" operator="greaterThan">
      <formula>150</formula>
    </cfRule>
  </conditionalFormatting>
  <conditionalFormatting sqref="H46">
    <cfRule type="cellIs" dxfId="4" priority="693" operator="greaterThan">
      <formula>250</formula>
    </cfRule>
  </conditionalFormatting>
  <conditionalFormatting sqref="H46">
    <cfRule type="cellIs" dxfId="5" priority="694" operator="greaterThan">
      <formula>200</formula>
    </cfRule>
  </conditionalFormatting>
  <conditionalFormatting sqref="H46">
    <cfRule type="cellIs" dxfId="6" priority="695" operator="greaterThan">
      <formula>150</formula>
    </cfRule>
  </conditionalFormatting>
  <conditionalFormatting sqref="H47">
    <cfRule type="cellIs" dxfId="4" priority="696" operator="greaterThan">
      <formula>250</formula>
    </cfRule>
  </conditionalFormatting>
  <conditionalFormatting sqref="H47">
    <cfRule type="cellIs" dxfId="5" priority="697" operator="greaterThan">
      <formula>200</formula>
    </cfRule>
  </conditionalFormatting>
  <conditionalFormatting sqref="H47">
    <cfRule type="cellIs" dxfId="6" priority="698" operator="greaterThan">
      <formula>150</formula>
    </cfRule>
  </conditionalFormatting>
  <conditionalFormatting sqref="H48">
    <cfRule type="cellIs" dxfId="4" priority="699" operator="greaterThan">
      <formula>250</formula>
    </cfRule>
  </conditionalFormatting>
  <conditionalFormatting sqref="H48">
    <cfRule type="cellIs" dxfId="5" priority="700" operator="greaterThan">
      <formula>200</formula>
    </cfRule>
  </conditionalFormatting>
  <conditionalFormatting sqref="H48">
    <cfRule type="cellIs" dxfId="6" priority="701" operator="greaterThan">
      <formula>150</formula>
    </cfRule>
  </conditionalFormatting>
  <conditionalFormatting sqref="H49">
    <cfRule type="cellIs" dxfId="4" priority="702" operator="greaterThan">
      <formula>250</formula>
    </cfRule>
  </conditionalFormatting>
  <conditionalFormatting sqref="H49">
    <cfRule type="cellIs" dxfId="5" priority="703" operator="greaterThan">
      <formula>200</formula>
    </cfRule>
  </conditionalFormatting>
  <conditionalFormatting sqref="H49">
    <cfRule type="cellIs" dxfId="6" priority="704" operator="greaterThan">
      <formula>150</formula>
    </cfRule>
  </conditionalFormatting>
  <conditionalFormatting sqref="H50">
    <cfRule type="cellIs" dxfId="4" priority="705" operator="greaterThan">
      <formula>250</formula>
    </cfRule>
  </conditionalFormatting>
  <conditionalFormatting sqref="H50">
    <cfRule type="cellIs" dxfId="5" priority="706" operator="greaterThan">
      <formula>200</formula>
    </cfRule>
  </conditionalFormatting>
  <conditionalFormatting sqref="H50">
    <cfRule type="cellIs" dxfId="6" priority="707" operator="greaterThan">
      <formula>150</formula>
    </cfRule>
  </conditionalFormatting>
  <conditionalFormatting sqref="H51">
    <cfRule type="cellIs" dxfId="4" priority="708" operator="greaterThan">
      <formula>250</formula>
    </cfRule>
  </conditionalFormatting>
  <conditionalFormatting sqref="H51">
    <cfRule type="cellIs" dxfId="5" priority="709" operator="greaterThan">
      <formula>200</formula>
    </cfRule>
  </conditionalFormatting>
  <conditionalFormatting sqref="H51">
    <cfRule type="cellIs" dxfId="6" priority="710" operator="greaterThan">
      <formula>150</formula>
    </cfRule>
  </conditionalFormatting>
  <conditionalFormatting sqref="H52">
    <cfRule type="cellIs" dxfId="4" priority="711" operator="greaterThan">
      <formula>250</formula>
    </cfRule>
  </conditionalFormatting>
  <conditionalFormatting sqref="H52">
    <cfRule type="cellIs" dxfId="5" priority="712" operator="greaterThan">
      <formula>200</formula>
    </cfRule>
  </conditionalFormatting>
  <conditionalFormatting sqref="H52">
    <cfRule type="cellIs" dxfId="6" priority="713" operator="greaterThan">
      <formula>150</formula>
    </cfRule>
  </conditionalFormatting>
  <conditionalFormatting sqref="H53">
    <cfRule type="cellIs" dxfId="4" priority="714" operator="greaterThan">
      <formula>250</formula>
    </cfRule>
  </conditionalFormatting>
  <conditionalFormatting sqref="H53">
    <cfRule type="cellIs" dxfId="5" priority="715" operator="greaterThan">
      <formula>200</formula>
    </cfRule>
  </conditionalFormatting>
  <conditionalFormatting sqref="H53">
    <cfRule type="cellIs" dxfId="6" priority="716" operator="greaterThan">
      <formula>150</formula>
    </cfRule>
  </conditionalFormatting>
  <conditionalFormatting sqref="H54">
    <cfRule type="cellIs" dxfId="4" priority="717" operator="greaterThan">
      <formula>250</formula>
    </cfRule>
  </conditionalFormatting>
  <conditionalFormatting sqref="H54">
    <cfRule type="cellIs" dxfId="5" priority="718" operator="greaterThan">
      <formula>200</formula>
    </cfRule>
  </conditionalFormatting>
  <conditionalFormatting sqref="H54">
    <cfRule type="cellIs" dxfId="6" priority="719" operator="greaterThan">
      <formula>150</formula>
    </cfRule>
  </conditionalFormatting>
  <conditionalFormatting sqref="H55">
    <cfRule type="cellIs" dxfId="4" priority="720" operator="greaterThan">
      <formula>250</formula>
    </cfRule>
  </conditionalFormatting>
  <conditionalFormatting sqref="H55">
    <cfRule type="cellIs" dxfId="5" priority="721" operator="greaterThan">
      <formula>200</formula>
    </cfRule>
  </conditionalFormatting>
  <conditionalFormatting sqref="H55">
    <cfRule type="cellIs" dxfId="6" priority="722" operator="greaterThan">
      <formula>150</formula>
    </cfRule>
  </conditionalFormatting>
  <conditionalFormatting sqref="H56">
    <cfRule type="cellIs" dxfId="4" priority="723" operator="greaterThan">
      <formula>250</formula>
    </cfRule>
  </conditionalFormatting>
  <conditionalFormatting sqref="H56">
    <cfRule type="cellIs" dxfId="5" priority="724" operator="greaterThan">
      <formula>200</formula>
    </cfRule>
  </conditionalFormatting>
  <conditionalFormatting sqref="H56">
    <cfRule type="cellIs" dxfId="6" priority="725" operator="greaterThan">
      <formula>150</formula>
    </cfRule>
  </conditionalFormatting>
  <conditionalFormatting sqref="H57">
    <cfRule type="cellIs" dxfId="4" priority="726" operator="greaterThan">
      <formula>250</formula>
    </cfRule>
  </conditionalFormatting>
  <conditionalFormatting sqref="H57">
    <cfRule type="cellIs" dxfId="5" priority="727" operator="greaterThan">
      <formula>200</formula>
    </cfRule>
  </conditionalFormatting>
  <conditionalFormatting sqref="H57">
    <cfRule type="cellIs" dxfId="6" priority="728" operator="greaterThan">
      <formula>150</formula>
    </cfRule>
  </conditionalFormatting>
  <conditionalFormatting sqref="H58">
    <cfRule type="cellIs" dxfId="4" priority="729" operator="greaterThan">
      <formula>250</formula>
    </cfRule>
  </conditionalFormatting>
  <conditionalFormatting sqref="H58">
    <cfRule type="cellIs" dxfId="5" priority="730" operator="greaterThan">
      <formula>200</formula>
    </cfRule>
  </conditionalFormatting>
  <conditionalFormatting sqref="H58">
    <cfRule type="cellIs" dxfId="6" priority="731" operator="greaterThan">
      <formula>150</formula>
    </cfRule>
  </conditionalFormatting>
  <conditionalFormatting sqref="H59">
    <cfRule type="cellIs" dxfId="4" priority="732" operator="greaterThan">
      <formula>250</formula>
    </cfRule>
  </conditionalFormatting>
  <conditionalFormatting sqref="H59">
    <cfRule type="cellIs" dxfId="5" priority="733" operator="greaterThan">
      <formula>200</formula>
    </cfRule>
  </conditionalFormatting>
  <conditionalFormatting sqref="H59">
    <cfRule type="cellIs" dxfId="6" priority="734" operator="greaterThan">
      <formula>150</formula>
    </cfRule>
  </conditionalFormatting>
  <conditionalFormatting sqref="H60">
    <cfRule type="cellIs" dxfId="4" priority="735" operator="greaterThan">
      <formula>250</formula>
    </cfRule>
  </conditionalFormatting>
  <conditionalFormatting sqref="H60">
    <cfRule type="cellIs" dxfId="5" priority="736" operator="greaterThan">
      <formula>200</formula>
    </cfRule>
  </conditionalFormatting>
  <conditionalFormatting sqref="H60">
    <cfRule type="cellIs" dxfId="6" priority="737" operator="greaterThan">
      <formula>150</formula>
    </cfRule>
  </conditionalFormatting>
  <conditionalFormatting sqref="H61">
    <cfRule type="cellIs" dxfId="4" priority="738" operator="greaterThan">
      <formula>250</formula>
    </cfRule>
  </conditionalFormatting>
  <conditionalFormatting sqref="H61">
    <cfRule type="cellIs" dxfId="5" priority="739" operator="greaterThan">
      <formula>200</formula>
    </cfRule>
  </conditionalFormatting>
  <conditionalFormatting sqref="H61">
    <cfRule type="cellIs" dxfId="6" priority="740" operator="greaterThan">
      <formula>150</formula>
    </cfRule>
  </conditionalFormatting>
  <conditionalFormatting sqref="H62">
    <cfRule type="cellIs" dxfId="4" priority="741" operator="greaterThan">
      <formula>250</formula>
    </cfRule>
  </conditionalFormatting>
  <conditionalFormatting sqref="H62">
    <cfRule type="cellIs" dxfId="5" priority="742" operator="greaterThan">
      <formula>200</formula>
    </cfRule>
  </conditionalFormatting>
  <conditionalFormatting sqref="H62">
    <cfRule type="cellIs" dxfId="6" priority="743" operator="greaterThan">
      <formula>150</formula>
    </cfRule>
  </conditionalFormatting>
  <conditionalFormatting sqref="H63">
    <cfRule type="cellIs" dxfId="4" priority="744" operator="greaterThan">
      <formula>250</formula>
    </cfRule>
  </conditionalFormatting>
  <conditionalFormatting sqref="H63">
    <cfRule type="cellIs" dxfId="5" priority="745" operator="greaterThan">
      <formula>200</formula>
    </cfRule>
  </conditionalFormatting>
  <conditionalFormatting sqref="H63">
    <cfRule type="cellIs" dxfId="6" priority="746" operator="greaterThan">
      <formula>150</formula>
    </cfRule>
  </conditionalFormatting>
  <conditionalFormatting sqref="H64">
    <cfRule type="cellIs" dxfId="4" priority="747" operator="greaterThan">
      <formula>250</formula>
    </cfRule>
  </conditionalFormatting>
  <conditionalFormatting sqref="H64">
    <cfRule type="cellIs" dxfId="5" priority="748" operator="greaterThan">
      <formula>200</formula>
    </cfRule>
  </conditionalFormatting>
  <conditionalFormatting sqref="H64">
    <cfRule type="cellIs" dxfId="6" priority="749" operator="greaterThan">
      <formula>150</formula>
    </cfRule>
  </conditionalFormatting>
  <conditionalFormatting sqref="H65">
    <cfRule type="cellIs" dxfId="4" priority="750" operator="greaterThan">
      <formula>250</formula>
    </cfRule>
  </conditionalFormatting>
  <conditionalFormatting sqref="H65">
    <cfRule type="cellIs" dxfId="5" priority="751" operator="greaterThan">
      <formula>200</formula>
    </cfRule>
  </conditionalFormatting>
  <conditionalFormatting sqref="H65">
    <cfRule type="cellIs" dxfId="6" priority="752" operator="greaterThan">
      <formula>150</formula>
    </cfRule>
  </conditionalFormatting>
  <conditionalFormatting sqref="H66">
    <cfRule type="cellIs" dxfId="4" priority="753" operator="greaterThan">
      <formula>250</formula>
    </cfRule>
  </conditionalFormatting>
  <conditionalFormatting sqref="H66">
    <cfRule type="cellIs" dxfId="5" priority="754" operator="greaterThan">
      <formula>200</formula>
    </cfRule>
  </conditionalFormatting>
  <conditionalFormatting sqref="H66">
    <cfRule type="cellIs" dxfId="6" priority="755" operator="greaterThan">
      <formula>150</formula>
    </cfRule>
  </conditionalFormatting>
  <conditionalFormatting sqref="H67">
    <cfRule type="cellIs" dxfId="4" priority="756" operator="greaterThan">
      <formula>250</formula>
    </cfRule>
  </conditionalFormatting>
  <conditionalFormatting sqref="H67">
    <cfRule type="cellIs" dxfId="5" priority="757" operator="greaterThan">
      <formula>200</formula>
    </cfRule>
  </conditionalFormatting>
  <conditionalFormatting sqref="H67">
    <cfRule type="cellIs" dxfId="6" priority="758" operator="greaterThan">
      <formula>150</formula>
    </cfRule>
  </conditionalFormatting>
  <conditionalFormatting sqref="H68">
    <cfRule type="cellIs" dxfId="4" priority="759" operator="greaterThan">
      <formula>250</formula>
    </cfRule>
  </conditionalFormatting>
  <conditionalFormatting sqref="H68">
    <cfRule type="cellIs" dxfId="5" priority="760" operator="greaterThan">
      <formula>200</formula>
    </cfRule>
  </conditionalFormatting>
  <conditionalFormatting sqref="H68">
    <cfRule type="cellIs" dxfId="6" priority="761" operator="greaterThan">
      <formula>150</formula>
    </cfRule>
  </conditionalFormatting>
  <conditionalFormatting sqref="H69">
    <cfRule type="cellIs" dxfId="4" priority="762" operator="greaterThan">
      <formula>250</formula>
    </cfRule>
  </conditionalFormatting>
  <conditionalFormatting sqref="H69">
    <cfRule type="cellIs" dxfId="5" priority="763" operator="greaterThan">
      <formula>200</formula>
    </cfRule>
  </conditionalFormatting>
  <conditionalFormatting sqref="H69">
    <cfRule type="cellIs" dxfId="6" priority="764" operator="greaterThan">
      <formula>150</formula>
    </cfRule>
  </conditionalFormatting>
  <conditionalFormatting sqref="H70">
    <cfRule type="cellIs" dxfId="4" priority="765" operator="greaterThan">
      <formula>250</formula>
    </cfRule>
  </conditionalFormatting>
  <conditionalFormatting sqref="H70">
    <cfRule type="cellIs" dxfId="5" priority="766" operator="greaterThan">
      <formula>200</formula>
    </cfRule>
  </conditionalFormatting>
  <conditionalFormatting sqref="H70">
    <cfRule type="cellIs" dxfId="6" priority="767" operator="greaterThan">
      <formula>150</formula>
    </cfRule>
  </conditionalFormatting>
  <conditionalFormatting sqref="H71">
    <cfRule type="cellIs" dxfId="4" priority="768" operator="greaterThan">
      <formula>250</formula>
    </cfRule>
  </conditionalFormatting>
  <conditionalFormatting sqref="H71">
    <cfRule type="cellIs" dxfId="5" priority="769" operator="greaterThan">
      <formula>200</formula>
    </cfRule>
  </conditionalFormatting>
  <conditionalFormatting sqref="H71">
    <cfRule type="cellIs" dxfId="6" priority="770" operator="greaterThan">
      <formula>150</formula>
    </cfRule>
  </conditionalFormatting>
  <conditionalFormatting sqref="H72">
    <cfRule type="cellIs" dxfId="4" priority="771" operator="greaterThan">
      <formula>250</formula>
    </cfRule>
  </conditionalFormatting>
  <conditionalFormatting sqref="H72">
    <cfRule type="cellIs" dxfId="5" priority="772" operator="greaterThan">
      <formula>200</formula>
    </cfRule>
  </conditionalFormatting>
  <conditionalFormatting sqref="H72">
    <cfRule type="cellIs" dxfId="6" priority="773" operator="greaterThan">
      <formula>150</formula>
    </cfRule>
  </conditionalFormatting>
  <conditionalFormatting sqref="H73">
    <cfRule type="cellIs" dxfId="4" priority="774" operator="greaterThan">
      <formula>250</formula>
    </cfRule>
  </conditionalFormatting>
  <conditionalFormatting sqref="H73">
    <cfRule type="cellIs" dxfId="5" priority="775" operator="greaterThan">
      <formula>200</formula>
    </cfRule>
  </conditionalFormatting>
  <conditionalFormatting sqref="H73">
    <cfRule type="cellIs" dxfId="6" priority="776" operator="greaterThan">
      <formula>150</formula>
    </cfRule>
  </conditionalFormatting>
  <conditionalFormatting sqref="H74">
    <cfRule type="cellIs" dxfId="4" priority="777" operator="greaterThan">
      <formula>250</formula>
    </cfRule>
  </conditionalFormatting>
  <conditionalFormatting sqref="H74">
    <cfRule type="cellIs" dxfId="5" priority="778" operator="greaterThan">
      <formula>200</formula>
    </cfRule>
  </conditionalFormatting>
  <conditionalFormatting sqref="H74">
    <cfRule type="cellIs" dxfId="6" priority="779" operator="greaterThan">
      <formula>150</formula>
    </cfRule>
  </conditionalFormatting>
  <conditionalFormatting sqref="H75">
    <cfRule type="cellIs" dxfId="4" priority="780" operator="greaterThan">
      <formula>250</formula>
    </cfRule>
  </conditionalFormatting>
  <conditionalFormatting sqref="H75">
    <cfRule type="cellIs" dxfId="5" priority="781" operator="greaterThan">
      <formula>200</formula>
    </cfRule>
  </conditionalFormatting>
  <conditionalFormatting sqref="H75">
    <cfRule type="cellIs" dxfId="6" priority="782" operator="greaterThan">
      <formula>150</formula>
    </cfRule>
  </conditionalFormatting>
  <conditionalFormatting sqref="H76">
    <cfRule type="cellIs" dxfId="4" priority="783" operator="greaterThan">
      <formula>250</formula>
    </cfRule>
  </conditionalFormatting>
  <conditionalFormatting sqref="H76">
    <cfRule type="cellIs" dxfId="5" priority="784" operator="greaterThan">
      <formula>200</formula>
    </cfRule>
  </conditionalFormatting>
  <conditionalFormatting sqref="H76">
    <cfRule type="cellIs" dxfId="6" priority="785" operator="greaterThan">
      <formula>150</formula>
    </cfRule>
  </conditionalFormatting>
  <conditionalFormatting sqref="H77">
    <cfRule type="cellIs" dxfId="4" priority="786" operator="greaterThan">
      <formula>250</formula>
    </cfRule>
  </conditionalFormatting>
  <conditionalFormatting sqref="H77">
    <cfRule type="cellIs" dxfId="5" priority="787" operator="greaterThan">
      <formula>200</formula>
    </cfRule>
  </conditionalFormatting>
  <conditionalFormatting sqref="H77">
    <cfRule type="cellIs" dxfId="6" priority="788" operator="greaterThan">
      <formula>150</formula>
    </cfRule>
  </conditionalFormatting>
  <conditionalFormatting sqref="H78">
    <cfRule type="cellIs" dxfId="4" priority="789" operator="greaterThan">
      <formula>250</formula>
    </cfRule>
  </conditionalFormatting>
  <conditionalFormatting sqref="H78">
    <cfRule type="cellIs" dxfId="5" priority="790" operator="greaterThan">
      <formula>200</formula>
    </cfRule>
  </conditionalFormatting>
  <conditionalFormatting sqref="H78">
    <cfRule type="cellIs" dxfId="6" priority="791" operator="greaterThan">
      <formula>150</formula>
    </cfRule>
  </conditionalFormatting>
  <conditionalFormatting sqref="H79">
    <cfRule type="cellIs" dxfId="4" priority="792" operator="greaterThan">
      <formula>250</formula>
    </cfRule>
  </conditionalFormatting>
  <conditionalFormatting sqref="H79">
    <cfRule type="cellIs" dxfId="5" priority="793" operator="greaterThan">
      <formula>200</formula>
    </cfRule>
  </conditionalFormatting>
  <conditionalFormatting sqref="H79">
    <cfRule type="cellIs" dxfId="6" priority="794" operator="greaterThan">
      <formula>150</formula>
    </cfRule>
  </conditionalFormatting>
  <conditionalFormatting sqref="H80">
    <cfRule type="cellIs" dxfId="4" priority="795" operator="greaterThan">
      <formula>250</formula>
    </cfRule>
  </conditionalFormatting>
  <conditionalFormatting sqref="H80">
    <cfRule type="cellIs" dxfId="5" priority="796" operator="greaterThan">
      <formula>200</formula>
    </cfRule>
  </conditionalFormatting>
  <conditionalFormatting sqref="H80">
    <cfRule type="cellIs" dxfId="6" priority="797" operator="greaterThan">
      <formula>150</formula>
    </cfRule>
  </conditionalFormatting>
  <conditionalFormatting sqref="H81">
    <cfRule type="cellIs" dxfId="4" priority="798" operator="greaterThan">
      <formula>250</formula>
    </cfRule>
  </conditionalFormatting>
  <conditionalFormatting sqref="H81">
    <cfRule type="cellIs" dxfId="5" priority="799" operator="greaterThan">
      <formula>200</formula>
    </cfRule>
  </conditionalFormatting>
  <conditionalFormatting sqref="H81">
    <cfRule type="cellIs" dxfId="6" priority="800" operator="greaterThan">
      <formula>150</formula>
    </cfRule>
  </conditionalFormatting>
  <conditionalFormatting sqref="H82">
    <cfRule type="cellIs" dxfId="4" priority="801" operator="greaterThan">
      <formula>250</formula>
    </cfRule>
  </conditionalFormatting>
  <conditionalFormatting sqref="H82">
    <cfRule type="cellIs" dxfId="5" priority="802" operator="greaterThan">
      <formula>200</formula>
    </cfRule>
  </conditionalFormatting>
  <conditionalFormatting sqref="H82">
    <cfRule type="cellIs" dxfId="6" priority="803" operator="greaterThan">
      <formula>150</formula>
    </cfRule>
  </conditionalFormatting>
  <conditionalFormatting sqref="H83">
    <cfRule type="cellIs" dxfId="4" priority="804" operator="greaterThan">
      <formula>250</formula>
    </cfRule>
  </conditionalFormatting>
  <conditionalFormatting sqref="H83">
    <cfRule type="cellIs" dxfId="5" priority="805" operator="greaterThan">
      <formula>200</formula>
    </cfRule>
  </conditionalFormatting>
  <conditionalFormatting sqref="H83">
    <cfRule type="cellIs" dxfId="6" priority="806" operator="greaterThan">
      <formula>150</formula>
    </cfRule>
  </conditionalFormatting>
  <conditionalFormatting sqref="H84">
    <cfRule type="cellIs" dxfId="4" priority="807" operator="greaterThan">
      <formula>250</formula>
    </cfRule>
  </conditionalFormatting>
  <conditionalFormatting sqref="H84">
    <cfRule type="cellIs" dxfId="5" priority="808" operator="greaterThan">
      <formula>200</formula>
    </cfRule>
  </conditionalFormatting>
  <conditionalFormatting sqref="H84">
    <cfRule type="cellIs" dxfId="6" priority="809" operator="greaterThan">
      <formula>150</formula>
    </cfRule>
  </conditionalFormatting>
  <conditionalFormatting sqref="H85">
    <cfRule type="cellIs" dxfId="4" priority="810" operator="greaterThan">
      <formula>250</formula>
    </cfRule>
  </conditionalFormatting>
  <conditionalFormatting sqref="H85">
    <cfRule type="cellIs" dxfId="5" priority="811" operator="greaterThan">
      <formula>200</formula>
    </cfRule>
  </conditionalFormatting>
  <conditionalFormatting sqref="H85">
    <cfRule type="cellIs" dxfId="6" priority="812" operator="greaterThan">
      <formula>150</formula>
    </cfRule>
  </conditionalFormatting>
  <conditionalFormatting sqref="H86">
    <cfRule type="cellIs" dxfId="4" priority="813" operator="greaterThan">
      <formula>250</formula>
    </cfRule>
  </conditionalFormatting>
  <conditionalFormatting sqref="H86">
    <cfRule type="cellIs" dxfId="5" priority="814" operator="greaterThan">
      <formula>200</formula>
    </cfRule>
  </conditionalFormatting>
  <conditionalFormatting sqref="H86">
    <cfRule type="cellIs" dxfId="6" priority="815" operator="greaterThan">
      <formula>150</formula>
    </cfRule>
  </conditionalFormatting>
  <conditionalFormatting sqref="H87">
    <cfRule type="cellIs" dxfId="4" priority="816" operator="greaterThan">
      <formula>250</formula>
    </cfRule>
  </conditionalFormatting>
  <conditionalFormatting sqref="H87">
    <cfRule type="cellIs" dxfId="5" priority="817" operator="greaterThan">
      <formula>200</formula>
    </cfRule>
  </conditionalFormatting>
  <conditionalFormatting sqref="H87">
    <cfRule type="cellIs" dxfId="6" priority="818" operator="greaterThan">
      <formula>150</formula>
    </cfRule>
  </conditionalFormatting>
  <conditionalFormatting sqref="H88">
    <cfRule type="cellIs" dxfId="4" priority="819" operator="greaterThan">
      <formula>250</formula>
    </cfRule>
  </conditionalFormatting>
  <conditionalFormatting sqref="H88">
    <cfRule type="cellIs" dxfId="5" priority="820" operator="greaterThan">
      <formula>200</formula>
    </cfRule>
  </conditionalFormatting>
  <conditionalFormatting sqref="H88">
    <cfRule type="cellIs" dxfId="6" priority="821" operator="greaterThan">
      <formula>150</formula>
    </cfRule>
  </conditionalFormatting>
  <conditionalFormatting sqref="H89">
    <cfRule type="cellIs" dxfId="4" priority="822" operator="greaterThan">
      <formula>250</formula>
    </cfRule>
  </conditionalFormatting>
  <conditionalFormatting sqref="H89">
    <cfRule type="cellIs" dxfId="5" priority="823" operator="greaterThan">
      <formula>200</formula>
    </cfRule>
  </conditionalFormatting>
  <conditionalFormatting sqref="H89">
    <cfRule type="cellIs" dxfId="6" priority="824" operator="greaterThan">
      <formula>150</formula>
    </cfRule>
  </conditionalFormatting>
  <conditionalFormatting sqref="H90">
    <cfRule type="cellIs" dxfId="4" priority="825" operator="greaterThan">
      <formula>250</formula>
    </cfRule>
  </conditionalFormatting>
  <conditionalFormatting sqref="H90">
    <cfRule type="cellIs" dxfId="5" priority="826" operator="greaterThan">
      <formula>200</formula>
    </cfRule>
  </conditionalFormatting>
  <conditionalFormatting sqref="H90">
    <cfRule type="cellIs" dxfId="6" priority="827" operator="greaterThan">
      <formula>150</formula>
    </cfRule>
  </conditionalFormatting>
  <conditionalFormatting sqref="H91">
    <cfRule type="cellIs" dxfId="4" priority="828" operator="greaterThan">
      <formula>250</formula>
    </cfRule>
  </conditionalFormatting>
  <conditionalFormatting sqref="H91">
    <cfRule type="cellIs" dxfId="5" priority="829" operator="greaterThan">
      <formula>200</formula>
    </cfRule>
  </conditionalFormatting>
  <conditionalFormatting sqref="H91">
    <cfRule type="cellIs" dxfId="6" priority="830" operator="greaterThan">
      <formula>150</formula>
    </cfRule>
  </conditionalFormatting>
  <conditionalFormatting sqref="H92">
    <cfRule type="cellIs" dxfId="4" priority="831" operator="greaterThan">
      <formula>250</formula>
    </cfRule>
  </conditionalFormatting>
  <conditionalFormatting sqref="H92">
    <cfRule type="cellIs" dxfId="5" priority="832" operator="greaterThan">
      <formula>200</formula>
    </cfRule>
  </conditionalFormatting>
  <conditionalFormatting sqref="H92">
    <cfRule type="cellIs" dxfId="6" priority="833" operator="greaterThan">
      <formula>150</formula>
    </cfRule>
  </conditionalFormatting>
  <conditionalFormatting sqref="H93">
    <cfRule type="cellIs" dxfId="4" priority="834" operator="greaterThan">
      <formula>250</formula>
    </cfRule>
  </conditionalFormatting>
  <conditionalFormatting sqref="H93">
    <cfRule type="cellIs" dxfId="5" priority="835" operator="greaterThan">
      <formula>200</formula>
    </cfRule>
  </conditionalFormatting>
  <conditionalFormatting sqref="H93">
    <cfRule type="cellIs" dxfId="6" priority="836" operator="greaterThan">
      <formula>150</formula>
    </cfRule>
  </conditionalFormatting>
  <conditionalFormatting sqref="H94">
    <cfRule type="cellIs" dxfId="4" priority="837" operator="greaterThan">
      <formula>250</formula>
    </cfRule>
  </conditionalFormatting>
  <conditionalFormatting sqref="H94">
    <cfRule type="cellIs" dxfId="5" priority="838" operator="greaterThan">
      <formula>200</formula>
    </cfRule>
  </conditionalFormatting>
  <conditionalFormatting sqref="H94">
    <cfRule type="cellIs" dxfId="6" priority="839" operator="greaterThan">
      <formula>150</formula>
    </cfRule>
  </conditionalFormatting>
  <conditionalFormatting sqref="H95">
    <cfRule type="cellIs" dxfId="4" priority="840" operator="greaterThan">
      <formula>250</formula>
    </cfRule>
  </conditionalFormatting>
  <conditionalFormatting sqref="H95">
    <cfRule type="cellIs" dxfId="5" priority="841" operator="greaterThan">
      <formula>200</formula>
    </cfRule>
  </conditionalFormatting>
  <conditionalFormatting sqref="H95">
    <cfRule type="cellIs" dxfId="6" priority="842" operator="greaterThan">
      <formula>150</formula>
    </cfRule>
  </conditionalFormatting>
  <conditionalFormatting sqref="H96">
    <cfRule type="cellIs" dxfId="4" priority="843" operator="greaterThan">
      <formula>250</formula>
    </cfRule>
  </conditionalFormatting>
  <conditionalFormatting sqref="H96">
    <cfRule type="cellIs" dxfId="5" priority="844" operator="greaterThan">
      <formula>200</formula>
    </cfRule>
  </conditionalFormatting>
  <conditionalFormatting sqref="H96">
    <cfRule type="cellIs" dxfId="6" priority="845" operator="greaterThan">
      <formula>150</formula>
    </cfRule>
  </conditionalFormatting>
  <conditionalFormatting sqref="H97">
    <cfRule type="cellIs" dxfId="4" priority="846" operator="greaterThan">
      <formula>250</formula>
    </cfRule>
  </conditionalFormatting>
  <conditionalFormatting sqref="H97">
    <cfRule type="cellIs" dxfId="5" priority="847" operator="greaterThan">
      <formula>200</formula>
    </cfRule>
  </conditionalFormatting>
  <conditionalFormatting sqref="H97">
    <cfRule type="cellIs" dxfId="6" priority="848" operator="greaterThan">
      <formula>150</formula>
    </cfRule>
  </conditionalFormatting>
  <conditionalFormatting sqref="H98">
    <cfRule type="cellIs" dxfId="4" priority="849" operator="greaterThan">
      <formula>250</formula>
    </cfRule>
  </conditionalFormatting>
  <conditionalFormatting sqref="H98">
    <cfRule type="cellIs" dxfId="5" priority="850" operator="greaterThan">
      <formula>200</formula>
    </cfRule>
  </conditionalFormatting>
  <conditionalFormatting sqref="H98">
    <cfRule type="cellIs" dxfId="6" priority="851" operator="greaterThan">
      <formula>150</formula>
    </cfRule>
  </conditionalFormatting>
  <conditionalFormatting sqref="H99">
    <cfRule type="cellIs" dxfId="4" priority="852" operator="greaterThan">
      <formula>250</formula>
    </cfRule>
  </conditionalFormatting>
  <conditionalFormatting sqref="H99">
    <cfRule type="cellIs" dxfId="5" priority="853" operator="greaterThan">
      <formula>200</formula>
    </cfRule>
  </conditionalFormatting>
  <conditionalFormatting sqref="H99">
    <cfRule type="cellIs" dxfId="6" priority="854" operator="greaterThan">
      <formula>150</formula>
    </cfRule>
  </conditionalFormatting>
  <conditionalFormatting sqref="H100">
    <cfRule type="cellIs" dxfId="4" priority="855" operator="greaterThan">
      <formula>250</formula>
    </cfRule>
  </conditionalFormatting>
  <conditionalFormatting sqref="H100">
    <cfRule type="cellIs" dxfId="5" priority="856" operator="greaterThan">
      <formula>200</formula>
    </cfRule>
  </conditionalFormatting>
  <conditionalFormatting sqref="H100">
    <cfRule type="cellIs" dxfId="6" priority="857" operator="greaterThan">
      <formula>150</formula>
    </cfRule>
  </conditionalFormatting>
  <conditionalFormatting sqref="H101">
    <cfRule type="cellIs" dxfId="4" priority="858" operator="greaterThan">
      <formula>250</formula>
    </cfRule>
  </conditionalFormatting>
  <conditionalFormatting sqref="H101">
    <cfRule type="cellIs" dxfId="5" priority="859" operator="greaterThan">
      <formula>200</formula>
    </cfRule>
  </conditionalFormatting>
  <conditionalFormatting sqref="H101">
    <cfRule type="cellIs" dxfId="6" priority="860" operator="greaterThan">
      <formula>150</formula>
    </cfRule>
  </conditionalFormatting>
  <conditionalFormatting sqref="H102">
    <cfRule type="cellIs" dxfId="4" priority="861" operator="greaterThan">
      <formula>250</formula>
    </cfRule>
  </conditionalFormatting>
  <conditionalFormatting sqref="H102">
    <cfRule type="cellIs" dxfId="5" priority="862" operator="greaterThan">
      <formula>200</formula>
    </cfRule>
  </conditionalFormatting>
  <conditionalFormatting sqref="H102">
    <cfRule type="cellIs" dxfId="6" priority="863" operator="greaterThan">
      <formula>150</formula>
    </cfRule>
  </conditionalFormatting>
  <conditionalFormatting sqref="H103">
    <cfRule type="cellIs" dxfId="4" priority="864" operator="greaterThan">
      <formula>250</formula>
    </cfRule>
  </conditionalFormatting>
  <conditionalFormatting sqref="H103">
    <cfRule type="cellIs" dxfId="5" priority="865" operator="greaterThan">
      <formula>200</formula>
    </cfRule>
  </conditionalFormatting>
  <conditionalFormatting sqref="H103">
    <cfRule type="cellIs" dxfId="6" priority="866" operator="greaterThan">
      <formula>150</formula>
    </cfRule>
  </conditionalFormatting>
  <conditionalFormatting sqref="I8">
    <cfRule type="cellIs" dxfId="4" priority="867" operator="greaterThan">
      <formula>250</formula>
    </cfRule>
  </conditionalFormatting>
  <conditionalFormatting sqref="I8">
    <cfRule type="cellIs" dxfId="5" priority="868" operator="greaterThan">
      <formula>200</formula>
    </cfRule>
  </conditionalFormatting>
  <conditionalFormatting sqref="I8">
    <cfRule type="cellIs" dxfId="6" priority="869" operator="greaterThan">
      <formula>150</formula>
    </cfRule>
  </conditionalFormatting>
  <conditionalFormatting sqref="I9">
    <cfRule type="cellIs" dxfId="4" priority="870" operator="greaterThan">
      <formula>250</formula>
    </cfRule>
  </conditionalFormatting>
  <conditionalFormatting sqref="I9">
    <cfRule type="cellIs" dxfId="5" priority="871" operator="greaterThan">
      <formula>200</formula>
    </cfRule>
  </conditionalFormatting>
  <conditionalFormatting sqref="I9">
    <cfRule type="cellIs" dxfId="6" priority="872" operator="greaterThan">
      <formula>150</formula>
    </cfRule>
  </conditionalFormatting>
  <conditionalFormatting sqref="I10">
    <cfRule type="cellIs" dxfId="4" priority="873" operator="greaterThan">
      <formula>250</formula>
    </cfRule>
  </conditionalFormatting>
  <conditionalFormatting sqref="I10">
    <cfRule type="cellIs" dxfId="5" priority="874" operator="greaterThan">
      <formula>200</formula>
    </cfRule>
  </conditionalFormatting>
  <conditionalFormatting sqref="I10">
    <cfRule type="cellIs" dxfId="6" priority="875" operator="greaterThan">
      <formula>150</formula>
    </cfRule>
  </conditionalFormatting>
  <conditionalFormatting sqref="I11">
    <cfRule type="cellIs" dxfId="4" priority="876" operator="greaterThan">
      <formula>250</formula>
    </cfRule>
  </conditionalFormatting>
  <conditionalFormatting sqref="I11">
    <cfRule type="cellIs" dxfId="5" priority="877" operator="greaterThan">
      <formula>200</formula>
    </cfRule>
  </conditionalFormatting>
  <conditionalFormatting sqref="I11">
    <cfRule type="cellIs" dxfId="6" priority="878" operator="greaterThan">
      <formula>150</formula>
    </cfRule>
  </conditionalFormatting>
  <conditionalFormatting sqref="I12">
    <cfRule type="cellIs" dxfId="4" priority="879" operator="greaterThan">
      <formula>250</formula>
    </cfRule>
  </conditionalFormatting>
  <conditionalFormatting sqref="I12">
    <cfRule type="cellIs" dxfId="5" priority="880" operator="greaterThan">
      <formula>200</formula>
    </cfRule>
  </conditionalFormatting>
  <conditionalFormatting sqref="I12">
    <cfRule type="cellIs" dxfId="6" priority="881" operator="greaterThan">
      <formula>150</formula>
    </cfRule>
  </conditionalFormatting>
  <conditionalFormatting sqref="I13">
    <cfRule type="cellIs" dxfId="4" priority="882" operator="greaterThan">
      <formula>250</formula>
    </cfRule>
  </conditionalFormatting>
  <conditionalFormatting sqref="I13">
    <cfRule type="cellIs" dxfId="5" priority="883" operator="greaterThan">
      <formula>200</formula>
    </cfRule>
  </conditionalFormatting>
  <conditionalFormatting sqref="I13">
    <cfRule type="cellIs" dxfId="6" priority="884" operator="greaterThan">
      <formula>150</formula>
    </cfRule>
  </conditionalFormatting>
  <conditionalFormatting sqref="I14">
    <cfRule type="cellIs" dxfId="4" priority="885" operator="greaterThan">
      <formula>250</formula>
    </cfRule>
  </conditionalFormatting>
  <conditionalFormatting sqref="I14">
    <cfRule type="cellIs" dxfId="5" priority="886" operator="greaterThan">
      <formula>200</formula>
    </cfRule>
  </conditionalFormatting>
  <conditionalFormatting sqref="I14">
    <cfRule type="cellIs" dxfId="6" priority="887" operator="greaterThan">
      <formula>150</formula>
    </cfRule>
  </conditionalFormatting>
  <conditionalFormatting sqref="I15">
    <cfRule type="cellIs" dxfId="4" priority="888" operator="greaterThan">
      <formula>250</formula>
    </cfRule>
  </conditionalFormatting>
  <conditionalFormatting sqref="I15">
    <cfRule type="cellIs" dxfId="5" priority="889" operator="greaterThan">
      <formula>200</formula>
    </cfRule>
  </conditionalFormatting>
  <conditionalFormatting sqref="I15">
    <cfRule type="cellIs" dxfId="6" priority="890" operator="greaterThan">
      <formula>150</formula>
    </cfRule>
  </conditionalFormatting>
  <conditionalFormatting sqref="I16">
    <cfRule type="cellIs" dxfId="4" priority="891" operator="greaterThan">
      <formula>250</formula>
    </cfRule>
  </conditionalFormatting>
  <conditionalFormatting sqref="I16">
    <cfRule type="cellIs" dxfId="5" priority="892" operator="greaterThan">
      <formula>200</formula>
    </cfRule>
  </conditionalFormatting>
  <conditionalFormatting sqref="I16">
    <cfRule type="cellIs" dxfId="6" priority="893" operator="greaterThan">
      <formula>150</formula>
    </cfRule>
  </conditionalFormatting>
  <conditionalFormatting sqref="I17">
    <cfRule type="cellIs" dxfId="4" priority="894" operator="greaterThan">
      <formula>250</formula>
    </cfRule>
  </conditionalFormatting>
  <conditionalFormatting sqref="I17">
    <cfRule type="cellIs" dxfId="5" priority="895" operator="greaterThan">
      <formula>200</formula>
    </cfRule>
  </conditionalFormatting>
  <conditionalFormatting sqref="I17">
    <cfRule type="cellIs" dxfId="6" priority="896" operator="greaterThan">
      <formula>150</formula>
    </cfRule>
  </conditionalFormatting>
  <conditionalFormatting sqref="I18">
    <cfRule type="cellIs" dxfId="4" priority="897" operator="greaterThan">
      <formula>250</formula>
    </cfRule>
  </conditionalFormatting>
  <conditionalFormatting sqref="I18">
    <cfRule type="cellIs" dxfId="5" priority="898" operator="greaterThan">
      <formula>200</formula>
    </cfRule>
  </conditionalFormatting>
  <conditionalFormatting sqref="I18">
    <cfRule type="cellIs" dxfId="6" priority="899" operator="greaterThan">
      <formula>150</formula>
    </cfRule>
  </conditionalFormatting>
  <conditionalFormatting sqref="I19">
    <cfRule type="cellIs" dxfId="4" priority="900" operator="greaterThan">
      <formula>250</formula>
    </cfRule>
  </conditionalFormatting>
  <conditionalFormatting sqref="I19">
    <cfRule type="cellIs" dxfId="5" priority="901" operator="greaterThan">
      <formula>200</formula>
    </cfRule>
  </conditionalFormatting>
  <conditionalFormatting sqref="I19">
    <cfRule type="cellIs" dxfId="6" priority="902" operator="greaterThan">
      <formula>150</formula>
    </cfRule>
  </conditionalFormatting>
  <conditionalFormatting sqref="I20">
    <cfRule type="cellIs" dxfId="4" priority="903" operator="greaterThan">
      <formula>250</formula>
    </cfRule>
  </conditionalFormatting>
  <conditionalFormatting sqref="I20">
    <cfRule type="cellIs" dxfId="5" priority="904" operator="greaterThan">
      <formula>200</formula>
    </cfRule>
  </conditionalFormatting>
  <conditionalFormatting sqref="I20">
    <cfRule type="cellIs" dxfId="6" priority="905" operator="greaterThan">
      <formula>150</formula>
    </cfRule>
  </conditionalFormatting>
  <conditionalFormatting sqref="I21">
    <cfRule type="cellIs" dxfId="4" priority="906" operator="greaterThan">
      <formula>250</formula>
    </cfRule>
  </conditionalFormatting>
  <conditionalFormatting sqref="I21">
    <cfRule type="cellIs" dxfId="5" priority="907" operator="greaterThan">
      <formula>200</formula>
    </cfRule>
  </conditionalFormatting>
  <conditionalFormatting sqref="I21">
    <cfRule type="cellIs" dxfId="6" priority="908" operator="greaterThan">
      <formula>150</formula>
    </cfRule>
  </conditionalFormatting>
  <conditionalFormatting sqref="I22">
    <cfRule type="cellIs" dxfId="4" priority="909" operator="greaterThan">
      <formula>250</formula>
    </cfRule>
  </conditionalFormatting>
  <conditionalFormatting sqref="I22">
    <cfRule type="cellIs" dxfId="5" priority="910" operator="greaterThan">
      <formula>200</formula>
    </cfRule>
  </conditionalFormatting>
  <conditionalFormatting sqref="I22">
    <cfRule type="cellIs" dxfId="6" priority="911" operator="greaterThan">
      <formula>150</formula>
    </cfRule>
  </conditionalFormatting>
  <conditionalFormatting sqref="I23">
    <cfRule type="cellIs" dxfId="4" priority="912" operator="greaterThan">
      <formula>250</formula>
    </cfRule>
  </conditionalFormatting>
  <conditionalFormatting sqref="I23">
    <cfRule type="cellIs" dxfId="5" priority="913" operator="greaterThan">
      <formula>200</formula>
    </cfRule>
  </conditionalFormatting>
  <conditionalFormatting sqref="I23">
    <cfRule type="cellIs" dxfId="6" priority="914" operator="greaterThan">
      <formula>150</formula>
    </cfRule>
  </conditionalFormatting>
  <conditionalFormatting sqref="I24">
    <cfRule type="cellIs" dxfId="4" priority="915" operator="greaterThan">
      <formula>250</formula>
    </cfRule>
  </conditionalFormatting>
  <conditionalFormatting sqref="I24">
    <cfRule type="cellIs" dxfId="5" priority="916" operator="greaterThan">
      <formula>200</formula>
    </cfRule>
  </conditionalFormatting>
  <conditionalFormatting sqref="I24">
    <cfRule type="cellIs" dxfId="6" priority="917" operator="greaterThan">
      <formula>150</formula>
    </cfRule>
  </conditionalFormatting>
  <conditionalFormatting sqref="I25">
    <cfRule type="cellIs" dxfId="4" priority="918" operator="greaterThan">
      <formula>250</formula>
    </cfRule>
  </conditionalFormatting>
  <conditionalFormatting sqref="I25">
    <cfRule type="cellIs" dxfId="5" priority="919" operator="greaterThan">
      <formula>200</formula>
    </cfRule>
  </conditionalFormatting>
  <conditionalFormatting sqref="I25">
    <cfRule type="cellIs" dxfId="6" priority="920" operator="greaterThan">
      <formula>150</formula>
    </cfRule>
  </conditionalFormatting>
  <conditionalFormatting sqref="I26">
    <cfRule type="cellIs" dxfId="4" priority="921" operator="greaterThan">
      <formula>250</formula>
    </cfRule>
  </conditionalFormatting>
  <conditionalFormatting sqref="I26">
    <cfRule type="cellIs" dxfId="5" priority="922" operator="greaterThan">
      <formula>200</formula>
    </cfRule>
  </conditionalFormatting>
  <conditionalFormatting sqref="I26">
    <cfRule type="cellIs" dxfId="6" priority="923" operator="greaterThan">
      <formula>150</formula>
    </cfRule>
  </conditionalFormatting>
  <conditionalFormatting sqref="I27">
    <cfRule type="cellIs" dxfId="4" priority="924" operator="greaterThan">
      <formula>250</formula>
    </cfRule>
  </conditionalFormatting>
  <conditionalFormatting sqref="I27">
    <cfRule type="cellIs" dxfId="5" priority="925" operator="greaterThan">
      <formula>200</formula>
    </cfRule>
  </conditionalFormatting>
  <conditionalFormatting sqref="I27">
    <cfRule type="cellIs" dxfId="6" priority="926" operator="greaterThan">
      <formula>150</formula>
    </cfRule>
  </conditionalFormatting>
  <conditionalFormatting sqref="I28">
    <cfRule type="cellIs" dxfId="4" priority="927" operator="greaterThan">
      <formula>250</formula>
    </cfRule>
  </conditionalFormatting>
  <conditionalFormatting sqref="I28">
    <cfRule type="cellIs" dxfId="5" priority="928" operator="greaterThan">
      <formula>200</formula>
    </cfRule>
  </conditionalFormatting>
  <conditionalFormatting sqref="I28">
    <cfRule type="cellIs" dxfId="6" priority="929" operator="greaterThan">
      <formula>150</formula>
    </cfRule>
  </conditionalFormatting>
  <conditionalFormatting sqref="I29">
    <cfRule type="cellIs" dxfId="4" priority="930" operator="greaterThan">
      <formula>250</formula>
    </cfRule>
  </conditionalFormatting>
  <conditionalFormatting sqref="I29">
    <cfRule type="cellIs" dxfId="5" priority="931" operator="greaterThan">
      <formula>200</formula>
    </cfRule>
  </conditionalFormatting>
  <conditionalFormatting sqref="I29">
    <cfRule type="cellIs" dxfId="6" priority="932" operator="greaterThan">
      <formula>150</formula>
    </cfRule>
  </conditionalFormatting>
  <conditionalFormatting sqref="I30">
    <cfRule type="cellIs" dxfId="4" priority="933" operator="greaterThan">
      <formula>250</formula>
    </cfRule>
  </conditionalFormatting>
  <conditionalFormatting sqref="I30">
    <cfRule type="cellIs" dxfId="5" priority="934" operator="greaterThan">
      <formula>200</formula>
    </cfRule>
  </conditionalFormatting>
  <conditionalFormatting sqref="I30">
    <cfRule type="cellIs" dxfId="6" priority="935" operator="greaterThan">
      <formula>150</formula>
    </cfRule>
  </conditionalFormatting>
  <conditionalFormatting sqref="I31">
    <cfRule type="cellIs" dxfId="4" priority="936" operator="greaterThan">
      <formula>250</formula>
    </cfRule>
  </conditionalFormatting>
  <conditionalFormatting sqref="I31">
    <cfRule type="cellIs" dxfId="5" priority="937" operator="greaterThan">
      <formula>200</formula>
    </cfRule>
  </conditionalFormatting>
  <conditionalFormatting sqref="I31">
    <cfRule type="cellIs" dxfId="6" priority="938" operator="greaterThan">
      <formula>150</formula>
    </cfRule>
  </conditionalFormatting>
  <conditionalFormatting sqref="I32">
    <cfRule type="cellIs" dxfId="4" priority="939" operator="greaterThan">
      <formula>250</formula>
    </cfRule>
  </conditionalFormatting>
  <conditionalFormatting sqref="I32">
    <cfRule type="cellIs" dxfId="5" priority="940" operator="greaterThan">
      <formula>200</formula>
    </cfRule>
  </conditionalFormatting>
  <conditionalFormatting sqref="I32">
    <cfRule type="cellIs" dxfId="6" priority="941" operator="greaterThan">
      <formula>150</formula>
    </cfRule>
  </conditionalFormatting>
  <conditionalFormatting sqref="I33">
    <cfRule type="cellIs" dxfId="4" priority="942" operator="greaterThan">
      <formula>250</formula>
    </cfRule>
  </conditionalFormatting>
  <conditionalFormatting sqref="I33">
    <cfRule type="cellIs" dxfId="5" priority="943" operator="greaterThan">
      <formula>200</formula>
    </cfRule>
  </conditionalFormatting>
  <conditionalFormatting sqref="I33">
    <cfRule type="cellIs" dxfId="6" priority="944" operator="greaterThan">
      <formula>150</formula>
    </cfRule>
  </conditionalFormatting>
  <conditionalFormatting sqref="I34">
    <cfRule type="cellIs" dxfId="4" priority="945" operator="greaterThan">
      <formula>250</formula>
    </cfRule>
  </conditionalFormatting>
  <conditionalFormatting sqref="I34">
    <cfRule type="cellIs" dxfId="5" priority="946" operator="greaterThan">
      <formula>200</formula>
    </cfRule>
  </conditionalFormatting>
  <conditionalFormatting sqref="I34">
    <cfRule type="cellIs" dxfId="6" priority="947" operator="greaterThan">
      <formula>150</formula>
    </cfRule>
  </conditionalFormatting>
  <conditionalFormatting sqref="I35">
    <cfRule type="cellIs" dxfId="4" priority="948" operator="greaterThan">
      <formula>250</formula>
    </cfRule>
  </conditionalFormatting>
  <conditionalFormatting sqref="I35">
    <cfRule type="cellIs" dxfId="5" priority="949" operator="greaterThan">
      <formula>200</formula>
    </cfRule>
  </conditionalFormatting>
  <conditionalFormatting sqref="I35">
    <cfRule type="cellIs" dxfId="6" priority="950" operator="greaterThan">
      <formula>150</formula>
    </cfRule>
  </conditionalFormatting>
  <conditionalFormatting sqref="I36">
    <cfRule type="cellIs" dxfId="4" priority="951" operator="greaterThan">
      <formula>250</formula>
    </cfRule>
  </conditionalFormatting>
  <conditionalFormatting sqref="I36">
    <cfRule type="cellIs" dxfId="5" priority="952" operator="greaterThan">
      <formula>200</formula>
    </cfRule>
  </conditionalFormatting>
  <conditionalFormatting sqref="I36">
    <cfRule type="cellIs" dxfId="6" priority="953" operator="greaterThan">
      <formula>150</formula>
    </cfRule>
  </conditionalFormatting>
  <conditionalFormatting sqref="I37">
    <cfRule type="cellIs" dxfId="4" priority="954" operator="greaterThan">
      <formula>250</formula>
    </cfRule>
  </conditionalFormatting>
  <conditionalFormatting sqref="I37">
    <cfRule type="cellIs" dxfId="5" priority="955" operator="greaterThan">
      <formula>200</formula>
    </cfRule>
  </conditionalFormatting>
  <conditionalFormatting sqref="I37">
    <cfRule type="cellIs" dxfId="6" priority="956" operator="greaterThan">
      <formula>150</formula>
    </cfRule>
  </conditionalFormatting>
  <conditionalFormatting sqref="I38">
    <cfRule type="cellIs" dxfId="4" priority="957" operator="greaterThan">
      <formula>250</formula>
    </cfRule>
  </conditionalFormatting>
  <conditionalFormatting sqref="I38">
    <cfRule type="cellIs" dxfId="5" priority="958" operator="greaterThan">
      <formula>200</formula>
    </cfRule>
  </conditionalFormatting>
  <conditionalFormatting sqref="I38">
    <cfRule type="cellIs" dxfId="6" priority="959" operator="greaterThan">
      <formula>150</formula>
    </cfRule>
  </conditionalFormatting>
  <conditionalFormatting sqref="I39">
    <cfRule type="cellIs" dxfId="4" priority="960" operator="greaterThan">
      <formula>250</formula>
    </cfRule>
  </conditionalFormatting>
  <conditionalFormatting sqref="I39">
    <cfRule type="cellIs" dxfId="5" priority="961" operator="greaterThan">
      <formula>200</formula>
    </cfRule>
  </conditionalFormatting>
  <conditionalFormatting sqref="I39">
    <cfRule type="cellIs" dxfId="6" priority="962" operator="greaterThan">
      <formula>150</formula>
    </cfRule>
  </conditionalFormatting>
  <conditionalFormatting sqref="I40">
    <cfRule type="cellIs" dxfId="4" priority="963" operator="greaterThan">
      <formula>250</formula>
    </cfRule>
  </conditionalFormatting>
  <conditionalFormatting sqref="I40">
    <cfRule type="cellIs" dxfId="5" priority="964" operator="greaterThan">
      <formula>200</formula>
    </cfRule>
  </conditionalFormatting>
  <conditionalFormatting sqref="I40">
    <cfRule type="cellIs" dxfId="6" priority="965" operator="greaterThan">
      <formula>150</formula>
    </cfRule>
  </conditionalFormatting>
  <conditionalFormatting sqref="I41">
    <cfRule type="cellIs" dxfId="4" priority="966" operator="greaterThan">
      <formula>250</formula>
    </cfRule>
  </conditionalFormatting>
  <conditionalFormatting sqref="I41">
    <cfRule type="cellIs" dxfId="5" priority="967" operator="greaterThan">
      <formula>200</formula>
    </cfRule>
  </conditionalFormatting>
  <conditionalFormatting sqref="I41">
    <cfRule type="cellIs" dxfId="6" priority="968" operator="greaterThan">
      <formula>150</formula>
    </cfRule>
  </conditionalFormatting>
  <conditionalFormatting sqref="I42">
    <cfRule type="cellIs" dxfId="4" priority="969" operator="greaterThan">
      <formula>250</formula>
    </cfRule>
  </conditionalFormatting>
  <conditionalFormatting sqref="I42">
    <cfRule type="cellIs" dxfId="5" priority="970" operator="greaterThan">
      <formula>200</formula>
    </cfRule>
  </conditionalFormatting>
  <conditionalFormatting sqref="I42">
    <cfRule type="cellIs" dxfId="6" priority="971" operator="greaterThan">
      <formula>150</formula>
    </cfRule>
  </conditionalFormatting>
  <conditionalFormatting sqref="I43">
    <cfRule type="cellIs" dxfId="4" priority="972" operator="greaterThan">
      <formula>250</formula>
    </cfRule>
  </conditionalFormatting>
  <conditionalFormatting sqref="I43">
    <cfRule type="cellIs" dxfId="5" priority="973" operator="greaterThan">
      <formula>200</formula>
    </cfRule>
  </conditionalFormatting>
  <conditionalFormatting sqref="I43">
    <cfRule type="cellIs" dxfId="6" priority="974" operator="greaterThan">
      <formula>150</formula>
    </cfRule>
  </conditionalFormatting>
  <conditionalFormatting sqref="I44">
    <cfRule type="cellIs" dxfId="4" priority="975" operator="greaterThan">
      <formula>250</formula>
    </cfRule>
  </conditionalFormatting>
  <conditionalFormatting sqref="I44">
    <cfRule type="cellIs" dxfId="5" priority="976" operator="greaterThan">
      <formula>200</formula>
    </cfRule>
  </conditionalFormatting>
  <conditionalFormatting sqref="I44">
    <cfRule type="cellIs" dxfId="6" priority="977" operator="greaterThan">
      <formula>150</formula>
    </cfRule>
  </conditionalFormatting>
  <conditionalFormatting sqref="I45">
    <cfRule type="cellIs" dxfId="4" priority="978" operator="greaterThan">
      <formula>250</formula>
    </cfRule>
  </conditionalFormatting>
  <conditionalFormatting sqref="I45">
    <cfRule type="cellIs" dxfId="5" priority="979" operator="greaterThan">
      <formula>200</formula>
    </cfRule>
  </conditionalFormatting>
  <conditionalFormatting sqref="I45">
    <cfRule type="cellIs" dxfId="6" priority="980" operator="greaterThan">
      <formula>150</formula>
    </cfRule>
  </conditionalFormatting>
  <conditionalFormatting sqref="I46">
    <cfRule type="cellIs" dxfId="4" priority="981" operator="greaterThan">
      <formula>250</formula>
    </cfRule>
  </conditionalFormatting>
  <conditionalFormatting sqref="I46">
    <cfRule type="cellIs" dxfId="5" priority="982" operator="greaterThan">
      <formula>200</formula>
    </cfRule>
  </conditionalFormatting>
  <conditionalFormatting sqref="I46">
    <cfRule type="cellIs" dxfId="6" priority="983" operator="greaterThan">
      <formula>150</formula>
    </cfRule>
  </conditionalFormatting>
  <conditionalFormatting sqref="I47">
    <cfRule type="cellIs" dxfId="4" priority="984" operator="greaterThan">
      <formula>250</formula>
    </cfRule>
  </conditionalFormatting>
  <conditionalFormatting sqref="I47">
    <cfRule type="cellIs" dxfId="5" priority="985" operator="greaterThan">
      <formula>200</formula>
    </cfRule>
  </conditionalFormatting>
  <conditionalFormatting sqref="I47">
    <cfRule type="cellIs" dxfId="6" priority="986" operator="greaterThan">
      <formula>150</formula>
    </cfRule>
  </conditionalFormatting>
  <conditionalFormatting sqref="I48">
    <cfRule type="cellIs" dxfId="4" priority="987" operator="greaterThan">
      <formula>250</formula>
    </cfRule>
  </conditionalFormatting>
  <conditionalFormatting sqref="I48">
    <cfRule type="cellIs" dxfId="5" priority="988" operator="greaterThan">
      <formula>200</formula>
    </cfRule>
  </conditionalFormatting>
  <conditionalFormatting sqref="I48">
    <cfRule type="cellIs" dxfId="6" priority="989" operator="greaterThan">
      <formula>150</formula>
    </cfRule>
  </conditionalFormatting>
  <conditionalFormatting sqref="I49">
    <cfRule type="cellIs" dxfId="4" priority="990" operator="greaterThan">
      <formula>250</formula>
    </cfRule>
  </conditionalFormatting>
  <conditionalFormatting sqref="I49">
    <cfRule type="cellIs" dxfId="5" priority="991" operator="greaterThan">
      <formula>200</formula>
    </cfRule>
  </conditionalFormatting>
  <conditionalFormatting sqref="I49">
    <cfRule type="cellIs" dxfId="6" priority="992" operator="greaterThan">
      <formula>150</formula>
    </cfRule>
  </conditionalFormatting>
  <conditionalFormatting sqref="I50">
    <cfRule type="cellIs" dxfId="4" priority="993" operator="greaterThan">
      <formula>250</formula>
    </cfRule>
  </conditionalFormatting>
  <conditionalFormatting sqref="I50">
    <cfRule type="cellIs" dxfId="5" priority="994" operator="greaterThan">
      <formula>200</formula>
    </cfRule>
  </conditionalFormatting>
  <conditionalFormatting sqref="I50">
    <cfRule type="cellIs" dxfId="6" priority="995" operator="greaterThan">
      <formula>150</formula>
    </cfRule>
  </conditionalFormatting>
  <conditionalFormatting sqref="I51">
    <cfRule type="cellIs" dxfId="4" priority="996" operator="greaterThan">
      <formula>250</formula>
    </cfRule>
  </conditionalFormatting>
  <conditionalFormatting sqref="I51">
    <cfRule type="cellIs" dxfId="5" priority="997" operator="greaterThan">
      <formula>200</formula>
    </cfRule>
  </conditionalFormatting>
  <conditionalFormatting sqref="I51">
    <cfRule type="cellIs" dxfId="6" priority="998" operator="greaterThan">
      <formula>150</formula>
    </cfRule>
  </conditionalFormatting>
  <conditionalFormatting sqref="I52">
    <cfRule type="cellIs" dxfId="4" priority="999" operator="greaterThan">
      <formula>250</formula>
    </cfRule>
  </conditionalFormatting>
  <conditionalFormatting sqref="I52">
    <cfRule type="cellIs" dxfId="5" priority="1000" operator="greaterThan">
      <formula>200</formula>
    </cfRule>
  </conditionalFormatting>
  <conditionalFormatting sqref="I52">
    <cfRule type="cellIs" dxfId="6" priority="1001" operator="greaterThan">
      <formula>150</formula>
    </cfRule>
  </conditionalFormatting>
  <conditionalFormatting sqref="I53">
    <cfRule type="cellIs" dxfId="4" priority="1002" operator="greaterThan">
      <formula>250</formula>
    </cfRule>
  </conditionalFormatting>
  <conditionalFormatting sqref="I53">
    <cfRule type="cellIs" dxfId="5" priority="1003" operator="greaterThan">
      <formula>200</formula>
    </cfRule>
  </conditionalFormatting>
  <conditionalFormatting sqref="I53">
    <cfRule type="cellIs" dxfId="6" priority="1004" operator="greaterThan">
      <formula>150</formula>
    </cfRule>
  </conditionalFormatting>
  <conditionalFormatting sqref="I54">
    <cfRule type="cellIs" dxfId="4" priority="1005" operator="greaterThan">
      <formula>250</formula>
    </cfRule>
  </conditionalFormatting>
  <conditionalFormatting sqref="I54">
    <cfRule type="cellIs" dxfId="5" priority="1006" operator="greaterThan">
      <formula>200</formula>
    </cfRule>
  </conditionalFormatting>
  <conditionalFormatting sqref="I54">
    <cfRule type="cellIs" dxfId="6" priority="1007" operator="greaterThan">
      <formula>150</formula>
    </cfRule>
  </conditionalFormatting>
  <conditionalFormatting sqref="I55">
    <cfRule type="cellIs" dxfId="4" priority="1008" operator="greaterThan">
      <formula>250</formula>
    </cfRule>
  </conditionalFormatting>
  <conditionalFormatting sqref="I55">
    <cfRule type="cellIs" dxfId="5" priority="1009" operator="greaterThan">
      <formula>200</formula>
    </cfRule>
  </conditionalFormatting>
  <conditionalFormatting sqref="I55">
    <cfRule type="cellIs" dxfId="6" priority="1010" operator="greaterThan">
      <formula>150</formula>
    </cfRule>
  </conditionalFormatting>
  <conditionalFormatting sqref="I56">
    <cfRule type="cellIs" dxfId="4" priority="1011" operator="greaterThan">
      <formula>250</formula>
    </cfRule>
  </conditionalFormatting>
  <conditionalFormatting sqref="I56">
    <cfRule type="cellIs" dxfId="5" priority="1012" operator="greaterThan">
      <formula>200</formula>
    </cfRule>
  </conditionalFormatting>
  <conditionalFormatting sqref="I56">
    <cfRule type="cellIs" dxfId="6" priority="1013" operator="greaterThan">
      <formula>150</formula>
    </cfRule>
  </conditionalFormatting>
  <conditionalFormatting sqref="I57">
    <cfRule type="cellIs" dxfId="4" priority="1014" operator="greaterThan">
      <formula>250</formula>
    </cfRule>
  </conditionalFormatting>
  <conditionalFormatting sqref="I57">
    <cfRule type="cellIs" dxfId="5" priority="1015" operator="greaterThan">
      <formula>200</formula>
    </cfRule>
  </conditionalFormatting>
  <conditionalFormatting sqref="I57">
    <cfRule type="cellIs" dxfId="6" priority="1016" operator="greaterThan">
      <formula>150</formula>
    </cfRule>
  </conditionalFormatting>
  <conditionalFormatting sqref="I58">
    <cfRule type="cellIs" dxfId="4" priority="1017" operator="greaterThan">
      <formula>250</formula>
    </cfRule>
  </conditionalFormatting>
  <conditionalFormatting sqref="I58">
    <cfRule type="cellIs" dxfId="5" priority="1018" operator="greaterThan">
      <formula>200</formula>
    </cfRule>
  </conditionalFormatting>
  <conditionalFormatting sqref="I58">
    <cfRule type="cellIs" dxfId="6" priority="1019" operator="greaterThan">
      <formula>150</formula>
    </cfRule>
  </conditionalFormatting>
  <conditionalFormatting sqref="I59">
    <cfRule type="cellIs" dxfId="4" priority="1020" operator="greaterThan">
      <formula>250</formula>
    </cfRule>
  </conditionalFormatting>
  <conditionalFormatting sqref="I59">
    <cfRule type="cellIs" dxfId="5" priority="1021" operator="greaterThan">
      <formula>200</formula>
    </cfRule>
  </conditionalFormatting>
  <conditionalFormatting sqref="I59">
    <cfRule type="cellIs" dxfId="6" priority="1022" operator="greaterThan">
      <formula>150</formula>
    </cfRule>
  </conditionalFormatting>
  <conditionalFormatting sqref="I60">
    <cfRule type="cellIs" dxfId="4" priority="1023" operator="greaterThan">
      <formula>250</formula>
    </cfRule>
  </conditionalFormatting>
  <conditionalFormatting sqref="I60">
    <cfRule type="cellIs" dxfId="5" priority="1024" operator="greaterThan">
      <formula>200</formula>
    </cfRule>
  </conditionalFormatting>
  <conditionalFormatting sqref="I60">
    <cfRule type="cellIs" dxfId="6" priority="1025" operator="greaterThan">
      <formula>150</formula>
    </cfRule>
  </conditionalFormatting>
  <conditionalFormatting sqref="I61">
    <cfRule type="cellIs" dxfId="4" priority="1026" operator="greaterThan">
      <formula>250</formula>
    </cfRule>
  </conditionalFormatting>
  <conditionalFormatting sqref="I61">
    <cfRule type="cellIs" dxfId="5" priority="1027" operator="greaterThan">
      <formula>200</formula>
    </cfRule>
  </conditionalFormatting>
  <conditionalFormatting sqref="I61">
    <cfRule type="cellIs" dxfId="6" priority="1028" operator="greaterThan">
      <formula>150</formula>
    </cfRule>
  </conditionalFormatting>
  <conditionalFormatting sqref="I62">
    <cfRule type="cellIs" dxfId="4" priority="1029" operator="greaterThan">
      <formula>250</formula>
    </cfRule>
  </conditionalFormatting>
  <conditionalFormatting sqref="I62">
    <cfRule type="cellIs" dxfId="5" priority="1030" operator="greaterThan">
      <formula>200</formula>
    </cfRule>
  </conditionalFormatting>
  <conditionalFormatting sqref="I62">
    <cfRule type="cellIs" dxfId="6" priority="1031" operator="greaterThan">
      <formula>150</formula>
    </cfRule>
  </conditionalFormatting>
  <conditionalFormatting sqref="I63">
    <cfRule type="cellIs" dxfId="4" priority="1032" operator="greaterThan">
      <formula>250</formula>
    </cfRule>
  </conditionalFormatting>
  <conditionalFormatting sqref="I63">
    <cfRule type="cellIs" dxfId="5" priority="1033" operator="greaterThan">
      <formula>200</formula>
    </cfRule>
  </conditionalFormatting>
  <conditionalFormatting sqref="I63">
    <cfRule type="cellIs" dxfId="6" priority="1034" operator="greaterThan">
      <formula>150</formula>
    </cfRule>
  </conditionalFormatting>
  <conditionalFormatting sqref="I64">
    <cfRule type="cellIs" dxfId="4" priority="1035" operator="greaterThan">
      <formula>250</formula>
    </cfRule>
  </conditionalFormatting>
  <conditionalFormatting sqref="I64">
    <cfRule type="cellIs" dxfId="5" priority="1036" operator="greaterThan">
      <formula>200</formula>
    </cfRule>
  </conditionalFormatting>
  <conditionalFormatting sqref="I64">
    <cfRule type="cellIs" dxfId="6" priority="1037" operator="greaterThan">
      <formula>150</formula>
    </cfRule>
  </conditionalFormatting>
  <conditionalFormatting sqref="I65">
    <cfRule type="cellIs" dxfId="4" priority="1038" operator="greaterThan">
      <formula>250</formula>
    </cfRule>
  </conditionalFormatting>
  <conditionalFormatting sqref="I65">
    <cfRule type="cellIs" dxfId="5" priority="1039" operator="greaterThan">
      <formula>200</formula>
    </cfRule>
  </conditionalFormatting>
  <conditionalFormatting sqref="I65">
    <cfRule type="cellIs" dxfId="6" priority="1040" operator="greaterThan">
      <formula>150</formula>
    </cfRule>
  </conditionalFormatting>
  <conditionalFormatting sqref="I66">
    <cfRule type="cellIs" dxfId="4" priority="1041" operator="greaterThan">
      <formula>250</formula>
    </cfRule>
  </conditionalFormatting>
  <conditionalFormatting sqref="I66">
    <cfRule type="cellIs" dxfId="5" priority="1042" operator="greaterThan">
      <formula>200</formula>
    </cfRule>
  </conditionalFormatting>
  <conditionalFormatting sqref="I66">
    <cfRule type="cellIs" dxfId="6" priority="1043" operator="greaterThan">
      <formula>150</formula>
    </cfRule>
  </conditionalFormatting>
  <conditionalFormatting sqref="I67">
    <cfRule type="cellIs" dxfId="4" priority="1044" operator="greaterThan">
      <formula>250</formula>
    </cfRule>
  </conditionalFormatting>
  <conditionalFormatting sqref="I67">
    <cfRule type="cellIs" dxfId="5" priority="1045" operator="greaterThan">
      <formula>200</formula>
    </cfRule>
  </conditionalFormatting>
  <conditionalFormatting sqref="I67">
    <cfRule type="cellIs" dxfId="6" priority="1046" operator="greaterThan">
      <formula>150</formula>
    </cfRule>
  </conditionalFormatting>
  <conditionalFormatting sqref="I68">
    <cfRule type="cellIs" dxfId="4" priority="1047" operator="greaterThan">
      <formula>250</formula>
    </cfRule>
  </conditionalFormatting>
  <conditionalFormatting sqref="I68">
    <cfRule type="cellIs" dxfId="5" priority="1048" operator="greaterThan">
      <formula>200</formula>
    </cfRule>
  </conditionalFormatting>
  <conditionalFormatting sqref="I68">
    <cfRule type="cellIs" dxfId="6" priority="1049" operator="greaterThan">
      <formula>150</formula>
    </cfRule>
  </conditionalFormatting>
  <conditionalFormatting sqref="I69">
    <cfRule type="cellIs" dxfId="4" priority="1050" operator="greaterThan">
      <formula>250</formula>
    </cfRule>
  </conditionalFormatting>
  <conditionalFormatting sqref="I69">
    <cfRule type="cellIs" dxfId="5" priority="1051" operator="greaterThan">
      <formula>200</formula>
    </cfRule>
  </conditionalFormatting>
  <conditionalFormatting sqref="I69">
    <cfRule type="cellIs" dxfId="6" priority="1052" operator="greaterThan">
      <formula>150</formula>
    </cfRule>
  </conditionalFormatting>
  <conditionalFormatting sqref="I70">
    <cfRule type="cellIs" dxfId="4" priority="1053" operator="greaterThan">
      <formula>250</formula>
    </cfRule>
  </conditionalFormatting>
  <conditionalFormatting sqref="I70">
    <cfRule type="cellIs" dxfId="5" priority="1054" operator="greaterThan">
      <formula>200</formula>
    </cfRule>
  </conditionalFormatting>
  <conditionalFormatting sqref="I70">
    <cfRule type="cellIs" dxfId="6" priority="1055" operator="greaterThan">
      <formula>150</formula>
    </cfRule>
  </conditionalFormatting>
  <conditionalFormatting sqref="I71">
    <cfRule type="cellIs" dxfId="4" priority="1056" operator="greaterThan">
      <formula>250</formula>
    </cfRule>
  </conditionalFormatting>
  <conditionalFormatting sqref="I71">
    <cfRule type="cellIs" dxfId="5" priority="1057" operator="greaterThan">
      <formula>200</formula>
    </cfRule>
  </conditionalFormatting>
  <conditionalFormatting sqref="I71">
    <cfRule type="cellIs" dxfId="6" priority="1058" operator="greaterThan">
      <formula>150</formula>
    </cfRule>
  </conditionalFormatting>
  <conditionalFormatting sqref="I72">
    <cfRule type="cellIs" dxfId="4" priority="1059" operator="greaterThan">
      <formula>250</formula>
    </cfRule>
  </conditionalFormatting>
  <conditionalFormatting sqref="I72">
    <cfRule type="cellIs" dxfId="5" priority="1060" operator="greaterThan">
      <formula>200</formula>
    </cfRule>
  </conditionalFormatting>
  <conditionalFormatting sqref="I72">
    <cfRule type="cellIs" dxfId="6" priority="1061" operator="greaterThan">
      <formula>150</formula>
    </cfRule>
  </conditionalFormatting>
  <conditionalFormatting sqref="I73">
    <cfRule type="cellIs" dxfId="4" priority="1062" operator="greaterThan">
      <formula>250</formula>
    </cfRule>
  </conditionalFormatting>
  <conditionalFormatting sqref="I73">
    <cfRule type="cellIs" dxfId="5" priority="1063" operator="greaterThan">
      <formula>200</formula>
    </cfRule>
  </conditionalFormatting>
  <conditionalFormatting sqref="I73">
    <cfRule type="cellIs" dxfId="6" priority="1064" operator="greaterThan">
      <formula>150</formula>
    </cfRule>
  </conditionalFormatting>
  <conditionalFormatting sqref="I74">
    <cfRule type="cellIs" dxfId="4" priority="1065" operator="greaterThan">
      <formula>250</formula>
    </cfRule>
  </conditionalFormatting>
  <conditionalFormatting sqref="I74">
    <cfRule type="cellIs" dxfId="5" priority="1066" operator="greaterThan">
      <formula>200</formula>
    </cfRule>
  </conditionalFormatting>
  <conditionalFormatting sqref="I74">
    <cfRule type="cellIs" dxfId="6" priority="1067" operator="greaterThan">
      <formula>150</formula>
    </cfRule>
  </conditionalFormatting>
  <conditionalFormatting sqref="I75">
    <cfRule type="cellIs" dxfId="4" priority="1068" operator="greaterThan">
      <formula>250</formula>
    </cfRule>
  </conditionalFormatting>
  <conditionalFormatting sqref="I75">
    <cfRule type="cellIs" dxfId="5" priority="1069" operator="greaterThan">
      <formula>200</formula>
    </cfRule>
  </conditionalFormatting>
  <conditionalFormatting sqref="I75">
    <cfRule type="cellIs" dxfId="6" priority="1070" operator="greaterThan">
      <formula>150</formula>
    </cfRule>
  </conditionalFormatting>
  <conditionalFormatting sqref="I76">
    <cfRule type="cellIs" dxfId="4" priority="1071" operator="greaterThan">
      <formula>250</formula>
    </cfRule>
  </conditionalFormatting>
  <conditionalFormatting sqref="I76">
    <cfRule type="cellIs" dxfId="5" priority="1072" operator="greaterThan">
      <formula>200</formula>
    </cfRule>
  </conditionalFormatting>
  <conditionalFormatting sqref="I76">
    <cfRule type="cellIs" dxfId="6" priority="1073" operator="greaterThan">
      <formula>150</formula>
    </cfRule>
  </conditionalFormatting>
  <conditionalFormatting sqref="I77">
    <cfRule type="cellIs" dxfId="4" priority="1074" operator="greaterThan">
      <formula>250</formula>
    </cfRule>
  </conditionalFormatting>
  <conditionalFormatting sqref="I77">
    <cfRule type="cellIs" dxfId="5" priority="1075" operator="greaterThan">
      <formula>200</formula>
    </cfRule>
  </conditionalFormatting>
  <conditionalFormatting sqref="I77">
    <cfRule type="cellIs" dxfId="6" priority="1076" operator="greaterThan">
      <formula>150</formula>
    </cfRule>
  </conditionalFormatting>
  <conditionalFormatting sqref="I78">
    <cfRule type="cellIs" dxfId="4" priority="1077" operator="greaterThan">
      <formula>250</formula>
    </cfRule>
  </conditionalFormatting>
  <conditionalFormatting sqref="I78">
    <cfRule type="cellIs" dxfId="5" priority="1078" operator="greaterThan">
      <formula>200</formula>
    </cfRule>
  </conditionalFormatting>
  <conditionalFormatting sqref="I78">
    <cfRule type="cellIs" dxfId="6" priority="1079" operator="greaterThan">
      <formula>150</formula>
    </cfRule>
  </conditionalFormatting>
  <conditionalFormatting sqref="I79">
    <cfRule type="cellIs" dxfId="4" priority="1080" operator="greaterThan">
      <formula>250</formula>
    </cfRule>
  </conditionalFormatting>
  <conditionalFormatting sqref="I79">
    <cfRule type="cellIs" dxfId="5" priority="1081" operator="greaterThan">
      <formula>200</formula>
    </cfRule>
  </conditionalFormatting>
  <conditionalFormatting sqref="I79">
    <cfRule type="cellIs" dxfId="6" priority="1082" operator="greaterThan">
      <formula>150</formula>
    </cfRule>
  </conditionalFormatting>
  <conditionalFormatting sqref="I80">
    <cfRule type="cellIs" dxfId="4" priority="1083" operator="greaterThan">
      <formula>250</formula>
    </cfRule>
  </conditionalFormatting>
  <conditionalFormatting sqref="I80">
    <cfRule type="cellIs" dxfId="5" priority="1084" operator="greaterThan">
      <formula>200</formula>
    </cfRule>
  </conditionalFormatting>
  <conditionalFormatting sqref="I80">
    <cfRule type="cellIs" dxfId="6" priority="1085" operator="greaterThan">
      <formula>150</formula>
    </cfRule>
  </conditionalFormatting>
  <conditionalFormatting sqref="I81">
    <cfRule type="cellIs" dxfId="4" priority="1086" operator="greaterThan">
      <formula>250</formula>
    </cfRule>
  </conditionalFormatting>
  <conditionalFormatting sqref="I81">
    <cfRule type="cellIs" dxfId="5" priority="1087" operator="greaterThan">
      <formula>200</formula>
    </cfRule>
  </conditionalFormatting>
  <conditionalFormatting sqref="I81">
    <cfRule type="cellIs" dxfId="6" priority="1088" operator="greaterThan">
      <formula>150</formula>
    </cfRule>
  </conditionalFormatting>
  <conditionalFormatting sqref="I82">
    <cfRule type="cellIs" dxfId="4" priority="1089" operator="greaterThan">
      <formula>250</formula>
    </cfRule>
  </conditionalFormatting>
  <conditionalFormatting sqref="I82">
    <cfRule type="cellIs" dxfId="5" priority="1090" operator="greaterThan">
      <formula>200</formula>
    </cfRule>
  </conditionalFormatting>
  <conditionalFormatting sqref="I82">
    <cfRule type="cellIs" dxfId="6" priority="1091" operator="greaterThan">
      <formula>150</formula>
    </cfRule>
  </conditionalFormatting>
  <conditionalFormatting sqref="I83">
    <cfRule type="cellIs" dxfId="4" priority="1092" operator="greaterThan">
      <formula>250</formula>
    </cfRule>
  </conditionalFormatting>
  <conditionalFormatting sqref="I83">
    <cfRule type="cellIs" dxfId="5" priority="1093" operator="greaterThan">
      <formula>200</formula>
    </cfRule>
  </conditionalFormatting>
  <conditionalFormatting sqref="I83">
    <cfRule type="cellIs" dxfId="6" priority="1094" operator="greaterThan">
      <formula>150</formula>
    </cfRule>
  </conditionalFormatting>
  <conditionalFormatting sqref="I84">
    <cfRule type="cellIs" dxfId="4" priority="1095" operator="greaterThan">
      <formula>250</formula>
    </cfRule>
  </conditionalFormatting>
  <conditionalFormatting sqref="I84">
    <cfRule type="cellIs" dxfId="5" priority="1096" operator="greaterThan">
      <formula>200</formula>
    </cfRule>
  </conditionalFormatting>
  <conditionalFormatting sqref="I84">
    <cfRule type="cellIs" dxfId="6" priority="1097" operator="greaterThan">
      <formula>150</formula>
    </cfRule>
  </conditionalFormatting>
  <conditionalFormatting sqref="I85">
    <cfRule type="cellIs" dxfId="4" priority="1098" operator="greaterThan">
      <formula>250</formula>
    </cfRule>
  </conditionalFormatting>
  <conditionalFormatting sqref="I85">
    <cfRule type="cellIs" dxfId="5" priority="1099" operator="greaterThan">
      <formula>200</formula>
    </cfRule>
  </conditionalFormatting>
  <conditionalFormatting sqref="I85">
    <cfRule type="cellIs" dxfId="6" priority="1100" operator="greaterThan">
      <formula>150</formula>
    </cfRule>
  </conditionalFormatting>
  <conditionalFormatting sqref="I86">
    <cfRule type="cellIs" dxfId="4" priority="1101" operator="greaterThan">
      <formula>250</formula>
    </cfRule>
  </conditionalFormatting>
  <conditionalFormatting sqref="I86">
    <cfRule type="cellIs" dxfId="5" priority="1102" operator="greaterThan">
      <formula>200</formula>
    </cfRule>
  </conditionalFormatting>
  <conditionalFormatting sqref="I86">
    <cfRule type="cellIs" dxfId="6" priority="1103" operator="greaterThan">
      <formula>150</formula>
    </cfRule>
  </conditionalFormatting>
  <conditionalFormatting sqref="I87">
    <cfRule type="cellIs" dxfId="4" priority="1104" operator="greaterThan">
      <formula>250</formula>
    </cfRule>
  </conditionalFormatting>
  <conditionalFormatting sqref="I87">
    <cfRule type="cellIs" dxfId="5" priority="1105" operator="greaterThan">
      <formula>200</formula>
    </cfRule>
  </conditionalFormatting>
  <conditionalFormatting sqref="I87">
    <cfRule type="cellIs" dxfId="6" priority="1106" operator="greaterThan">
      <formula>150</formula>
    </cfRule>
  </conditionalFormatting>
  <conditionalFormatting sqref="I88">
    <cfRule type="cellIs" dxfId="4" priority="1107" operator="greaterThan">
      <formula>250</formula>
    </cfRule>
  </conditionalFormatting>
  <conditionalFormatting sqref="I88">
    <cfRule type="cellIs" dxfId="5" priority="1108" operator="greaterThan">
      <formula>200</formula>
    </cfRule>
  </conditionalFormatting>
  <conditionalFormatting sqref="I88">
    <cfRule type="cellIs" dxfId="6" priority="1109" operator="greaterThan">
      <formula>150</formula>
    </cfRule>
  </conditionalFormatting>
  <conditionalFormatting sqref="I89">
    <cfRule type="cellIs" dxfId="4" priority="1110" operator="greaterThan">
      <formula>250</formula>
    </cfRule>
  </conditionalFormatting>
  <conditionalFormatting sqref="I89">
    <cfRule type="cellIs" dxfId="5" priority="1111" operator="greaterThan">
      <formula>200</formula>
    </cfRule>
  </conditionalFormatting>
  <conditionalFormatting sqref="I89">
    <cfRule type="cellIs" dxfId="6" priority="1112" operator="greaterThan">
      <formula>150</formula>
    </cfRule>
  </conditionalFormatting>
  <conditionalFormatting sqref="I90">
    <cfRule type="cellIs" dxfId="4" priority="1113" operator="greaterThan">
      <formula>250</formula>
    </cfRule>
  </conditionalFormatting>
  <conditionalFormatting sqref="I90">
    <cfRule type="cellIs" dxfId="5" priority="1114" operator="greaterThan">
      <formula>200</formula>
    </cfRule>
  </conditionalFormatting>
  <conditionalFormatting sqref="I90">
    <cfRule type="cellIs" dxfId="6" priority="1115" operator="greaterThan">
      <formula>150</formula>
    </cfRule>
  </conditionalFormatting>
  <conditionalFormatting sqref="I91">
    <cfRule type="cellIs" dxfId="4" priority="1116" operator="greaterThan">
      <formula>250</formula>
    </cfRule>
  </conditionalFormatting>
  <conditionalFormatting sqref="I91">
    <cfRule type="cellIs" dxfId="5" priority="1117" operator="greaterThan">
      <formula>200</formula>
    </cfRule>
  </conditionalFormatting>
  <conditionalFormatting sqref="I91">
    <cfRule type="cellIs" dxfId="6" priority="1118" operator="greaterThan">
      <formula>150</formula>
    </cfRule>
  </conditionalFormatting>
  <conditionalFormatting sqref="I92">
    <cfRule type="cellIs" dxfId="4" priority="1119" operator="greaterThan">
      <formula>250</formula>
    </cfRule>
  </conditionalFormatting>
  <conditionalFormatting sqref="I92">
    <cfRule type="cellIs" dxfId="5" priority="1120" operator="greaterThan">
      <formula>200</formula>
    </cfRule>
  </conditionalFormatting>
  <conditionalFormatting sqref="I92">
    <cfRule type="cellIs" dxfId="6" priority="1121" operator="greaterThan">
      <formula>150</formula>
    </cfRule>
  </conditionalFormatting>
  <conditionalFormatting sqref="I93">
    <cfRule type="cellIs" dxfId="4" priority="1122" operator="greaterThan">
      <formula>250</formula>
    </cfRule>
  </conditionalFormatting>
  <conditionalFormatting sqref="I93">
    <cfRule type="cellIs" dxfId="5" priority="1123" operator="greaterThan">
      <formula>200</formula>
    </cfRule>
  </conditionalFormatting>
  <conditionalFormatting sqref="I93">
    <cfRule type="cellIs" dxfId="6" priority="1124" operator="greaterThan">
      <formula>150</formula>
    </cfRule>
  </conditionalFormatting>
  <conditionalFormatting sqref="I94">
    <cfRule type="cellIs" dxfId="4" priority="1125" operator="greaterThan">
      <formula>250</formula>
    </cfRule>
  </conditionalFormatting>
  <conditionalFormatting sqref="I94">
    <cfRule type="cellIs" dxfId="5" priority="1126" operator="greaterThan">
      <formula>200</formula>
    </cfRule>
  </conditionalFormatting>
  <conditionalFormatting sqref="I94">
    <cfRule type="cellIs" dxfId="6" priority="1127" operator="greaterThan">
      <formula>150</formula>
    </cfRule>
  </conditionalFormatting>
  <conditionalFormatting sqref="I95">
    <cfRule type="cellIs" dxfId="4" priority="1128" operator="greaterThan">
      <formula>250</formula>
    </cfRule>
  </conditionalFormatting>
  <conditionalFormatting sqref="I95">
    <cfRule type="cellIs" dxfId="5" priority="1129" operator="greaterThan">
      <formula>200</formula>
    </cfRule>
  </conditionalFormatting>
  <conditionalFormatting sqref="I95">
    <cfRule type="cellIs" dxfId="6" priority="1130" operator="greaterThan">
      <formula>150</formula>
    </cfRule>
  </conditionalFormatting>
  <conditionalFormatting sqref="I96">
    <cfRule type="cellIs" dxfId="4" priority="1131" operator="greaterThan">
      <formula>250</formula>
    </cfRule>
  </conditionalFormatting>
  <conditionalFormatting sqref="I96">
    <cfRule type="cellIs" dxfId="5" priority="1132" operator="greaterThan">
      <formula>200</formula>
    </cfRule>
  </conditionalFormatting>
  <conditionalFormatting sqref="I96">
    <cfRule type="cellIs" dxfId="6" priority="1133" operator="greaterThan">
      <formula>150</formula>
    </cfRule>
  </conditionalFormatting>
  <conditionalFormatting sqref="I97">
    <cfRule type="cellIs" dxfId="4" priority="1134" operator="greaterThan">
      <formula>250</formula>
    </cfRule>
  </conditionalFormatting>
  <conditionalFormatting sqref="I97">
    <cfRule type="cellIs" dxfId="5" priority="1135" operator="greaterThan">
      <formula>200</formula>
    </cfRule>
  </conditionalFormatting>
  <conditionalFormatting sqref="I97">
    <cfRule type="cellIs" dxfId="6" priority="1136" operator="greaterThan">
      <formula>150</formula>
    </cfRule>
  </conditionalFormatting>
  <conditionalFormatting sqref="I98">
    <cfRule type="cellIs" dxfId="4" priority="1137" operator="greaterThan">
      <formula>250</formula>
    </cfRule>
  </conditionalFormatting>
  <conditionalFormatting sqref="I98">
    <cfRule type="cellIs" dxfId="5" priority="1138" operator="greaterThan">
      <formula>200</formula>
    </cfRule>
  </conditionalFormatting>
  <conditionalFormatting sqref="I98">
    <cfRule type="cellIs" dxfId="6" priority="1139" operator="greaterThan">
      <formula>150</formula>
    </cfRule>
  </conditionalFormatting>
  <conditionalFormatting sqref="I99">
    <cfRule type="cellIs" dxfId="4" priority="1140" operator="greaterThan">
      <formula>250</formula>
    </cfRule>
  </conditionalFormatting>
  <conditionalFormatting sqref="I99">
    <cfRule type="cellIs" dxfId="5" priority="1141" operator="greaterThan">
      <formula>200</formula>
    </cfRule>
  </conditionalFormatting>
  <conditionalFormatting sqref="I99">
    <cfRule type="cellIs" dxfId="6" priority="1142" operator="greaterThan">
      <formula>150</formula>
    </cfRule>
  </conditionalFormatting>
  <conditionalFormatting sqref="I100">
    <cfRule type="cellIs" dxfId="4" priority="1143" operator="greaterThan">
      <formula>250</formula>
    </cfRule>
  </conditionalFormatting>
  <conditionalFormatting sqref="I100">
    <cfRule type="cellIs" dxfId="5" priority="1144" operator="greaterThan">
      <formula>200</formula>
    </cfRule>
  </conditionalFormatting>
  <conditionalFormatting sqref="I100">
    <cfRule type="cellIs" dxfId="6" priority="1145" operator="greaterThan">
      <formula>150</formula>
    </cfRule>
  </conditionalFormatting>
  <conditionalFormatting sqref="I101">
    <cfRule type="cellIs" dxfId="4" priority="1146" operator="greaterThan">
      <formula>250</formula>
    </cfRule>
  </conditionalFormatting>
  <conditionalFormatting sqref="I101">
    <cfRule type="cellIs" dxfId="5" priority="1147" operator="greaterThan">
      <formula>200</formula>
    </cfRule>
  </conditionalFormatting>
  <conditionalFormatting sqref="I101">
    <cfRule type="cellIs" dxfId="6" priority="1148" operator="greaterThan">
      <formula>150</formula>
    </cfRule>
  </conditionalFormatting>
  <conditionalFormatting sqref="I102">
    <cfRule type="cellIs" dxfId="4" priority="1149" operator="greaterThan">
      <formula>250</formula>
    </cfRule>
  </conditionalFormatting>
  <conditionalFormatting sqref="I102">
    <cfRule type="cellIs" dxfId="5" priority="1150" operator="greaterThan">
      <formula>200</formula>
    </cfRule>
  </conditionalFormatting>
  <conditionalFormatting sqref="I102">
    <cfRule type="cellIs" dxfId="6" priority="1151" operator="greaterThan">
      <formula>150</formula>
    </cfRule>
  </conditionalFormatting>
  <conditionalFormatting sqref="I103">
    <cfRule type="cellIs" dxfId="4" priority="1152" operator="greaterThan">
      <formula>250</formula>
    </cfRule>
  </conditionalFormatting>
  <conditionalFormatting sqref="I103">
    <cfRule type="cellIs" dxfId="5" priority="1153" operator="greaterThan">
      <formula>200</formula>
    </cfRule>
  </conditionalFormatting>
  <conditionalFormatting sqref="I103">
    <cfRule type="cellIs" dxfId="6" priority="1154" operator="greaterThan">
      <formula>150</formula>
    </cfRule>
  </conditionalFormatting>
  <conditionalFormatting sqref="J8">
    <cfRule type="cellIs" dxfId="4" priority="1155" operator="greaterThan">
      <formula>250</formula>
    </cfRule>
  </conditionalFormatting>
  <conditionalFormatting sqref="J8">
    <cfRule type="cellIs" dxfId="5" priority="1156" operator="greaterThan">
      <formula>200</formula>
    </cfRule>
  </conditionalFormatting>
  <conditionalFormatting sqref="J8">
    <cfRule type="cellIs" dxfId="6" priority="1157" operator="greaterThan">
      <formula>150</formula>
    </cfRule>
  </conditionalFormatting>
  <conditionalFormatting sqref="J9">
    <cfRule type="cellIs" dxfId="4" priority="1158" operator="greaterThan">
      <formula>250</formula>
    </cfRule>
  </conditionalFormatting>
  <conditionalFormatting sqref="J9">
    <cfRule type="cellIs" dxfId="5" priority="1159" operator="greaterThan">
      <formula>200</formula>
    </cfRule>
  </conditionalFormatting>
  <conditionalFormatting sqref="J9">
    <cfRule type="cellIs" dxfId="6" priority="1160" operator="greaterThan">
      <formula>150</formula>
    </cfRule>
  </conditionalFormatting>
  <conditionalFormatting sqref="J10">
    <cfRule type="cellIs" dxfId="4" priority="1161" operator="greaterThan">
      <formula>250</formula>
    </cfRule>
  </conditionalFormatting>
  <conditionalFormatting sqref="J10">
    <cfRule type="cellIs" dxfId="5" priority="1162" operator="greaterThan">
      <formula>200</formula>
    </cfRule>
  </conditionalFormatting>
  <conditionalFormatting sqref="J10">
    <cfRule type="cellIs" dxfId="6" priority="1163" operator="greaterThan">
      <formula>150</formula>
    </cfRule>
  </conditionalFormatting>
  <conditionalFormatting sqref="J11">
    <cfRule type="cellIs" dxfId="4" priority="1164" operator="greaterThan">
      <formula>250</formula>
    </cfRule>
  </conditionalFormatting>
  <conditionalFormatting sqref="J11">
    <cfRule type="cellIs" dxfId="5" priority="1165" operator="greaterThan">
      <formula>200</formula>
    </cfRule>
  </conditionalFormatting>
  <conditionalFormatting sqref="J11">
    <cfRule type="cellIs" dxfId="6" priority="1166" operator="greaterThan">
      <formula>150</formula>
    </cfRule>
  </conditionalFormatting>
  <conditionalFormatting sqref="J12">
    <cfRule type="cellIs" dxfId="4" priority="1167" operator="greaterThan">
      <formula>250</formula>
    </cfRule>
  </conditionalFormatting>
  <conditionalFormatting sqref="J12">
    <cfRule type="cellIs" dxfId="5" priority="1168" operator="greaterThan">
      <formula>200</formula>
    </cfRule>
  </conditionalFormatting>
  <conditionalFormatting sqref="J12">
    <cfRule type="cellIs" dxfId="6" priority="1169" operator="greaterThan">
      <formula>150</formula>
    </cfRule>
  </conditionalFormatting>
  <conditionalFormatting sqref="J13">
    <cfRule type="cellIs" dxfId="4" priority="1170" operator="greaterThan">
      <formula>250</formula>
    </cfRule>
  </conditionalFormatting>
  <conditionalFormatting sqref="J13">
    <cfRule type="cellIs" dxfId="5" priority="1171" operator="greaterThan">
      <formula>200</formula>
    </cfRule>
  </conditionalFormatting>
  <conditionalFormatting sqref="J13">
    <cfRule type="cellIs" dxfId="6" priority="1172" operator="greaterThan">
      <formula>150</formula>
    </cfRule>
  </conditionalFormatting>
  <conditionalFormatting sqref="J14">
    <cfRule type="cellIs" dxfId="4" priority="1173" operator="greaterThan">
      <formula>250</formula>
    </cfRule>
  </conditionalFormatting>
  <conditionalFormatting sqref="J14">
    <cfRule type="cellIs" dxfId="5" priority="1174" operator="greaterThan">
      <formula>200</formula>
    </cfRule>
  </conditionalFormatting>
  <conditionalFormatting sqref="J14">
    <cfRule type="cellIs" dxfId="6" priority="1175" operator="greaterThan">
      <formula>150</formula>
    </cfRule>
  </conditionalFormatting>
  <conditionalFormatting sqref="J15">
    <cfRule type="cellIs" dxfId="4" priority="1176" operator="greaterThan">
      <formula>250</formula>
    </cfRule>
  </conditionalFormatting>
  <conditionalFormatting sqref="J15">
    <cfRule type="cellIs" dxfId="5" priority="1177" operator="greaterThan">
      <formula>200</formula>
    </cfRule>
  </conditionalFormatting>
  <conditionalFormatting sqref="J15">
    <cfRule type="cellIs" dxfId="6" priority="1178" operator="greaterThan">
      <formula>150</formula>
    </cfRule>
  </conditionalFormatting>
  <conditionalFormatting sqref="J16">
    <cfRule type="cellIs" dxfId="4" priority="1179" operator="greaterThan">
      <formula>250</formula>
    </cfRule>
  </conditionalFormatting>
  <conditionalFormatting sqref="J16">
    <cfRule type="cellIs" dxfId="5" priority="1180" operator="greaterThan">
      <formula>200</formula>
    </cfRule>
  </conditionalFormatting>
  <conditionalFormatting sqref="J16">
    <cfRule type="cellIs" dxfId="6" priority="1181" operator="greaterThan">
      <formula>150</formula>
    </cfRule>
  </conditionalFormatting>
  <conditionalFormatting sqref="J17">
    <cfRule type="cellIs" dxfId="4" priority="1182" operator="greaterThan">
      <formula>250</formula>
    </cfRule>
  </conditionalFormatting>
  <conditionalFormatting sqref="J17">
    <cfRule type="cellIs" dxfId="5" priority="1183" operator="greaterThan">
      <formula>200</formula>
    </cfRule>
  </conditionalFormatting>
  <conditionalFormatting sqref="J17">
    <cfRule type="cellIs" dxfId="6" priority="1184" operator="greaterThan">
      <formula>150</formula>
    </cfRule>
  </conditionalFormatting>
  <conditionalFormatting sqref="J18">
    <cfRule type="cellIs" dxfId="4" priority="1185" operator="greaterThan">
      <formula>250</formula>
    </cfRule>
  </conditionalFormatting>
  <conditionalFormatting sqref="J18">
    <cfRule type="cellIs" dxfId="5" priority="1186" operator="greaterThan">
      <formula>200</formula>
    </cfRule>
  </conditionalFormatting>
  <conditionalFormatting sqref="J18">
    <cfRule type="cellIs" dxfId="6" priority="1187" operator="greaterThan">
      <formula>150</formula>
    </cfRule>
  </conditionalFormatting>
  <conditionalFormatting sqref="J19">
    <cfRule type="cellIs" dxfId="4" priority="1188" operator="greaterThan">
      <formula>250</formula>
    </cfRule>
  </conditionalFormatting>
  <conditionalFormatting sqref="J19">
    <cfRule type="cellIs" dxfId="5" priority="1189" operator="greaterThan">
      <formula>200</formula>
    </cfRule>
  </conditionalFormatting>
  <conditionalFormatting sqref="J19">
    <cfRule type="cellIs" dxfId="6" priority="1190" operator="greaterThan">
      <formula>150</formula>
    </cfRule>
  </conditionalFormatting>
  <conditionalFormatting sqref="J20">
    <cfRule type="cellIs" dxfId="4" priority="1191" operator="greaterThan">
      <formula>250</formula>
    </cfRule>
  </conditionalFormatting>
  <conditionalFormatting sqref="J20">
    <cfRule type="cellIs" dxfId="5" priority="1192" operator="greaterThan">
      <formula>200</formula>
    </cfRule>
  </conditionalFormatting>
  <conditionalFormatting sqref="J20">
    <cfRule type="cellIs" dxfId="6" priority="1193" operator="greaterThan">
      <formula>150</formula>
    </cfRule>
  </conditionalFormatting>
  <conditionalFormatting sqref="J21">
    <cfRule type="cellIs" dxfId="4" priority="1194" operator="greaterThan">
      <formula>250</formula>
    </cfRule>
  </conditionalFormatting>
  <conditionalFormatting sqref="J21">
    <cfRule type="cellIs" dxfId="5" priority="1195" operator="greaterThan">
      <formula>200</formula>
    </cfRule>
  </conditionalFormatting>
  <conditionalFormatting sqref="J21">
    <cfRule type="cellIs" dxfId="6" priority="1196" operator="greaterThan">
      <formula>150</formula>
    </cfRule>
  </conditionalFormatting>
  <conditionalFormatting sqref="J22">
    <cfRule type="cellIs" dxfId="4" priority="1197" operator="greaterThan">
      <formula>250</formula>
    </cfRule>
  </conditionalFormatting>
  <conditionalFormatting sqref="J22">
    <cfRule type="cellIs" dxfId="5" priority="1198" operator="greaterThan">
      <formula>200</formula>
    </cfRule>
  </conditionalFormatting>
  <conditionalFormatting sqref="J22">
    <cfRule type="cellIs" dxfId="6" priority="1199" operator="greaterThan">
      <formula>150</formula>
    </cfRule>
  </conditionalFormatting>
  <conditionalFormatting sqref="J23">
    <cfRule type="cellIs" dxfId="4" priority="1200" operator="greaterThan">
      <formula>250</formula>
    </cfRule>
  </conditionalFormatting>
  <conditionalFormatting sqref="J23">
    <cfRule type="cellIs" dxfId="5" priority="1201" operator="greaterThan">
      <formula>200</formula>
    </cfRule>
  </conditionalFormatting>
  <conditionalFormatting sqref="J23">
    <cfRule type="cellIs" dxfId="6" priority="1202" operator="greaterThan">
      <formula>150</formula>
    </cfRule>
  </conditionalFormatting>
  <conditionalFormatting sqref="J24">
    <cfRule type="cellIs" dxfId="4" priority="1203" operator="greaterThan">
      <formula>250</formula>
    </cfRule>
  </conditionalFormatting>
  <conditionalFormatting sqref="J24">
    <cfRule type="cellIs" dxfId="5" priority="1204" operator="greaterThan">
      <formula>200</formula>
    </cfRule>
  </conditionalFormatting>
  <conditionalFormatting sqref="J24">
    <cfRule type="cellIs" dxfId="6" priority="1205" operator="greaterThan">
      <formula>150</formula>
    </cfRule>
  </conditionalFormatting>
  <conditionalFormatting sqref="J25">
    <cfRule type="cellIs" dxfId="4" priority="1206" operator="greaterThan">
      <formula>250</formula>
    </cfRule>
  </conditionalFormatting>
  <conditionalFormatting sqref="J25">
    <cfRule type="cellIs" dxfId="5" priority="1207" operator="greaterThan">
      <formula>200</formula>
    </cfRule>
  </conditionalFormatting>
  <conditionalFormatting sqref="J25">
    <cfRule type="cellIs" dxfId="6" priority="1208" operator="greaterThan">
      <formula>150</formula>
    </cfRule>
  </conditionalFormatting>
  <conditionalFormatting sqref="J26">
    <cfRule type="cellIs" dxfId="4" priority="1209" operator="greaterThan">
      <formula>250</formula>
    </cfRule>
  </conditionalFormatting>
  <conditionalFormatting sqref="J26">
    <cfRule type="cellIs" dxfId="5" priority="1210" operator="greaterThan">
      <formula>200</formula>
    </cfRule>
  </conditionalFormatting>
  <conditionalFormatting sqref="J26">
    <cfRule type="cellIs" dxfId="6" priority="1211" operator="greaterThan">
      <formula>150</formula>
    </cfRule>
  </conditionalFormatting>
  <conditionalFormatting sqref="J27">
    <cfRule type="cellIs" dxfId="4" priority="1212" operator="greaterThan">
      <formula>250</formula>
    </cfRule>
  </conditionalFormatting>
  <conditionalFormatting sqref="J27">
    <cfRule type="cellIs" dxfId="5" priority="1213" operator="greaterThan">
      <formula>200</formula>
    </cfRule>
  </conditionalFormatting>
  <conditionalFormatting sqref="J27">
    <cfRule type="cellIs" dxfId="6" priority="1214" operator="greaterThan">
      <formula>150</formula>
    </cfRule>
  </conditionalFormatting>
  <conditionalFormatting sqref="J28">
    <cfRule type="cellIs" dxfId="4" priority="1215" operator="greaterThan">
      <formula>250</formula>
    </cfRule>
  </conditionalFormatting>
  <conditionalFormatting sqref="J28">
    <cfRule type="cellIs" dxfId="5" priority="1216" operator="greaterThan">
      <formula>200</formula>
    </cfRule>
  </conditionalFormatting>
  <conditionalFormatting sqref="J28">
    <cfRule type="cellIs" dxfId="6" priority="1217" operator="greaterThan">
      <formula>150</formula>
    </cfRule>
  </conditionalFormatting>
  <conditionalFormatting sqref="J29">
    <cfRule type="cellIs" dxfId="4" priority="1218" operator="greaterThan">
      <formula>250</formula>
    </cfRule>
  </conditionalFormatting>
  <conditionalFormatting sqref="J29">
    <cfRule type="cellIs" dxfId="5" priority="1219" operator="greaterThan">
      <formula>200</formula>
    </cfRule>
  </conditionalFormatting>
  <conditionalFormatting sqref="J29">
    <cfRule type="cellIs" dxfId="6" priority="1220" operator="greaterThan">
      <formula>150</formula>
    </cfRule>
  </conditionalFormatting>
  <conditionalFormatting sqref="J30">
    <cfRule type="cellIs" dxfId="4" priority="1221" operator="greaterThan">
      <formula>250</formula>
    </cfRule>
  </conditionalFormatting>
  <conditionalFormatting sqref="J30">
    <cfRule type="cellIs" dxfId="5" priority="1222" operator="greaterThan">
      <formula>200</formula>
    </cfRule>
  </conditionalFormatting>
  <conditionalFormatting sqref="J30">
    <cfRule type="cellIs" dxfId="6" priority="1223" operator="greaterThan">
      <formula>150</formula>
    </cfRule>
  </conditionalFormatting>
  <conditionalFormatting sqref="J31">
    <cfRule type="cellIs" dxfId="4" priority="1224" operator="greaterThan">
      <formula>250</formula>
    </cfRule>
  </conditionalFormatting>
  <conditionalFormatting sqref="J31">
    <cfRule type="cellIs" dxfId="5" priority="1225" operator="greaterThan">
      <formula>200</formula>
    </cfRule>
  </conditionalFormatting>
  <conditionalFormatting sqref="J31">
    <cfRule type="cellIs" dxfId="6" priority="1226" operator="greaterThan">
      <formula>150</formula>
    </cfRule>
  </conditionalFormatting>
  <conditionalFormatting sqref="J32">
    <cfRule type="cellIs" dxfId="4" priority="1227" operator="greaterThan">
      <formula>250</formula>
    </cfRule>
  </conditionalFormatting>
  <conditionalFormatting sqref="J32">
    <cfRule type="cellIs" dxfId="5" priority="1228" operator="greaterThan">
      <formula>200</formula>
    </cfRule>
  </conditionalFormatting>
  <conditionalFormatting sqref="J32">
    <cfRule type="cellIs" dxfId="6" priority="1229" operator="greaterThan">
      <formula>150</formula>
    </cfRule>
  </conditionalFormatting>
  <conditionalFormatting sqref="J33">
    <cfRule type="cellIs" dxfId="4" priority="1230" operator="greaterThan">
      <formula>250</formula>
    </cfRule>
  </conditionalFormatting>
  <conditionalFormatting sqref="J33">
    <cfRule type="cellIs" dxfId="5" priority="1231" operator="greaterThan">
      <formula>200</formula>
    </cfRule>
  </conditionalFormatting>
  <conditionalFormatting sqref="J33">
    <cfRule type="cellIs" dxfId="6" priority="1232" operator="greaterThan">
      <formula>150</formula>
    </cfRule>
  </conditionalFormatting>
  <conditionalFormatting sqref="J34">
    <cfRule type="cellIs" dxfId="4" priority="1233" operator="greaterThan">
      <formula>250</formula>
    </cfRule>
  </conditionalFormatting>
  <conditionalFormatting sqref="J34">
    <cfRule type="cellIs" dxfId="5" priority="1234" operator="greaterThan">
      <formula>200</formula>
    </cfRule>
  </conditionalFormatting>
  <conditionalFormatting sqref="J34">
    <cfRule type="cellIs" dxfId="6" priority="1235" operator="greaterThan">
      <formula>150</formula>
    </cfRule>
  </conditionalFormatting>
  <conditionalFormatting sqref="J35">
    <cfRule type="cellIs" dxfId="4" priority="1236" operator="greaterThan">
      <formula>250</formula>
    </cfRule>
  </conditionalFormatting>
  <conditionalFormatting sqref="J35">
    <cfRule type="cellIs" dxfId="5" priority="1237" operator="greaterThan">
      <formula>200</formula>
    </cfRule>
  </conditionalFormatting>
  <conditionalFormatting sqref="J35">
    <cfRule type="cellIs" dxfId="6" priority="1238" operator="greaterThan">
      <formula>150</formula>
    </cfRule>
  </conditionalFormatting>
  <conditionalFormatting sqref="J36">
    <cfRule type="cellIs" dxfId="4" priority="1239" operator="greaterThan">
      <formula>250</formula>
    </cfRule>
  </conditionalFormatting>
  <conditionalFormatting sqref="J36">
    <cfRule type="cellIs" dxfId="5" priority="1240" operator="greaterThan">
      <formula>200</formula>
    </cfRule>
  </conditionalFormatting>
  <conditionalFormatting sqref="J36">
    <cfRule type="cellIs" dxfId="6" priority="1241" operator="greaterThan">
      <formula>150</formula>
    </cfRule>
  </conditionalFormatting>
  <conditionalFormatting sqref="J37">
    <cfRule type="cellIs" dxfId="4" priority="1242" operator="greaterThan">
      <formula>250</formula>
    </cfRule>
  </conditionalFormatting>
  <conditionalFormatting sqref="J37">
    <cfRule type="cellIs" dxfId="5" priority="1243" operator="greaterThan">
      <formula>200</formula>
    </cfRule>
  </conditionalFormatting>
  <conditionalFormatting sqref="J37">
    <cfRule type="cellIs" dxfId="6" priority="1244" operator="greaterThan">
      <formula>150</formula>
    </cfRule>
  </conditionalFormatting>
  <conditionalFormatting sqref="J38">
    <cfRule type="cellIs" dxfId="4" priority="1245" operator="greaterThan">
      <formula>250</formula>
    </cfRule>
  </conditionalFormatting>
  <conditionalFormatting sqref="J38">
    <cfRule type="cellIs" dxfId="5" priority="1246" operator="greaterThan">
      <formula>200</formula>
    </cfRule>
  </conditionalFormatting>
  <conditionalFormatting sqref="J38">
    <cfRule type="cellIs" dxfId="6" priority="1247" operator="greaterThan">
      <formula>150</formula>
    </cfRule>
  </conditionalFormatting>
  <conditionalFormatting sqref="J39">
    <cfRule type="cellIs" dxfId="4" priority="1248" operator="greaterThan">
      <formula>250</formula>
    </cfRule>
  </conditionalFormatting>
  <conditionalFormatting sqref="J39">
    <cfRule type="cellIs" dxfId="5" priority="1249" operator="greaterThan">
      <formula>200</formula>
    </cfRule>
  </conditionalFormatting>
  <conditionalFormatting sqref="J39">
    <cfRule type="cellIs" dxfId="6" priority="1250" operator="greaterThan">
      <formula>150</formula>
    </cfRule>
  </conditionalFormatting>
  <conditionalFormatting sqref="J40">
    <cfRule type="cellIs" dxfId="4" priority="1251" operator="greaterThan">
      <formula>250</formula>
    </cfRule>
  </conditionalFormatting>
  <conditionalFormatting sqref="J40">
    <cfRule type="cellIs" dxfId="5" priority="1252" operator="greaterThan">
      <formula>200</formula>
    </cfRule>
  </conditionalFormatting>
  <conditionalFormatting sqref="J40">
    <cfRule type="cellIs" dxfId="6" priority="1253" operator="greaterThan">
      <formula>150</formula>
    </cfRule>
  </conditionalFormatting>
  <conditionalFormatting sqref="J41">
    <cfRule type="cellIs" dxfId="4" priority="1254" operator="greaterThan">
      <formula>250</formula>
    </cfRule>
  </conditionalFormatting>
  <conditionalFormatting sqref="J41">
    <cfRule type="cellIs" dxfId="5" priority="1255" operator="greaterThan">
      <formula>200</formula>
    </cfRule>
  </conditionalFormatting>
  <conditionalFormatting sqref="J41">
    <cfRule type="cellIs" dxfId="6" priority="1256" operator="greaterThan">
      <formula>150</formula>
    </cfRule>
  </conditionalFormatting>
  <conditionalFormatting sqref="J42">
    <cfRule type="cellIs" dxfId="4" priority="1257" operator="greaterThan">
      <formula>250</formula>
    </cfRule>
  </conditionalFormatting>
  <conditionalFormatting sqref="J42">
    <cfRule type="cellIs" dxfId="5" priority="1258" operator="greaterThan">
      <formula>200</formula>
    </cfRule>
  </conditionalFormatting>
  <conditionalFormatting sqref="J42">
    <cfRule type="cellIs" dxfId="6" priority="1259" operator="greaterThan">
      <formula>150</formula>
    </cfRule>
  </conditionalFormatting>
  <conditionalFormatting sqref="J43">
    <cfRule type="cellIs" dxfId="4" priority="1260" operator="greaterThan">
      <formula>250</formula>
    </cfRule>
  </conditionalFormatting>
  <conditionalFormatting sqref="J43">
    <cfRule type="cellIs" dxfId="5" priority="1261" operator="greaterThan">
      <formula>200</formula>
    </cfRule>
  </conditionalFormatting>
  <conditionalFormatting sqref="J43">
    <cfRule type="cellIs" dxfId="6" priority="1262" operator="greaterThan">
      <formula>150</formula>
    </cfRule>
  </conditionalFormatting>
  <conditionalFormatting sqref="J44">
    <cfRule type="cellIs" dxfId="4" priority="1263" operator="greaterThan">
      <formula>250</formula>
    </cfRule>
  </conditionalFormatting>
  <conditionalFormatting sqref="J44">
    <cfRule type="cellIs" dxfId="5" priority="1264" operator="greaterThan">
      <formula>200</formula>
    </cfRule>
  </conditionalFormatting>
  <conditionalFormatting sqref="J44">
    <cfRule type="cellIs" dxfId="6" priority="1265" operator="greaterThan">
      <formula>150</formula>
    </cfRule>
  </conditionalFormatting>
  <conditionalFormatting sqref="J45">
    <cfRule type="cellIs" dxfId="4" priority="1266" operator="greaterThan">
      <formula>250</formula>
    </cfRule>
  </conditionalFormatting>
  <conditionalFormatting sqref="J45">
    <cfRule type="cellIs" dxfId="5" priority="1267" operator="greaterThan">
      <formula>200</formula>
    </cfRule>
  </conditionalFormatting>
  <conditionalFormatting sqref="J45">
    <cfRule type="cellIs" dxfId="6" priority="1268" operator="greaterThan">
      <formula>150</formula>
    </cfRule>
  </conditionalFormatting>
  <conditionalFormatting sqref="J46">
    <cfRule type="cellIs" dxfId="4" priority="1269" operator="greaterThan">
      <formula>250</formula>
    </cfRule>
  </conditionalFormatting>
  <conditionalFormatting sqref="J46">
    <cfRule type="cellIs" dxfId="5" priority="1270" operator="greaterThan">
      <formula>200</formula>
    </cfRule>
  </conditionalFormatting>
  <conditionalFormatting sqref="J46">
    <cfRule type="cellIs" dxfId="6" priority="1271" operator="greaterThan">
      <formula>150</formula>
    </cfRule>
  </conditionalFormatting>
  <conditionalFormatting sqref="J47">
    <cfRule type="cellIs" dxfId="4" priority="1272" operator="greaterThan">
      <formula>250</formula>
    </cfRule>
  </conditionalFormatting>
  <conditionalFormatting sqref="J47">
    <cfRule type="cellIs" dxfId="5" priority="1273" operator="greaterThan">
      <formula>200</formula>
    </cfRule>
  </conditionalFormatting>
  <conditionalFormatting sqref="J47">
    <cfRule type="cellIs" dxfId="6" priority="1274" operator="greaterThan">
      <formula>150</formula>
    </cfRule>
  </conditionalFormatting>
  <conditionalFormatting sqref="J48">
    <cfRule type="cellIs" dxfId="4" priority="1275" operator="greaterThan">
      <formula>250</formula>
    </cfRule>
  </conditionalFormatting>
  <conditionalFormatting sqref="J48">
    <cfRule type="cellIs" dxfId="5" priority="1276" operator="greaterThan">
      <formula>200</formula>
    </cfRule>
  </conditionalFormatting>
  <conditionalFormatting sqref="J48">
    <cfRule type="cellIs" dxfId="6" priority="1277" operator="greaterThan">
      <formula>150</formula>
    </cfRule>
  </conditionalFormatting>
  <conditionalFormatting sqref="J49">
    <cfRule type="cellIs" dxfId="4" priority="1278" operator="greaterThan">
      <formula>250</formula>
    </cfRule>
  </conditionalFormatting>
  <conditionalFormatting sqref="J49">
    <cfRule type="cellIs" dxfId="5" priority="1279" operator="greaterThan">
      <formula>200</formula>
    </cfRule>
  </conditionalFormatting>
  <conditionalFormatting sqref="J49">
    <cfRule type="cellIs" dxfId="6" priority="1280" operator="greaterThan">
      <formula>150</formula>
    </cfRule>
  </conditionalFormatting>
  <conditionalFormatting sqref="J50">
    <cfRule type="cellIs" dxfId="4" priority="1281" operator="greaterThan">
      <formula>250</formula>
    </cfRule>
  </conditionalFormatting>
  <conditionalFormatting sqref="J50">
    <cfRule type="cellIs" dxfId="5" priority="1282" operator="greaterThan">
      <formula>200</formula>
    </cfRule>
  </conditionalFormatting>
  <conditionalFormatting sqref="J50">
    <cfRule type="cellIs" dxfId="6" priority="1283" operator="greaterThan">
      <formula>150</formula>
    </cfRule>
  </conditionalFormatting>
  <conditionalFormatting sqref="J51">
    <cfRule type="cellIs" dxfId="4" priority="1284" operator="greaterThan">
      <formula>250</formula>
    </cfRule>
  </conditionalFormatting>
  <conditionalFormatting sqref="J51">
    <cfRule type="cellIs" dxfId="5" priority="1285" operator="greaterThan">
      <formula>200</formula>
    </cfRule>
  </conditionalFormatting>
  <conditionalFormatting sqref="J51">
    <cfRule type="cellIs" dxfId="6" priority="1286" operator="greaterThan">
      <formula>150</formula>
    </cfRule>
  </conditionalFormatting>
  <conditionalFormatting sqref="J52">
    <cfRule type="cellIs" dxfId="4" priority="1287" operator="greaterThan">
      <formula>250</formula>
    </cfRule>
  </conditionalFormatting>
  <conditionalFormatting sqref="J52">
    <cfRule type="cellIs" dxfId="5" priority="1288" operator="greaterThan">
      <formula>200</formula>
    </cfRule>
  </conditionalFormatting>
  <conditionalFormatting sqref="J52">
    <cfRule type="cellIs" dxfId="6" priority="1289" operator="greaterThan">
      <formula>150</formula>
    </cfRule>
  </conditionalFormatting>
  <conditionalFormatting sqref="J53">
    <cfRule type="cellIs" dxfId="4" priority="1290" operator="greaterThan">
      <formula>250</formula>
    </cfRule>
  </conditionalFormatting>
  <conditionalFormatting sqref="J53">
    <cfRule type="cellIs" dxfId="5" priority="1291" operator="greaterThan">
      <formula>200</formula>
    </cfRule>
  </conditionalFormatting>
  <conditionalFormatting sqref="J53">
    <cfRule type="cellIs" dxfId="6" priority="1292" operator="greaterThan">
      <formula>150</formula>
    </cfRule>
  </conditionalFormatting>
  <conditionalFormatting sqref="J54">
    <cfRule type="cellIs" dxfId="4" priority="1293" operator="greaterThan">
      <formula>250</formula>
    </cfRule>
  </conditionalFormatting>
  <conditionalFormatting sqref="J54">
    <cfRule type="cellIs" dxfId="5" priority="1294" operator="greaterThan">
      <formula>200</formula>
    </cfRule>
  </conditionalFormatting>
  <conditionalFormatting sqref="J54">
    <cfRule type="cellIs" dxfId="6" priority="1295" operator="greaterThan">
      <formula>150</formula>
    </cfRule>
  </conditionalFormatting>
  <conditionalFormatting sqref="J55">
    <cfRule type="cellIs" dxfId="4" priority="1296" operator="greaterThan">
      <formula>250</formula>
    </cfRule>
  </conditionalFormatting>
  <conditionalFormatting sqref="J55">
    <cfRule type="cellIs" dxfId="5" priority="1297" operator="greaterThan">
      <formula>200</formula>
    </cfRule>
  </conditionalFormatting>
  <conditionalFormatting sqref="J55">
    <cfRule type="cellIs" dxfId="6" priority="1298" operator="greaterThan">
      <formula>150</formula>
    </cfRule>
  </conditionalFormatting>
  <conditionalFormatting sqref="J56">
    <cfRule type="cellIs" dxfId="4" priority="1299" operator="greaterThan">
      <formula>250</formula>
    </cfRule>
  </conditionalFormatting>
  <conditionalFormatting sqref="J56">
    <cfRule type="cellIs" dxfId="5" priority="1300" operator="greaterThan">
      <formula>200</formula>
    </cfRule>
  </conditionalFormatting>
  <conditionalFormatting sqref="J56">
    <cfRule type="cellIs" dxfId="6" priority="1301" operator="greaterThan">
      <formula>150</formula>
    </cfRule>
  </conditionalFormatting>
  <conditionalFormatting sqref="J57">
    <cfRule type="cellIs" dxfId="4" priority="1302" operator="greaterThan">
      <formula>250</formula>
    </cfRule>
  </conditionalFormatting>
  <conditionalFormatting sqref="J57">
    <cfRule type="cellIs" dxfId="5" priority="1303" operator="greaterThan">
      <formula>200</formula>
    </cfRule>
  </conditionalFormatting>
  <conditionalFormatting sqref="J57">
    <cfRule type="cellIs" dxfId="6" priority="1304" operator="greaterThan">
      <formula>150</formula>
    </cfRule>
  </conditionalFormatting>
  <conditionalFormatting sqref="J58">
    <cfRule type="cellIs" dxfId="4" priority="1305" operator="greaterThan">
      <formula>250</formula>
    </cfRule>
  </conditionalFormatting>
  <conditionalFormatting sqref="J58">
    <cfRule type="cellIs" dxfId="5" priority="1306" operator="greaterThan">
      <formula>200</formula>
    </cfRule>
  </conditionalFormatting>
  <conditionalFormatting sqref="J58">
    <cfRule type="cellIs" dxfId="6" priority="1307" operator="greaterThan">
      <formula>150</formula>
    </cfRule>
  </conditionalFormatting>
  <conditionalFormatting sqref="J59">
    <cfRule type="cellIs" dxfId="4" priority="1308" operator="greaterThan">
      <formula>250</formula>
    </cfRule>
  </conditionalFormatting>
  <conditionalFormatting sqref="J59">
    <cfRule type="cellIs" dxfId="5" priority="1309" operator="greaterThan">
      <formula>200</formula>
    </cfRule>
  </conditionalFormatting>
  <conditionalFormatting sqref="J59">
    <cfRule type="cellIs" dxfId="6" priority="1310" operator="greaterThan">
      <formula>150</formula>
    </cfRule>
  </conditionalFormatting>
  <conditionalFormatting sqref="J60">
    <cfRule type="cellIs" dxfId="4" priority="1311" operator="greaterThan">
      <formula>250</formula>
    </cfRule>
  </conditionalFormatting>
  <conditionalFormatting sqref="J60">
    <cfRule type="cellIs" dxfId="5" priority="1312" operator="greaterThan">
      <formula>200</formula>
    </cfRule>
  </conditionalFormatting>
  <conditionalFormatting sqref="J60">
    <cfRule type="cellIs" dxfId="6" priority="1313" operator="greaterThan">
      <formula>150</formula>
    </cfRule>
  </conditionalFormatting>
  <conditionalFormatting sqref="J61">
    <cfRule type="cellIs" dxfId="4" priority="1314" operator="greaterThan">
      <formula>250</formula>
    </cfRule>
  </conditionalFormatting>
  <conditionalFormatting sqref="J61">
    <cfRule type="cellIs" dxfId="5" priority="1315" operator="greaterThan">
      <formula>200</formula>
    </cfRule>
  </conditionalFormatting>
  <conditionalFormatting sqref="J61">
    <cfRule type="cellIs" dxfId="6" priority="1316" operator="greaterThan">
      <formula>150</formula>
    </cfRule>
  </conditionalFormatting>
  <conditionalFormatting sqref="J62">
    <cfRule type="cellIs" dxfId="4" priority="1317" operator="greaterThan">
      <formula>250</formula>
    </cfRule>
  </conditionalFormatting>
  <conditionalFormatting sqref="J62">
    <cfRule type="cellIs" dxfId="5" priority="1318" operator="greaterThan">
      <formula>200</formula>
    </cfRule>
  </conditionalFormatting>
  <conditionalFormatting sqref="J62">
    <cfRule type="cellIs" dxfId="6" priority="1319" operator="greaterThan">
      <formula>150</formula>
    </cfRule>
  </conditionalFormatting>
  <conditionalFormatting sqref="J63">
    <cfRule type="cellIs" dxfId="4" priority="1320" operator="greaterThan">
      <formula>250</formula>
    </cfRule>
  </conditionalFormatting>
  <conditionalFormatting sqref="J63">
    <cfRule type="cellIs" dxfId="5" priority="1321" operator="greaterThan">
      <formula>200</formula>
    </cfRule>
  </conditionalFormatting>
  <conditionalFormatting sqref="J63">
    <cfRule type="cellIs" dxfId="6" priority="1322" operator="greaterThan">
      <formula>150</formula>
    </cfRule>
  </conditionalFormatting>
  <conditionalFormatting sqref="J64">
    <cfRule type="cellIs" dxfId="4" priority="1323" operator="greaterThan">
      <formula>250</formula>
    </cfRule>
  </conditionalFormatting>
  <conditionalFormatting sqref="J64">
    <cfRule type="cellIs" dxfId="5" priority="1324" operator="greaterThan">
      <formula>200</formula>
    </cfRule>
  </conditionalFormatting>
  <conditionalFormatting sqref="J64">
    <cfRule type="cellIs" dxfId="6" priority="1325" operator="greaterThan">
      <formula>150</formula>
    </cfRule>
  </conditionalFormatting>
  <conditionalFormatting sqref="J65">
    <cfRule type="cellIs" dxfId="4" priority="1326" operator="greaterThan">
      <formula>250</formula>
    </cfRule>
  </conditionalFormatting>
  <conditionalFormatting sqref="J65">
    <cfRule type="cellIs" dxfId="5" priority="1327" operator="greaterThan">
      <formula>200</formula>
    </cfRule>
  </conditionalFormatting>
  <conditionalFormatting sqref="J65">
    <cfRule type="cellIs" dxfId="6" priority="1328" operator="greaterThan">
      <formula>150</formula>
    </cfRule>
  </conditionalFormatting>
  <conditionalFormatting sqref="J66">
    <cfRule type="cellIs" dxfId="4" priority="1329" operator="greaterThan">
      <formula>250</formula>
    </cfRule>
  </conditionalFormatting>
  <conditionalFormatting sqref="J66">
    <cfRule type="cellIs" dxfId="5" priority="1330" operator="greaterThan">
      <formula>200</formula>
    </cfRule>
  </conditionalFormatting>
  <conditionalFormatting sqref="J66">
    <cfRule type="cellIs" dxfId="6" priority="1331" operator="greaterThan">
      <formula>150</formula>
    </cfRule>
  </conditionalFormatting>
  <conditionalFormatting sqref="J67">
    <cfRule type="cellIs" dxfId="4" priority="1332" operator="greaterThan">
      <formula>250</formula>
    </cfRule>
  </conditionalFormatting>
  <conditionalFormatting sqref="J67">
    <cfRule type="cellIs" dxfId="5" priority="1333" operator="greaterThan">
      <formula>200</formula>
    </cfRule>
  </conditionalFormatting>
  <conditionalFormatting sqref="J67">
    <cfRule type="cellIs" dxfId="6" priority="1334" operator="greaterThan">
      <formula>150</formula>
    </cfRule>
  </conditionalFormatting>
  <conditionalFormatting sqref="J68">
    <cfRule type="cellIs" dxfId="4" priority="1335" operator="greaterThan">
      <formula>250</formula>
    </cfRule>
  </conditionalFormatting>
  <conditionalFormatting sqref="J68">
    <cfRule type="cellIs" dxfId="5" priority="1336" operator="greaterThan">
      <formula>200</formula>
    </cfRule>
  </conditionalFormatting>
  <conditionalFormatting sqref="J68">
    <cfRule type="cellIs" dxfId="6" priority="1337" operator="greaterThan">
      <formula>150</formula>
    </cfRule>
  </conditionalFormatting>
  <conditionalFormatting sqref="J69">
    <cfRule type="cellIs" dxfId="4" priority="1338" operator="greaterThan">
      <formula>250</formula>
    </cfRule>
  </conditionalFormatting>
  <conditionalFormatting sqref="J69">
    <cfRule type="cellIs" dxfId="5" priority="1339" operator="greaterThan">
      <formula>200</formula>
    </cfRule>
  </conditionalFormatting>
  <conditionalFormatting sqref="J69">
    <cfRule type="cellIs" dxfId="6" priority="1340" operator="greaterThan">
      <formula>150</formula>
    </cfRule>
  </conditionalFormatting>
  <conditionalFormatting sqref="J70">
    <cfRule type="cellIs" dxfId="4" priority="1341" operator="greaterThan">
      <formula>250</formula>
    </cfRule>
  </conditionalFormatting>
  <conditionalFormatting sqref="J70">
    <cfRule type="cellIs" dxfId="5" priority="1342" operator="greaterThan">
      <formula>200</formula>
    </cfRule>
  </conditionalFormatting>
  <conditionalFormatting sqref="J70">
    <cfRule type="cellIs" dxfId="6" priority="1343" operator="greaterThan">
      <formula>150</formula>
    </cfRule>
  </conditionalFormatting>
  <conditionalFormatting sqref="J71">
    <cfRule type="cellIs" dxfId="4" priority="1344" operator="greaterThan">
      <formula>250</formula>
    </cfRule>
  </conditionalFormatting>
  <conditionalFormatting sqref="J71">
    <cfRule type="cellIs" dxfId="5" priority="1345" operator="greaterThan">
      <formula>200</formula>
    </cfRule>
  </conditionalFormatting>
  <conditionalFormatting sqref="J71">
    <cfRule type="cellIs" dxfId="6" priority="1346" operator="greaterThan">
      <formula>150</formula>
    </cfRule>
  </conditionalFormatting>
  <conditionalFormatting sqref="J72">
    <cfRule type="cellIs" dxfId="4" priority="1347" operator="greaterThan">
      <formula>250</formula>
    </cfRule>
  </conditionalFormatting>
  <conditionalFormatting sqref="J72">
    <cfRule type="cellIs" dxfId="5" priority="1348" operator="greaterThan">
      <formula>200</formula>
    </cfRule>
  </conditionalFormatting>
  <conditionalFormatting sqref="J72">
    <cfRule type="cellIs" dxfId="6" priority="1349" operator="greaterThan">
      <formula>150</formula>
    </cfRule>
  </conditionalFormatting>
  <conditionalFormatting sqref="J73">
    <cfRule type="cellIs" dxfId="4" priority="1350" operator="greaterThan">
      <formula>250</formula>
    </cfRule>
  </conditionalFormatting>
  <conditionalFormatting sqref="J73">
    <cfRule type="cellIs" dxfId="5" priority="1351" operator="greaterThan">
      <formula>200</formula>
    </cfRule>
  </conditionalFormatting>
  <conditionalFormatting sqref="J73">
    <cfRule type="cellIs" dxfId="6" priority="1352" operator="greaterThan">
      <formula>150</formula>
    </cfRule>
  </conditionalFormatting>
  <conditionalFormatting sqref="J74">
    <cfRule type="cellIs" dxfId="4" priority="1353" operator="greaterThan">
      <formula>250</formula>
    </cfRule>
  </conditionalFormatting>
  <conditionalFormatting sqref="J74">
    <cfRule type="cellIs" dxfId="5" priority="1354" operator="greaterThan">
      <formula>200</formula>
    </cfRule>
  </conditionalFormatting>
  <conditionalFormatting sqref="J74">
    <cfRule type="cellIs" dxfId="6" priority="1355" operator="greaterThan">
      <formula>150</formula>
    </cfRule>
  </conditionalFormatting>
  <conditionalFormatting sqref="J75">
    <cfRule type="cellIs" dxfId="4" priority="1356" operator="greaterThan">
      <formula>250</formula>
    </cfRule>
  </conditionalFormatting>
  <conditionalFormatting sqref="J75">
    <cfRule type="cellIs" dxfId="5" priority="1357" operator="greaterThan">
      <formula>200</formula>
    </cfRule>
  </conditionalFormatting>
  <conditionalFormatting sqref="J75">
    <cfRule type="cellIs" dxfId="6" priority="1358" operator="greaterThan">
      <formula>150</formula>
    </cfRule>
  </conditionalFormatting>
  <conditionalFormatting sqref="J76">
    <cfRule type="cellIs" dxfId="4" priority="1359" operator="greaterThan">
      <formula>250</formula>
    </cfRule>
  </conditionalFormatting>
  <conditionalFormatting sqref="J76">
    <cfRule type="cellIs" dxfId="5" priority="1360" operator="greaterThan">
      <formula>200</formula>
    </cfRule>
  </conditionalFormatting>
  <conditionalFormatting sqref="J76">
    <cfRule type="cellIs" dxfId="6" priority="1361" operator="greaterThan">
      <formula>150</formula>
    </cfRule>
  </conditionalFormatting>
  <conditionalFormatting sqref="J77">
    <cfRule type="cellIs" dxfId="4" priority="1362" operator="greaterThan">
      <formula>250</formula>
    </cfRule>
  </conditionalFormatting>
  <conditionalFormatting sqref="J77">
    <cfRule type="cellIs" dxfId="5" priority="1363" operator="greaterThan">
      <formula>200</formula>
    </cfRule>
  </conditionalFormatting>
  <conditionalFormatting sqref="J77">
    <cfRule type="cellIs" dxfId="6" priority="1364" operator="greaterThan">
      <formula>150</formula>
    </cfRule>
  </conditionalFormatting>
  <conditionalFormatting sqref="J78">
    <cfRule type="cellIs" dxfId="4" priority="1365" operator="greaterThan">
      <formula>250</formula>
    </cfRule>
  </conditionalFormatting>
  <conditionalFormatting sqref="J78">
    <cfRule type="cellIs" dxfId="5" priority="1366" operator="greaterThan">
      <formula>200</formula>
    </cfRule>
  </conditionalFormatting>
  <conditionalFormatting sqref="J78">
    <cfRule type="cellIs" dxfId="6" priority="1367" operator="greaterThan">
      <formula>150</formula>
    </cfRule>
  </conditionalFormatting>
  <conditionalFormatting sqref="J79">
    <cfRule type="cellIs" dxfId="4" priority="1368" operator="greaterThan">
      <formula>250</formula>
    </cfRule>
  </conditionalFormatting>
  <conditionalFormatting sqref="J79">
    <cfRule type="cellIs" dxfId="5" priority="1369" operator="greaterThan">
      <formula>200</formula>
    </cfRule>
  </conditionalFormatting>
  <conditionalFormatting sqref="J79">
    <cfRule type="cellIs" dxfId="6" priority="1370" operator="greaterThan">
      <formula>150</formula>
    </cfRule>
  </conditionalFormatting>
  <conditionalFormatting sqref="J80">
    <cfRule type="cellIs" dxfId="4" priority="1371" operator="greaterThan">
      <formula>250</formula>
    </cfRule>
  </conditionalFormatting>
  <conditionalFormatting sqref="J80">
    <cfRule type="cellIs" dxfId="5" priority="1372" operator="greaterThan">
      <formula>200</formula>
    </cfRule>
  </conditionalFormatting>
  <conditionalFormatting sqref="J80">
    <cfRule type="cellIs" dxfId="6" priority="1373" operator="greaterThan">
      <formula>150</formula>
    </cfRule>
  </conditionalFormatting>
  <conditionalFormatting sqref="J81">
    <cfRule type="cellIs" dxfId="4" priority="1374" operator="greaterThan">
      <formula>250</formula>
    </cfRule>
  </conditionalFormatting>
  <conditionalFormatting sqref="J81">
    <cfRule type="cellIs" dxfId="5" priority="1375" operator="greaterThan">
      <formula>200</formula>
    </cfRule>
  </conditionalFormatting>
  <conditionalFormatting sqref="J81">
    <cfRule type="cellIs" dxfId="6" priority="1376" operator="greaterThan">
      <formula>150</formula>
    </cfRule>
  </conditionalFormatting>
  <conditionalFormatting sqref="J82">
    <cfRule type="cellIs" dxfId="4" priority="1377" operator="greaterThan">
      <formula>250</formula>
    </cfRule>
  </conditionalFormatting>
  <conditionalFormatting sqref="J82">
    <cfRule type="cellIs" dxfId="5" priority="1378" operator="greaterThan">
      <formula>200</formula>
    </cfRule>
  </conditionalFormatting>
  <conditionalFormatting sqref="J82">
    <cfRule type="cellIs" dxfId="6" priority="1379" operator="greaterThan">
      <formula>150</formula>
    </cfRule>
  </conditionalFormatting>
  <conditionalFormatting sqref="J83">
    <cfRule type="cellIs" dxfId="4" priority="1380" operator="greaterThan">
      <formula>250</formula>
    </cfRule>
  </conditionalFormatting>
  <conditionalFormatting sqref="J83">
    <cfRule type="cellIs" dxfId="5" priority="1381" operator="greaterThan">
      <formula>200</formula>
    </cfRule>
  </conditionalFormatting>
  <conditionalFormatting sqref="J83">
    <cfRule type="cellIs" dxfId="6" priority="1382" operator="greaterThan">
      <formula>150</formula>
    </cfRule>
  </conditionalFormatting>
  <conditionalFormatting sqref="J84">
    <cfRule type="cellIs" dxfId="4" priority="1383" operator="greaterThan">
      <formula>250</formula>
    </cfRule>
  </conditionalFormatting>
  <conditionalFormatting sqref="J84">
    <cfRule type="cellIs" dxfId="5" priority="1384" operator="greaterThan">
      <formula>200</formula>
    </cfRule>
  </conditionalFormatting>
  <conditionalFormatting sqref="J84">
    <cfRule type="cellIs" dxfId="6" priority="1385" operator="greaterThan">
      <formula>150</formula>
    </cfRule>
  </conditionalFormatting>
  <conditionalFormatting sqref="J85">
    <cfRule type="cellIs" dxfId="4" priority="1386" operator="greaterThan">
      <formula>250</formula>
    </cfRule>
  </conditionalFormatting>
  <conditionalFormatting sqref="J85">
    <cfRule type="cellIs" dxfId="5" priority="1387" operator="greaterThan">
      <formula>200</formula>
    </cfRule>
  </conditionalFormatting>
  <conditionalFormatting sqref="J85">
    <cfRule type="cellIs" dxfId="6" priority="1388" operator="greaterThan">
      <formula>150</formula>
    </cfRule>
  </conditionalFormatting>
  <conditionalFormatting sqref="J86">
    <cfRule type="cellIs" dxfId="4" priority="1389" operator="greaterThan">
      <formula>250</formula>
    </cfRule>
  </conditionalFormatting>
  <conditionalFormatting sqref="J86">
    <cfRule type="cellIs" dxfId="5" priority="1390" operator="greaterThan">
      <formula>200</formula>
    </cfRule>
  </conditionalFormatting>
  <conditionalFormatting sqref="J86">
    <cfRule type="cellIs" dxfId="6" priority="1391" operator="greaterThan">
      <formula>150</formula>
    </cfRule>
  </conditionalFormatting>
  <conditionalFormatting sqref="J87">
    <cfRule type="cellIs" dxfId="4" priority="1392" operator="greaterThan">
      <formula>250</formula>
    </cfRule>
  </conditionalFormatting>
  <conditionalFormatting sqref="J87">
    <cfRule type="cellIs" dxfId="5" priority="1393" operator="greaterThan">
      <formula>200</formula>
    </cfRule>
  </conditionalFormatting>
  <conditionalFormatting sqref="J87">
    <cfRule type="cellIs" dxfId="6" priority="1394" operator="greaterThan">
      <formula>150</formula>
    </cfRule>
  </conditionalFormatting>
  <conditionalFormatting sqref="J88">
    <cfRule type="cellIs" dxfId="4" priority="1395" operator="greaterThan">
      <formula>250</formula>
    </cfRule>
  </conditionalFormatting>
  <conditionalFormatting sqref="J88">
    <cfRule type="cellIs" dxfId="5" priority="1396" operator="greaterThan">
      <formula>200</formula>
    </cfRule>
  </conditionalFormatting>
  <conditionalFormatting sqref="J88">
    <cfRule type="cellIs" dxfId="6" priority="1397" operator="greaterThan">
      <formula>150</formula>
    </cfRule>
  </conditionalFormatting>
  <conditionalFormatting sqref="J89">
    <cfRule type="cellIs" dxfId="4" priority="1398" operator="greaterThan">
      <formula>250</formula>
    </cfRule>
  </conditionalFormatting>
  <conditionalFormatting sqref="J89">
    <cfRule type="cellIs" dxfId="5" priority="1399" operator="greaterThan">
      <formula>200</formula>
    </cfRule>
  </conditionalFormatting>
  <conditionalFormatting sqref="J89">
    <cfRule type="cellIs" dxfId="6" priority="1400" operator="greaterThan">
      <formula>150</formula>
    </cfRule>
  </conditionalFormatting>
  <conditionalFormatting sqref="J90">
    <cfRule type="cellIs" dxfId="4" priority="1401" operator="greaterThan">
      <formula>250</formula>
    </cfRule>
  </conditionalFormatting>
  <conditionalFormatting sqref="J90">
    <cfRule type="cellIs" dxfId="5" priority="1402" operator="greaterThan">
      <formula>200</formula>
    </cfRule>
  </conditionalFormatting>
  <conditionalFormatting sqref="J90">
    <cfRule type="cellIs" dxfId="6" priority="1403" operator="greaterThan">
      <formula>150</formula>
    </cfRule>
  </conditionalFormatting>
  <conditionalFormatting sqref="J91">
    <cfRule type="cellIs" dxfId="4" priority="1404" operator="greaterThan">
      <formula>250</formula>
    </cfRule>
  </conditionalFormatting>
  <conditionalFormatting sqref="J91">
    <cfRule type="cellIs" dxfId="5" priority="1405" operator="greaterThan">
      <formula>200</formula>
    </cfRule>
  </conditionalFormatting>
  <conditionalFormatting sqref="J91">
    <cfRule type="cellIs" dxfId="6" priority="1406" operator="greaterThan">
      <formula>150</formula>
    </cfRule>
  </conditionalFormatting>
  <conditionalFormatting sqref="J92">
    <cfRule type="cellIs" dxfId="4" priority="1407" operator="greaterThan">
      <formula>250</formula>
    </cfRule>
  </conditionalFormatting>
  <conditionalFormatting sqref="J92">
    <cfRule type="cellIs" dxfId="5" priority="1408" operator="greaterThan">
      <formula>200</formula>
    </cfRule>
  </conditionalFormatting>
  <conditionalFormatting sqref="J92">
    <cfRule type="cellIs" dxfId="6" priority="1409" operator="greaterThan">
      <formula>150</formula>
    </cfRule>
  </conditionalFormatting>
  <conditionalFormatting sqref="J93">
    <cfRule type="cellIs" dxfId="4" priority="1410" operator="greaterThan">
      <formula>250</formula>
    </cfRule>
  </conditionalFormatting>
  <conditionalFormatting sqref="J93">
    <cfRule type="cellIs" dxfId="5" priority="1411" operator="greaterThan">
      <formula>200</formula>
    </cfRule>
  </conditionalFormatting>
  <conditionalFormatting sqref="J93">
    <cfRule type="cellIs" dxfId="6" priority="1412" operator="greaterThan">
      <formula>150</formula>
    </cfRule>
  </conditionalFormatting>
  <conditionalFormatting sqref="J94">
    <cfRule type="cellIs" dxfId="4" priority="1413" operator="greaterThan">
      <formula>250</formula>
    </cfRule>
  </conditionalFormatting>
  <conditionalFormatting sqref="J94">
    <cfRule type="cellIs" dxfId="5" priority="1414" operator="greaterThan">
      <formula>200</formula>
    </cfRule>
  </conditionalFormatting>
  <conditionalFormatting sqref="J94">
    <cfRule type="cellIs" dxfId="6" priority="1415" operator="greaterThan">
      <formula>150</formula>
    </cfRule>
  </conditionalFormatting>
  <conditionalFormatting sqref="J95">
    <cfRule type="cellIs" dxfId="4" priority="1416" operator="greaterThan">
      <formula>250</formula>
    </cfRule>
  </conditionalFormatting>
  <conditionalFormatting sqref="J95">
    <cfRule type="cellIs" dxfId="5" priority="1417" operator="greaterThan">
      <formula>200</formula>
    </cfRule>
  </conditionalFormatting>
  <conditionalFormatting sqref="J95">
    <cfRule type="cellIs" dxfId="6" priority="1418" operator="greaterThan">
      <formula>150</formula>
    </cfRule>
  </conditionalFormatting>
  <conditionalFormatting sqref="J96">
    <cfRule type="cellIs" dxfId="4" priority="1419" operator="greaterThan">
      <formula>250</formula>
    </cfRule>
  </conditionalFormatting>
  <conditionalFormatting sqref="J96">
    <cfRule type="cellIs" dxfId="5" priority="1420" operator="greaterThan">
      <formula>200</formula>
    </cfRule>
  </conditionalFormatting>
  <conditionalFormatting sqref="J96">
    <cfRule type="cellIs" dxfId="6" priority="1421" operator="greaterThan">
      <formula>150</formula>
    </cfRule>
  </conditionalFormatting>
  <conditionalFormatting sqref="J97">
    <cfRule type="cellIs" dxfId="4" priority="1422" operator="greaterThan">
      <formula>250</formula>
    </cfRule>
  </conditionalFormatting>
  <conditionalFormatting sqref="J97">
    <cfRule type="cellIs" dxfId="5" priority="1423" operator="greaterThan">
      <formula>200</formula>
    </cfRule>
  </conditionalFormatting>
  <conditionalFormatting sqref="J97">
    <cfRule type="cellIs" dxfId="6" priority="1424" operator="greaterThan">
      <formula>150</formula>
    </cfRule>
  </conditionalFormatting>
  <conditionalFormatting sqref="J98">
    <cfRule type="cellIs" dxfId="4" priority="1425" operator="greaterThan">
      <formula>250</formula>
    </cfRule>
  </conditionalFormatting>
  <conditionalFormatting sqref="J98">
    <cfRule type="cellIs" dxfId="5" priority="1426" operator="greaterThan">
      <formula>200</formula>
    </cfRule>
  </conditionalFormatting>
  <conditionalFormatting sqref="J98">
    <cfRule type="cellIs" dxfId="6" priority="1427" operator="greaterThan">
      <formula>150</formula>
    </cfRule>
  </conditionalFormatting>
  <conditionalFormatting sqref="J99">
    <cfRule type="cellIs" dxfId="4" priority="1428" operator="greaterThan">
      <formula>250</formula>
    </cfRule>
  </conditionalFormatting>
  <conditionalFormatting sqref="J99">
    <cfRule type="cellIs" dxfId="5" priority="1429" operator="greaterThan">
      <formula>200</formula>
    </cfRule>
  </conditionalFormatting>
  <conditionalFormatting sqref="J99">
    <cfRule type="cellIs" dxfId="6" priority="1430" operator="greaterThan">
      <formula>150</formula>
    </cfRule>
  </conditionalFormatting>
  <conditionalFormatting sqref="J100">
    <cfRule type="cellIs" dxfId="4" priority="1431" operator="greaterThan">
      <formula>250</formula>
    </cfRule>
  </conditionalFormatting>
  <conditionalFormatting sqref="J100">
    <cfRule type="cellIs" dxfId="5" priority="1432" operator="greaterThan">
      <formula>200</formula>
    </cfRule>
  </conditionalFormatting>
  <conditionalFormatting sqref="J100">
    <cfRule type="cellIs" dxfId="6" priority="1433" operator="greaterThan">
      <formula>150</formula>
    </cfRule>
  </conditionalFormatting>
  <conditionalFormatting sqref="J101">
    <cfRule type="cellIs" dxfId="4" priority="1434" operator="greaterThan">
      <formula>250</formula>
    </cfRule>
  </conditionalFormatting>
  <conditionalFormatting sqref="J101">
    <cfRule type="cellIs" dxfId="5" priority="1435" operator="greaterThan">
      <formula>200</formula>
    </cfRule>
  </conditionalFormatting>
  <conditionalFormatting sqref="J101">
    <cfRule type="cellIs" dxfId="6" priority="1436" operator="greaterThan">
      <formula>150</formula>
    </cfRule>
  </conditionalFormatting>
  <conditionalFormatting sqref="J102">
    <cfRule type="cellIs" dxfId="4" priority="1437" operator="greaterThan">
      <formula>250</formula>
    </cfRule>
  </conditionalFormatting>
  <conditionalFormatting sqref="J102">
    <cfRule type="cellIs" dxfId="5" priority="1438" operator="greaterThan">
      <formula>200</formula>
    </cfRule>
  </conditionalFormatting>
  <conditionalFormatting sqref="J102">
    <cfRule type="cellIs" dxfId="6" priority="1439" operator="greaterThan">
      <formula>150</formula>
    </cfRule>
  </conditionalFormatting>
  <conditionalFormatting sqref="J103">
    <cfRule type="cellIs" dxfId="4" priority="1440" operator="greaterThan">
      <formula>250</formula>
    </cfRule>
  </conditionalFormatting>
  <conditionalFormatting sqref="J103">
    <cfRule type="cellIs" dxfId="5" priority="1441" operator="greaterThan">
      <formula>200</formula>
    </cfRule>
  </conditionalFormatting>
  <conditionalFormatting sqref="J103">
    <cfRule type="cellIs" dxfId="6" priority="1442" operator="greaterThan">
      <formula>150</formula>
    </cfRule>
  </conditionalFormatting>
  <conditionalFormatting sqref="AA8">
    <cfRule type="cellIs" dxfId="2" priority="1443" operator="greaterThan">
      <formula>0</formula>
    </cfRule>
  </conditionalFormatting>
  <conditionalFormatting sqref="AA9">
    <cfRule type="cellIs" dxfId="2" priority="1444" operator="greaterThan">
      <formula>0</formula>
    </cfRule>
  </conditionalFormatting>
  <conditionalFormatting sqref="AA10">
    <cfRule type="cellIs" dxfId="2" priority="1445" operator="greaterThan">
      <formula>0</formula>
    </cfRule>
  </conditionalFormatting>
  <conditionalFormatting sqref="AA11">
    <cfRule type="cellIs" dxfId="2" priority="1446" operator="greaterThan">
      <formula>0</formula>
    </cfRule>
  </conditionalFormatting>
  <conditionalFormatting sqref="AA12">
    <cfRule type="cellIs" dxfId="2" priority="1447" operator="greaterThan">
      <formula>0</formula>
    </cfRule>
  </conditionalFormatting>
  <conditionalFormatting sqref="AA13">
    <cfRule type="cellIs" dxfId="2" priority="1448" operator="greaterThan">
      <formula>0</formula>
    </cfRule>
  </conditionalFormatting>
  <conditionalFormatting sqref="AA14">
    <cfRule type="cellIs" dxfId="2" priority="1449" operator="greaterThan">
      <formula>0</formula>
    </cfRule>
  </conditionalFormatting>
  <conditionalFormatting sqref="AA15">
    <cfRule type="cellIs" dxfId="2" priority="1450" operator="greaterThan">
      <formula>0</formula>
    </cfRule>
  </conditionalFormatting>
  <conditionalFormatting sqref="AA16">
    <cfRule type="cellIs" dxfId="2" priority="1451" operator="greaterThan">
      <formula>0</formula>
    </cfRule>
  </conditionalFormatting>
  <conditionalFormatting sqref="AA17">
    <cfRule type="cellIs" dxfId="2" priority="1452" operator="greaterThan">
      <formula>0</formula>
    </cfRule>
  </conditionalFormatting>
  <conditionalFormatting sqref="AA18">
    <cfRule type="cellIs" dxfId="2" priority="1453" operator="greaterThan">
      <formula>0</formula>
    </cfRule>
  </conditionalFormatting>
  <conditionalFormatting sqref="AA19">
    <cfRule type="cellIs" dxfId="2" priority="1454" operator="greaterThan">
      <formula>0</formula>
    </cfRule>
  </conditionalFormatting>
  <conditionalFormatting sqref="AA20">
    <cfRule type="cellIs" dxfId="2" priority="1455" operator="greaterThan">
      <formula>0</formula>
    </cfRule>
  </conditionalFormatting>
  <conditionalFormatting sqref="AA21">
    <cfRule type="cellIs" dxfId="2" priority="1456" operator="greaterThan">
      <formula>0</formula>
    </cfRule>
  </conditionalFormatting>
  <conditionalFormatting sqref="AA22">
    <cfRule type="cellIs" dxfId="2" priority="1457" operator="greaterThan">
      <formula>0</formula>
    </cfRule>
  </conditionalFormatting>
  <conditionalFormatting sqref="AA23">
    <cfRule type="cellIs" dxfId="2" priority="1458" operator="greaterThan">
      <formula>0</formula>
    </cfRule>
  </conditionalFormatting>
  <conditionalFormatting sqref="AA24">
    <cfRule type="cellIs" dxfId="2" priority="1459" operator="greaterThan">
      <formula>0</formula>
    </cfRule>
  </conditionalFormatting>
  <conditionalFormatting sqref="AA25">
    <cfRule type="cellIs" dxfId="2" priority="1460" operator="greaterThan">
      <formula>0</formula>
    </cfRule>
  </conditionalFormatting>
  <conditionalFormatting sqref="AA26">
    <cfRule type="cellIs" dxfId="2" priority="1461" operator="greaterThan">
      <formula>0</formula>
    </cfRule>
  </conditionalFormatting>
  <conditionalFormatting sqref="AA27">
    <cfRule type="cellIs" dxfId="2" priority="1462" operator="greaterThan">
      <formula>0</formula>
    </cfRule>
  </conditionalFormatting>
  <conditionalFormatting sqref="AA28">
    <cfRule type="cellIs" dxfId="2" priority="1463" operator="greaterThan">
      <formula>0</formula>
    </cfRule>
  </conditionalFormatting>
  <conditionalFormatting sqref="AA29">
    <cfRule type="cellIs" dxfId="2" priority="1464" operator="greaterThan">
      <formula>0</formula>
    </cfRule>
  </conditionalFormatting>
  <conditionalFormatting sqref="AA30">
    <cfRule type="cellIs" dxfId="2" priority="1465" operator="greaterThan">
      <formula>0</formula>
    </cfRule>
  </conditionalFormatting>
  <conditionalFormatting sqref="AA31">
    <cfRule type="cellIs" dxfId="2" priority="1466" operator="greaterThan">
      <formula>0</formula>
    </cfRule>
  </conditionalFormatting>
  <conditionalFormatting sqref="AA32">
    <cfRule type="cellIs" dxfId="2" priority="1467" operator="greaterThan">
      <formula>0</formula>
    </cfRule>
  </conditionalFormatting>
  <conditionalFormatting sqref="AA33">
    <cfRule type="cellIs" dxfId="2" priority="1468" operator="greaterThan">
      <formula>0</formula>
    </cfRule>
  </conditionalFormatting>
  <conditionalFormatting sqref="AA34">
    <cfRule type="cellIs" dxfId="2" priority="1469" operator="greaterThan">
      <formula>0</formula>
    </cfRule>
  </conditionalFormatting>
  <conditionalFormatting sqref="AA35">
    <cfRule type="cellIs" dxfId="2" priority="1470" operator="greaterThan">
      <formula>0</formula>
    </cfRule>
  </conditionalFormatting>
  <conditionalFormatting sqref="AA36">
    <cfRule type="cellIs" dxfId="2" priority="1471" operator="greaterThan">
      <formula>0</formula>
    </cfRule>
  </conditionalFormatting>
  <conditionalFormatting sqref="AA37">
    <cfRule type="cellIs" dxfId="2" priority="1472" operator="greaterThan">
      <formula>0</formula>
    </cfRule>
  </conditionalFormatting>
  <conditionalFormatting sqref="AA38">
    <cfRule type="cellIs" dxfId="2" priority="1473" operator="greaterThan">
      <formula>0</formula>
    </cfRule>
  </conditionalFormatting>
  <conditionalFormatting sqref="AA39">
    <cfRule type="cellIs" dxfId="2" priority="1474" operator="greaterThan">
      <formula>0</formula>
    </cfRule>
  </conditionalFormatting>
  <conditionalFormatting sqref="AA40">
    <cfRule type="cellIs" dxfId="2" priority="1475" operator="greaterThan">
      <formula>0</formula>
    </cfRule>
  </conditionalFormatting>
  <conditionalFormatting sqref="AA41">
    <cfRule type="cellIs" dxfId="2" priority="1476" operator="greaterThan">
      <formula>0</formula>
    </cfRule>
  </conditionalFormatting>
  <conditionalFormatting sqref="AA42">
    <cfRule type="cellIs" dxfId="2" priority="1477" operator="greaterThan">
      <formula>0</formula>
    </cfRule>
  </conditionalFormatting>
  <conditionalFormatting sqref="AA43">
    <cfRule type="cellIs" dxfId="2" priority="1478" operator="greaterThan">
      <formula>0</formula>
    </cfRule>
  </conditionalFormatting>
  <conditionalFormatting sqref="AA44">
    <cfRule type="cellIs" dxfId="2" priority="1479" operator="greaterThan">
      <formula>0</formula>
    </cfRule>
  </conditionalFormatting>
  <conditionalFormatting sqref="AA45">
    <cfRule type="cellIs" dxfId="2" priority="1480" operator="greaterThan">
      <formula>0</formula>
    </cfRule>
  </conditionalFormatting>
  <conditionalFormatting sqref="AA46">
    <cfRule type="cellIs" dxfId="2" priority="1481" operator="greaterThan">
      <formula>0</formula>
    </cfRule>
  </conditionalFormatting>
  <conditionalFormatting sqref="AA47">
    <cfRule type="cellIs" dxfId="2" priority="1482" operator="greaterThan">
      <formula>0</formula>
    </cfRule>
  </conditionalFormatting>
  <conditionalFormatting sqref="AA48">
    <cfRule type="cellIs" dxfId="2" priority="1483" operator="greaterThan">
      <formula>0</formula>
    </cfRule>
  </conditionalFormatting>
  <conditionalFormatting sqref="AA49">
    <cfRule type="cellIs" dxfId="2" priority="1484" operator="greaterThan">
      <formula>0</formula>
    </cfRule>
  </conditionalFormatting>
  <conditionalFormatting sqref="AA50">
    <cfRule type="cellIs" dxfId="2" priority="1485" operator="greaterThan">
      <formula>0</formula>
    </cfRule>
  </conditionalFormatting>
  <conditionalFormatting sqref="AA51">
    <cfRule type="cellIs" dxfId="2" priority="1486" operator="greaterThan">
      <formula>0</formula>
    </cfRule>
  </conditionalFormatting>
  <conditionalFormatting sqref="AA52">
    <cfRule type="cellIs" dxfId="2" priority="1487" operator="greaterThan">
      <formula>0</formula>
    </cfRule>
  </conditionalFormatting>
  <conditionalFormatting sqref="AA53">
    <cfRule type="cellIs" dxfId="2" priority="1488" operator="greaterThan">
      <formula>0</formula>
    </cfRule>
  </conditionalFormatting>
  <conditionalFormatting sqref="AA54">
    <cfRule type="cellIs" dxfId="2" priority="1489" operator="greaterThan">
      <formula>0</formula>
    </cfRule>
  </conditionalFormatting>
  <conditionalFormatting sqref="AA55">
    <cfRule type="cellIs" dxfId="2" priority="1490" operator="greaterThan">
      <formula>0</formula>
    </cfRule>
  </conditionalFormatting>
  <conditionalFormatting sqref="AA56">
    <cfRule type="cellIs" dxfId="2" priority="1491" operator="greaterThan">
      <formula>0</formula>
    </cfRule>
  </conditionalFormatting>
  <conditionalFormatting sqref="AA57">
    <cfRule type="cellIs" dxfId="2" priority="1492" operator="greaterThan">
      <formula>0</formula>
    </cfRule>
  </conditionalFormatting>
  <conditionalFormatting sqref="AA58">
    <cfRule type="cellIs" dxfId="2" priority="1493" operator="greaterThan">
      <formula>0</formula>
    </cfRule>
  </conditionalFormatting>
  <conditionalFormatting sqref="AA59">
    <cfRule type="cellIs" dxfId="2" priority="1494" operator="greaterThan">
      <formula>0</formula>
    </cfRule>
  </conditionalFormatting>
  <conditionalFormatting sqref="AA60">
    <cfRule type="cellIs" dxfId="2" priority="1495" operator="greaterThan">
      <formula>0</formula>
    </cfRule>
  </conditionalFormatting>
  <conditionalFormatting sqref="AA61">
    <cfRule type="cellIs" dxfId="2" priority="1496" operator="greaterThan">
      <formula>0</formula>
    </cfRule>
  </conditionalFormatting>
  <conditionalFormatting sqref="AA62">
    <cfRule type="cellIs" dxfId="2" priority="1497" operator="greaterThan">
      <formula>0</formula>
    </cfRule>
  </conditionalFormatting>
  <conditionalFormatting sqref="AA63">
    <cfRule type="cellIs" dxfId="2" priority="1498" operator="greaterThan">
      <formula>0</formula>
    </cfRule>
  </conditionalFormatting>
  <conditionalFormatting sqref="AA64">
    <cfRule type="cellIs" dxfId="2" priority="1499" operator="greaterThan">
      <formula>0</formula>
    </cfRule>
  </conditionalFormatting>
  <conditionalFormatting sqref="AA65">
    <cfRule type="cellIs" dxfId="2" priority="1500" operator="greaterThan">
      <formula>0</formula>
    </cfRule>
  </conditionalFormatting>
  <conditionalFormatting sqref="AA66">
    <cfRule type="cellIs" dxfId="2" priority="1501" operator="greaterThan">
      <formula>0</formula>
    </cfRule>
  </conditionalFormatting>
  <conditionalFormatting sqref="AA67">
    <cfRule type="cellIs" dxfId="2" priority="1502" operator="greaterThan">
      <formula>0</formula>
    </cfRule>
  </conditionalFormatting>
  <conditionalFormatting sqref="AA68">
    <cfRule type="cellIs" dxfId="2" priority="1503" operator="greaterThan">
      <formula>0</formula>
    </cfRule>
  </conditionalFormatting>
  <conditionalFormatting sqref="AA69">
    <cfRule type="cellIs" dxfId="2" priority="1504" operator="greaterThan">
      <formula>0</formula>
    </cfRule>
  </conditionalFormatting>
  <conditionalFormatting sqref="AA70">
    <cfRule type="cellIs" dxfId="2" priority="1505" operator="greaterThan">
      <formula>0</formula>
    </cfRule>
  </conditionalFormatting>
  <conditionalFormatting sqref="AA71">
    <cfRule type="cellIs" dxfId="2" priority="1506" operator="greaterThan">
      <formula>0</formula>
    </cfRule>
  </conditionalFormatting>
  <conditionalFormatting sqref="AA72">
    <cfRule type="cellIs" dxfId="2" priority="1507" operator="greaterThan">
      <formula>0</formula>
    </cfRule>
  </conditionalFormatting>
  <conditionalFormatting sqref="AA73">
    <cfRule type="cellIs" dxfId="2" priority="1508" operator="greaterThan">
      <formula>0</formula>
    </cfRule>
  </conditionalFormatting>
  <conditionalFormatting sqref="AA74">
    <cfRule type="cellIs" dxfId="2" priority="1509" operator="greaterThan">
      <formula>0</formula>
    </cfRule>
  </conditionalFormatting>
  <conditionalFormatting sqref="AA75">
    <cfRule type="cellIs" dxfId="2" priority="1510" operator="greaterThan">
      <formula>0</formula>
    </cfRule>
  </conditionalFormatting>
  <conditionalFormatting sqref="AA76">
    <cfRule type="cellIs" dxfId="2" priority="1511" operator="greaterThan">
      <formula>0</formula>
    </cfRule>
  </conditionalFormatting>
  <conditionalFormatting sqref="AA77">
    <cfRule type="cellIs" dxfId="2" priority="1512" operator="greaterThan">
      <formula>0</formula>
    </cfRule>
  </conditionalFormatting>
  <conditionalFormatting sqref="AA78">
    <cfRule type="cellIs" dxfId="2" priority="1513" operator="greaterThan">
      <formula>0</formula>
    </cfRule>
  </conditionalFormatting>
  <conditionalFormatting sqref="AA79">
    <cfRule type="cellIs" dxfId="2" priority="1514" operator="greaterThan">
      <formula>0</formula>
    </cfRule>
  </conditionalFormatting>
  <conditionalFormatting sqref="AA80">
    <cfRule type="cellIs" dxfId="2" priority="1515" operator="greaterThan">
      <formula>0</formula>
    </cfRule>
  </conditionalFormatting>
  <conditionalFormatting sqref="AA81">
    <cfRule type="cellIs" dxfId="2" priority="1516" operator="greaterThan">
      <formula>0</formula>
    </cfRule>
  </conditionalFormatting>
  <conditionalFormatting sqref="AA82">
    <cfRule type="cellIs" dxfId="2" priority="1517" operator="greaterThan">
      <formula>0</formula>
    </cfRule>
  </conditionalFormatting>
  <conditionalFormatting sqref="AA83">
    <cfRule type="cellIs" dxfId="2" priority="1518" operator="greaterThan">
      <formula>0</formula>
    </cfRule>
  </conditionalFormatting>
  <conditionalFormatting sqref="AA84">
    <cfRule type="cellIs" dxfId="2" priority="1519" operator="greaterThan">
      <formula>0</formula>
    </cfRule>
  </conditionalFormatting>
  <conditionalFormatting sqref="AA85">
    <cfRule type="cellIs" dxfId="2" priority="1520" operator="greaterThan">
      <formula>0</formula>
    </cfRule>
  </conditionalFormatting>
  <conditionalFormatting sqref="AA86">
    <cfRule type="cellIs" dxfId="2" priority="1521" operator="greaterThan">
      <formula>0</formula>
    </cfRule>
  </conditionalFormatting>
  <conditionalFormatting sqref="AA87">
    <cfRule type="cellIs" dxfId="2" priority="1522" operator="greaterThan">
      <formula>0</formula>
    </cfRule>
  </conditionalFormatting>
  <conditionalFormatting sqref="AA88">
    <cfRule type="cellIs" dxfId="2" priority="1523" operator="greaterThan">
      <formula>0</formula>
    </cfRule>
  </conditionalFormatting>
  <conditionalFormatting sqref="AA89">
    <cfRule type="cellIs" dxfId="2" priority="1524" operator="greaterThan">
      <formula>0</formula>
    </cfRule>
  </conditionalFormatting>
  <conditionalFormatting sqref="AA90">
    <cfRule type="cellIs" dxfId="2" priority="1525" operator="greaterThan">
      <formula>0</formula>
    </cfRule>
  </conditionalFormatting>
  <conditionalFormatting sqref="AA91">
    <cfRule type="cellIs" dxfId="2" priority="1526" operator="greaterThan">
      <formula>0</formula>
    </cfRule>
  </conditionalFormatting>
  <conditionalFormatting sqref="AA92">
    <cfRule type="cellIs" dxfId="2" priority="1527" operator="greaterThan">
      <formula>0</formula>
    </cfRule>
  </conditionalFormatting>
  <conditionalFormatting sqref="AA93">
    <cfRule type="cellIs" dxfId="2" priority="1528" operator="greaterThan">
      <formula>0</formula>
    </cfRule>
  </conditionalFormatting>
  <conditionalFormatting sqref="AA94">
    <cfRule type="cellIs" dxfId="2" priority="1529" operator="greaterThan">
      <formula>0</formula>
    </cfRule>
  </conditionalFormatting>
  <conditionalFormatting sqref="AA95">
    <cfRule type="cellIs" dxfId="2" priority="1530" operator="greaterThan">
      <formula>0</formula>
    </cfRule>
  </conditionalFormatting>
  <conditionalFormatting sqref="AA96">
    <cfRule type="cellIs" dxfId="2" priority="1531" operator="greaterThan">
      <formula>0</formula>
    </cfRule>
  </conditionalFormatting>
  <conditionalFormatting sqref="AA97">
    <cfRule type="cellIs" dxfId="2" priority="1532" operator="greaterThan">
      <formula>0</formula>
    </cfRule>
  </conditionalFormatting>
  <conditionalFormatting sqref="AA98">
    <cfRule type="cellIs" dxfId="2" priority="1533" operator="greaterThan">
      <formula>0</formula>
    </cfRule>
  </conditionalFormatting>
  <conditionalFormatting sqref="AA99">
    <cfRule type="cellIs" dxfId="2" priority="1534" operator="greaterThan">
      <formula>0</formula>
    </cfRule>
  </conditionalFormatting>
  <conditionalFormatting sqref="AA100">
    <cfRule type="cellIs" dxfId="2" priority="1535" operator="greaterThan">
      <formula>0</formula>
    </cfRule>
  </conditionalFormatting>
  <conditionalFormatting sqref="AA101">
    <cfRule type="cellIs" dxfId="2" priority="1536" operator="greaterThan">
      <formula>0</formula>
    </cfRule>
  </conditionalFormatting>
  <conditionalFormatting sqref="AA102">
    <cfRule type="cellIs" dxfId="2" priority="1537" operator="greaterThan">
      <formula>0</formula>
    </cfRule>
  </conditionalFormatting>
  <conditionalFormatting sqref="AA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L356"/>
  <sheetViews>
    <sheetView tabSelected="0" workbookViewId="0" zoomScale="80" zoomScaleNormal="80" showGridLines="true" showRowColHeaders="1">
      <selection activeCell="P103" sqref="P103"/>
    </sheetView>
  </sheetViews>
  <sheetFormatPr defaultRowHeight="14.4" defaultColWidth="8.85546875" outlineLevelRow="0" outlineLevelCol="0"/>
  <cols>
    <col min="6" max="6" width="14.140625" customWidth="true" style="0"/>
    <col min="19" max="19" width="19" customWidth="true" style="0"/>
    <col min="26" max="26" width="19.42578125" customWidth="true" style="0"/>
    <col min="27" max="27" width="17" customWidth="true" style="0"/>
  </cols>
  <sheetData>
    <row r="1" spans="1:38" customHeight="1" ht="21">
      <c r="A1" s="1" t="s">
        <v>0</v>
      </c>
      <c r="B1" s="2"/>
      <c r="C1" s="3" t="s">
        <v>1</v>
      </c>
      <c r="D1" s="2"/>
      <c r="E1" s="140"/>
      <c r="F1" s="140"/>
      <c r="G1" s="140"/>
      <c r="H1" s="140"/>
      <c r="I1" s="4"/>
      <c r="J1" s="4"/>
      <c r="K1" s="5"/>
      <c r="L1" s="5"/>
      <c r="M1" s="5"/>
      <c r="N1" s="5"/>
      <c r="O1" s="5"/>
      <c r="P1" s="5"/>
      <c r="Q1" s="6"/>
      <c r="R1" s="6"/>
      <c r="S1" s="7"/>
      <c r="T1" s="8"/>
      <c r="U1" s="8"/>
      <c r="V1" s="8"/>
      <c r="W1" s="8"/>
      <c r="X1" s="8"/>
      <c r="Y1" s="8"/>
      <c r="Z1" s="2"/>
      <c r="AA1" s="2"/>
      <c r="AB1" s="9" t="s">
        <v>2</v>
      </c>
      <c r="AC1" s="10">
        <f>$AB$107</f>
        <v>13.60808839507524</v>
      </c>
      <c r="AD1" s="11" t="s">
        <v>3</v>
      </c>
      <c r="AE1" s="12"/>
      <c r="AF1" s="13"/>
      <c r="AG1" s="14"/>
      <c r="AH1" s="15"/>
      <c r="AI1" s="16"/>
    </row>
    <row r="2" spans="1:38" customHeight="1" ht="21">
      <c r="A2" s="17">
        <v>294.842</v>
      </c>
      <c r="B2" s="18"/>
      <c r="C2" s="19">
        <v>800</v>
      </c>
      <c r="D2" s="20"/>
      <c r="E2" s="20"/>
      <c r="F2" s="20"/>
      <c r="G2" s="20"/>
      <c r="H2" s="20"/>
      <c r="I2" s="20"/>
      <c r="J2" s="20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141" t="s">
        <v>4</v>
      </c>
      <c r="AB2" s="141"/>
      <c r="AC2" s="141"/>
      <c r="AD2" s="141"/>
      <c r="AE2" s="22"/>
      <c r="AF2" s="23"/>
      <c r="AG2" s="24"/>
      <c r="AH2" s="25"/>
      <c r="AI2" s="16"/>
    </row>
    <row r="3" spans="1:38" customHeight="1" ht="23.25">
      <c r="A3" s="26"/>
      <c r="B3" s="18"/>
      <c r="C3" s="18"/>
      <c r="D3" s="18"/>
      <c r="E3" s="18"/>
      <c r="F3" s="18"/>
      <c r="G3" s="18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142" t="s">
        <v>5</v>
      </c>
      <c r="AB3" s="142"/>
      <c r="AC3" s="142"/>
      <c r="AD3" s="142"/>
      <c r="AE3" s="28"/>
      <c r="AF3" s="23"/>
      <c r="AG3" s="24"/>
      <c r="AH3" s="25"/>
      <c r="AI3" s="16"/>
    </row>
    <row r="4" spans="1:38" customHeight="1" ht="22.5">
      <c r="A4" s="29" t="s">
        <v>6</v>
      </c>
      <c r="B4" s="143" t="s">
        <v>58</v>
      </c>
      <c r="C4" s="143"/>
      <c r="D4" s="143"/>
      <c r="E4" s="30"/>
      <c r="F4" s="30"/>
      <c r="G4" s="30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144" t="s">
        <v>8</v>
      </c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32"/>
      <c r="AE4" s="33"/>
      <c r="AF4" s="34"/>
      <c r="AG4" s="35"/>
      <c r="AH4" s="36"/>
      <c r="AI4" s="16"/>
    </row>
    <row r="5" spans="1:38" customHeight="1" ht="15.75">
      <c r="A5" s="37"/>
      <c r="B5" s="38"/>
      <c r="C5" s="38"/>
      <c r="D5" s="38" t="s">
        <v>9</v>
      </c>
      <c r="E5" s="38"/>
      <c r="F5" s="38"/>
      <c r="G5" s="38"/>
      <c r="H5" s="39"/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 t="s">
        <v>9</v>
      </c>
      <c r="Q5" s="39"/>
      <c r="R5" s="39"/>
      <c r="S5" s="39"/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 t="s">
        <v>9</v>
      </c>
      <c r="Z5" s="39"/>
      <c r="AA5" s="39"/>
      <c r="AB5" s="39"/>
      <c r="AC5" s="39"/>
      <c r="AD5" s="40"/>
      <c r="AF5" s="16"/>
      <c r="AG5" s="41" t="s">
        <v>10</v>
      </c>
      <c r="AH5" s="42" t="s">
        <v>11</v>
      </c>
      <c r="AI5" s="43" t="s">
        <v>12</v>
      </c>
    </row>
    <row r="6" spans="1:38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17</v>
      </c>
      <c r="H6" s="45" t="s">
        <v>18</v>
      </c>
      <c r="I6" s="45" t="s">
        <v>19</v>
      </c>
      <c r="J6" s="45" t="s">
        <v>20</v>
      </c>
      <c r="K6" s="45" t="s">
        <v>21</v>
      </c>
      <c r="L6" s="45" t="s">
        <v>22</v>
      </c>
      <c r="M6" s="45" t="s">
        <v>23</v>
      </c>
      <c r="N6" s="45" t="s">
        <v>21</v>
      </c>
      <c r="O6" s="45" t="s">
        <v>22</v>
      </c>
      <c r="P6" s="45" t="s">
        <v>23</v>
      </c>
      <c r="Q6" s="45" t="s">
        <v>24</v>
      </c>
      <c r="R6" s="45" t="s">
        <v>25</v>
      </c>
      <c r="S6" s="45" t="s">
        <v>26</v>
      </c>
      <c r="T6" s="45">
        <v>12</v>
      </c>
      <c r="U6" s="45">
        <v>15</v>
      </c>
      <c r="V6" s="45">
        <v>20</v>
      </c>
      <c r="W6" s="45" t="s">
        <v>27</v>
      </c>
      <c r="X6" s="45" t="s">
        <v>27</v>
      </c>
      <c r="Y6" s="45" t="s">
        <v>27</v>
      </c>
      <c r="Z6" s="45" t="s">
        <v>27</v>
      </c>
      <c r="AA6" s="46" t="s">
        <v>28</v>
      </c>
      <c r="AB6" s="45" t="s">
        <v>29</v>
      </c>
      <c r="AC6" s="45" t="s">
        <v>30</v>
      </c>
      <c r="AD6" s="47" t="s">
        <v>31</v>
      </c>
      <c r="AE6" s="48"/>
      <c r="AF6" s="16"/>
      <c r="AG6" s="49">
        <v>51.5</v>
      </c>
      <c r="AH6" s="50">
        <v>0</v>
      </c>
      <c r="AI6" s="51">
        <v>0</v>
      </c>
    </row>
    <row r="7" spans="1:38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41</v>
      </c>
      <c r="L7" s="53" t="s">
        <v>41</v>
      </c>
      <c r="M7" s="53" t="s">
        <v>42</v>
      </c>
      <c r="N7" s="53" t="s">
        <v>43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48</v>
      </c>
      <c r="U7" s="53" t="s">
        <v>48</v>
      </c>
      <c r="V7" s="53" t="s">
        <v>48</v>
      </c>
      <c r="W7" s="53" t="s">
        <v>49</v>
      </c>
      <c r="X7" s="53" t="s">
        <v>50</v>
      </c>
      <c r="Y7" s="53" t="s">
        <v>51</v>
      </c>
      <c r="Z7" s="53" t="s">
        <v>47</v>
      </c>
      <c r="AA7" s="53" t="s">
        <v>52</v>
      </c>
      <c r="AB7" s="53" t="s">
        <v>47</v>
      </c>
      <c r="AC7" s="53" t="s">
        <v>47</v>
      </c>
      <c r="AD7" s="54" t="s">
        <v>47</v>
      </c>
      <c r="AE7" s="55"/>
      <c r="AF7" s="16"/>
      <c r="AG7" s="49">
        <f>ROUND((AG6-0.01),2)</f>
        <v>51.49</v>
      </c>
      <c r="AH7" s="50">
        <v>0</v>
      </c>
      <c r="AI7" s="51">
        <v>0</v>
      </c>
    </row>
    <row r="8" spans="1:38" customHeight="1" ht="15.75">
      <c r="A8" s="56">
        <v>0</v>
      </c>
      <c r="B8" s="57">
        <v>0.0104166666666667</v>
      </c>
      <c r="C8" s="58">
        <v>49.83</v>
      </c>
      <c r="D8" s="59">
        <f>ROUND(C8,2)</f>
        <v>49.83</v>
      </c>
      <c r="E8" s="60">
        <v>800</v>
      </c>
      <c r="F8" s="60">
        <v>749.9576</v>
      </c>
      <c r="G8" s="61">
        <f>ABS(F8)</f>
        <v>749.9576</v>
      </c>
      <c r="H8" s="62">
        <v>-67.72686</v>
      </c>
      <c r="I8" s="63">
        <f>MAX(H8,-0.12*G8)</f>
        <v>-67.72686</v>
      </c>
      <c r="J8" s="63">
        <f>IF(ABS(G8)&lt;=10,0.5,IF(ABS(G8)&lt;=25,1,IF(ABS(G8)&lt;=100,2,10)))</f>
        <v>10</v>
      </c>
      <c r="K8" s="64">
        <f>IF(H8&lt;-J8,1,0)</f>
        <v>1</v>
      </c>
      <c r="L8" s="64"/>
      <c r="M8" s="65">
        <f>IF(OR(L8=6,L8=12,L8=18,L8=24,L8=30,L8=36,L8=42,L8=48,L8=54,L8=60,L8=66,L8=72,L8=78,L8=84,L8=90,L8=96),1,0)</f>
        <v>0</v>
      </c>
      <c r="N8" s="65">
        <f>IF(H8&gt;J8,1,0)</f>
        <v>0</v>
      </c>
      <c r="O8" s="65"/>
      <c r="P8" s="65">
        <f>IF(OR(O8=6,O8=12,O8=18,O8=24,O8=30,O8=36,O8=42,O8=48,O8=54,O8=60,O8=66,O8=72,O8=78,O8=84,O8=90,O8=96),1,0)</f>
        <v>0</v>
      </c>
      <c r="Q8" s="66">
        <f>M8+P8</f>
        <v>0</v>
      </c>
      <c r="R8" s="66">
        <f>Q8*ABS(S8)*0.1</f>
        <v>0</v>
      </c>
      <c r="S8" s="67">
        <f>I8*E8/40000</f>
        <v>-1.3545372</v>
      </c>
      <c r="T8" s="60">
        <f>MIN($T$6/100*G8,150)</f>
        <v>89.99491199999999</v>
      </c>
      <c r="U8" s="60">
        <f>MIN($U$6/100*G8,200)</f>
        <v>112.49364</v>
      </c>
      <c r="V8" s="60">
        <f>MIN($V$6/100*G8,250)</f>
        <v>149.99152</v>
      </c>
      <c r="W8" s="60">
        <v>0.2</v>
      </c>
      <c r="X8" s="60">
        <v>0.2</v>
      </c>
      <c r="Y8" s="60">
        <v>0.6</v>
      </c>
      <c r="Z8" s="67">
        <f>IF(AND(D8&lt;49.85,H8&gt;0),$C$2*ABS(H8)/40000,(SUMPRODUCT(--(H8&gt;$T8:$V8),(H8-$T8:$V8),($W8:$Y8)))*E8/40000)</f>
        <v>0</v>
      </c>
      <c r="AA8" s="67">
        <f>IF(AND(C8&gt;=50.1,H8&lt;0),($A$2)*ABS(H8)/40000,0)</f>
        <v>0</v>
      </c>
      <c r="AB8" s="67">
        <f>S8+Z8+AA8</f>
        <v>-1.3545372</v>
      </c>
      <c r="AC8" s="67" t="str">
        <f>IF(AB8&gt;=0,AB8,"")</f>
        <v/>
      </c>
      <c r="AD8" s="68">
        <f>IF(AB8&lt;0,AB8,"")</f>
        <v>-1.3545372</v>
      </c>
      <c r="AE8" s="69"/>
      <c r="AF8" s="16"/>
      <c r="AG8" s="49">
        <f>ROUND((AG7-0.01),2)</f>
        <v>51.48</v>
      </c>
      <c r="AH8" s="50">
        <v>0</v>
      </c>
      <c r="AI8" s="51">
        <v>0</v>
      </c>
    </row>
    <row r="9" spans="1:38" customHeight="1" ht="15.75">
      <c r="A9" s="70">
        <v>0.0104166666666667</v>
      </c>
      <c r="B9" s="71">
        <v>0.0208333333333333</v>
      </c>
      <c r="C9" s="72">
        <v>49.85</v>
      </c>
      <c r="D9" s="73">
        <f>ROUND(C9,2)</f>
        <v>49.85</v>
      </c>
      <c r="E9" s="60">
        <v>768.4299999999999</v>
      </c>
      <c r="F9" s="60">
        <v>581.6559999999999</v>
      </c>
      <c r="G9" s="61">
        <f>ABS(F9)</f>
        <v>581.6559999999999</v>
      </c>
      <c r="H9" s="74">
        <v>94.53173</v>
      </c>
      <c r="I9" s="63">
        <f>MAX(H9,-0.12*G9)</f>
        <v>94.53173</v>
      </c>
      <c r="J9" s="63">
        <f>IF(ABS(G9)&lt;=10,0.5,IF(ABS(G9)&lt;=25,1,IF(ABS(G9)&lt;=100,2,10)))</f>
        <v>10</v>
      </c>
      <c r="K9" s="64">
        <f>IF(H9&lt;-J9,1,0)</f>
        <v>0</v>
      </c>
      <c r="L9" s="64">
        <f>IF(K9=K8,K9+L8,0)</f>
        <v>0</v>
      </c>
      <c r="M9" s="65">
        <f>IF(OR(L9=6,L9=12,L9=18,L9=24,L9=30,L9=36,L9=42,L9=48,L9=54,L9=60,L9=66,L9=72,L9=78,L9=84,L9=90,L9=96),1,0)</f>
        <v>0</v>
      </c>
      <c r="N9" s="65">
        <f>IF(H9&gt;J9,1,0)</f>
        <v>1</v>
      </c>
      <c r="O9" s="65">
        <f>IF(N9=N8,N9+O8,0)</f>
        <v>0</v>
      </c>
      <c r="P9" s="65">
        <f>IF(OR(O9=6,O9=12,O9=18,O9=24,O9=30,O9=36,O9=42,O9=48,O9=54,O9=60,O9=66,O9=72,O9=78,O9=84,O9=90,O9=96),1,0)</f>
        <v>0</v>
      </c>
      <c r="Q9" s="66">
        <f>M9+P9</f>
        <v>0</v>
      </c>
      <c r="R9" s="66">
        <f>Q9*ABS(S9)*0.1</f>
        <v>0</v>
      </c>
      <c r="S9" s="67">
        <f>I9*E9/40000</f>
        <v>1.8160254320975</v>
      </c>
      <c r="T9" s="60">
        <f>MIN($T$6/100*G9,150)</f>
        <v>69.79871999999999</v>
      </c>
      <c r="U9" s="60">
        <f>MIN($U$6/100*G9,200)</f>
        <v>87.24839999999999</v>
      </c>
      <c r="V9" s="60">
        <f>MIN($V$6/100*G9,250)</f>
        <v>116.3312</v>
      </c>
      <c r="W9" s="60">
        <v>0.2</v>
      </c>
      <c r="X9" s="60">
        <v>0.2</v>
      </c>
      <c r="Y9" s="60">
        <v>0.6</v>
      </c>
      <c r="Z9" s="67">
        <f>IF(AND(D9&lt;49.85,H9&gt;0),$C$2*ABS(H9)/40000,(SUMPRODUCT(--(H9&gt;$T9:$V9),(H9-$T9:$V9),($W9:$Y9)))*E9/40000)</f>
        <v>0.123011580731</v>
      </c>
      <c r="AA9" s="67">
        <f>IF(AND(C9&gt;=50.1,H9&lt;0),($A$2)*ABS(H9)/40000,0)</f>
        <v>0</v>
      </c>
      <c r="AB9" s="67">
        <f>S9+Z9+AA9</f>
        <v>1.939037012828499</v>
      </c>
      <c r="AC9" s="75">
        <f>IF(AB9&gt;=0,AB9,"")</f>
        <v>1.939037012828499</v>
      </c>
      <c r="AD9" s="76" t="str">
        <f>IF(AB9&lt;0,AB9,"")</f>
        <v/>
      </c>
      <c r="AE9" s="77"/>
      <c r="AF9" s="16"/>
      <c r="AG9" s="49">
        <f>ROUND((AG8-0.01),2)</f>
        <v>51.47</v>
      </c>
      <c r="AH9" s="50">
        <v>0</v>
      </c>
      <c r="AI9" s="51">
        <v>0</v>
      </c>
    </row>
    <row r="10" spans="1:38" customHeight="1" ht="15.75">
      <c r="A10" s="70">
        <v>0.0208333333333333</v>
      </c>
      <c r="B10" s="71">
        <v>0.03125</v>
      </c>
      <c r="C10" s="72">
        <v>49.94</v>
      </c>
      <c r="D10" s="73">
        <f>ROUND(C10,2)</f>
        <v>49.94</v>
      </c>
      <c r="E10" s="60">
        <v>484.28</v>
      </c>
      <c r="F10" s="60">
        <v>696.2324</v>
      </c>
      <c r="G10" s="61">
        <f>ABS(F10)</f>
        <v>696.2324</v>
      </c>
      <c r="H10" s="74">
        <v>-14.71236</v>
      </c>
      <c r="I10" s="63">
        <f>MAX(H10,-0.12*G10)</f>
        <v>-14.71236</v>
      </c>
      <c r="J10" s="63">
        <f>IF(ABS(G10)&lt;=10,0.5,IF(ABS(G10)&lt;=25,1,IF(ABS(G10)&lt;=100,2,10)))</f>
        <v>10</v>
      </c>
      <c r="K10" s="64">
        <f>IF(H10&lt;-J10,1,0)</f>
        <v>1</v>
      </c>
      <c r="L10" s="64">
        <f>IF(K10=K9,L9+K10,0)</f>
        <v>0</v>
      </c>
      <c r="M10" s="65">
        <f>IF(OR(L10=6,L10=12,L10=18,L10=24,L10=30,L10=36,L10=42,L10=48,L10=54,L10=60,L10=66,L10=72,L10=78,L10=84,L10=90,L10=96),1,0)</f>
        <v>0</v>
      </c>
      <c r="N10" s="65">
        <f>IF(H10&gt;J10,1,0)</f>
        <v>0</v>
      </c>
      <c r="O10" s="65">
        <f>IF(N10=N9,O9+N10,0)</f>
        <v>0</v>
      </c>
      <c r="P10" s="65">
        <f>IF(OR(O10=6,O10=12,O10=18,O10=24,O10=30,O10=36,O10=42,O10=48,O10=54,O10=60,O10=66,O10=72,O10=78,O10=84,O10=90,O10=96),1,0)</f>
        <v>0</v>
      </c>
      <c r="Q10" s="66">
        <f>M10+P10</f>
        <v>0</v>
      </c>
      <c r="R10" s="66">
        <f>Q10*ABS(S10)*0.1</f>
        <v>0</v>
      </c>
      <c r="S10" s="67">
        <f>I10*E10/40000</f>
        <v>-0.17812254252</v>
      </c>
      <c r="T10" s="60">
        <f>MIN($T$6/100*G10,150)</f>
        <v>83.547888</v>
      </c>
      <c r="U10" s="60">
        <f>MIN($U$6/100*G10,200)</f>
        <v>104.43486</v>
      </c>
      <c r="V10" s="60">
        <f>MIN($V$6/100*G10,250)</f>
        <v>139.24648</v>
      </c>
      <c r="W10" s="60">
        <v>0.2</v>
      </c>
      <c r="X10" s="60">
        <v>0.2</v>
      </c>
      <c r="Y10" s="60">
        <v>0.6</v>
      </c>
      <c r="Z10" s="67">
        <f>IF(AND(D10&lt;49.85,H10&gt;0),$C$2*ABS(H10)/40000,(SUMPRODUCT(--(H10&gt;$T10:$V10),(H10-$T10:$V10),($W10:$Y10)))*E10/40000)</f>
        <v>0</v>
      </c>
      <c r="AA10" s="67">
        <f>IF(AND(C10&gt;=50.1,H10&lt;0),($A$2)*ABS(H10)/40000,0)</f>
        <v>0</v>
      </c>
      <c r="AB10" s="67">
        <f>S10+Z10+AA10</f>
        <v>-0.17812254252</v>
      </c>
      <c r="AC10" s="75" t="str">
        <f>IF(AB10&gt;=0,AB10,"")</f>
        <v/>
      </c>
      <c r="AD10" s="76">
        <f>IF(AB10&lt;0,AB10,"")</f>
        <v>-0.17812254252</v>
      </c>
      <c r="AE10" s="77"/>
      <c r="AF10" s="16"/>
      <c r="AG10" s="49">
        <f>ROUND((AG9-0.01),2)</f>
        <v>51.46</v>
      </c>
      <c r="AH10" s="50">
        <v>0</v>
      </c>
      <c r="AI10" s="51">
        <v>0</v>
      </c>
    </row>
    <row r="11" spans="1:38" customHeight="1" ht="15.75">
      <c r="A11" s="70">
        <v>0.03125</v>
      </c>
      <c r="B11" s="71">
        <v>0.0416666666666667</v>
      </c>
      <c r="C11" s="72">
        <v>49.97</v>
      </c>
      <c r="D11" s="73">
        <f>ROUND(C11,2)</f>
        <v>49.97</v>
      </c>
      <c r="E11" s="60">
        <v>389.56</v>
      </c>
      <c r="F11" s="60">
        <v>688.7304</v>
      </c>
      <c r="G11" s="61">
        <f>ABS(F11)</f>
        <v>688.7304</v>
      </c>
      <c r="H11" s="74">
        <v>-17.08844</v>
      </c>
      <c r="I11" s="63">
        <f>MAX(H11,-0.12*G11)</f>
        <v>-17.08844</v>
      </c>
      <c r="J11" s="63">
        <f>IF(ABS(G11)&lt;=10,0.5,IF(ABS(G11)&lt;=25,1,IF(ABS(G11)&lt;=100,2,10)))</f>
        <v>10</v>
      </c>
      <c r="K11" s="64">
        <f>IF(H11&lt;-J11,1,0)</f>
        <v>1</v>
      </c>
      <c r="L11" s="64">
        <f>IF(K11=K10,L10+K11,0)</f>
        <v>1</v>
      </c>
      <c r="M11" s="65">
        <f>IF(OR(L11=6,L11=12,L11=18,L11=24,L11=30,L11=36,L11=42,L11=48,L11=54,L11=60,L11=66,L11=72,L11=78,L11=84,L11=90,L11=96),1,0)</f>
        <v>0</v>
      </c>
      <c r="N11" s="65">
        <f>IF(H11&gt;J11,1,0)</f>
        <v>0</v>
      </c>
      <c r="O11" s="65">
        <f>IF(N11=N10,O10+N11,0)</f>
        <v>0</v>
      </c>
      <c r="P11" s="65">
        <f>IF(OR(O11=6,O11=12,O11=18,O11=24,O11=30,O11=36,O11=42,O11=48,O11=54,O11=60,O11=66,O11=72,O11=78,O11=84,O11=90,O11=96),1,0)</f>
        <v>0</v>
      </c>
      <c r="Q11" s="66">
        <f>M11+P11</f>
        <v>0</v>
      </c>
      <c r="R11" s="66">
        <f>Q11*ABS(S11)*0.1</f>
        <v>0</v>
      </c>
      <c r="S11" s="67">
        <f>I11*E11/40000</f>
        <v>-0.16642431716</v>
      </c>
      <c r="T11" s="60">
        <f>MIN($T$6/100*G11,150)</f>
        <v>82.647648</v>
      </c>
      <c r="U11" s="60">
        <f>MIN($U$6/100*G11,200)</f>
        <v>103.30956</v>
      </c>
      <c r="V11" s="60">
        <f>MIN($V$6/100*G11,250)</f>
        <v>137.74608</v>
      </c>
      <c r="W11" s="60">
        <v>0.2</v>
      </c>
      <c r="X11" s="60">
        <v>0.2</v>
      </c>
      <c r="Y11" s="60">
        <v>0.6</v>
      </c>
      <c r="Z11" s="67">
        <f>IF(AND(D11&lt;49.85,H11&gt;0),$C$2*ABS(H11)/40000,(SUMPRODUCT(--(H11&gt;$T11:$V11),(H11-$T11:$V11),($W11:$Y11)))*E11/40000)</f>
        <v>0</v>
      </c>
      <c r="AA11" s="67">
        <f>IF(AND(C11&gt;=50.1,H11&lt;0),($A$2)*ABS(H11)/40000,0)</f>
        <v>0</v>
      </c>
      <c r="AB11" s="67">
        <f>S11+Z11+AA11</f>
        <v>-0.16642431716</v>
      </c>
      <c r="AC11" s="75" t="str">
        <f>IF(AB11&gt;=0,AB11,"")</f>
        <v/>
      </c>
      <c r="AD11" s="76">
        <f>IF(AB11&lt;0,AB11,"")</f>
        <v>-0.16642431716</v>
      </c>
      <c r="AE11" s="77"/>
      <c r="AF11" s="16"/>
      <c r="AG11" s="49">
        <f>ROUND((AG10-0.01),2)</f>
        <v>51.45</v>
      </c>
      <c r="AH11" s="50">
        <v>0</v>
      </c>
      <c r="AI11" s="51">
        <v>0</v>
      </c>
      <c r="AK11" s="78">
        <v>-21</v>
      </c>
      <c r="AL11" s="79">
        <f>IF(OR(AK11&lt;-20,AK11&gt;20),1,0)</f>
        <v>1</v>
      </c>
    </row>
    <row r="12" spans="1:38" customHeight="1" ht="15.75">
      <c r="A12" s="70">
        <v>0.0416666666666667</v>
      </c>
      <c r="B12" s="71">
        <v>0.0520833333333334</v>
      </c>
      <c r="C12" s="72">
        <v>49.97</v>
      </c>
      <c r="D12" s="73">
        <f>ROUND(C12,2)</f>
        <v>49.97</v>
      </c>
      <c r="E12" s="60">
        <v>389.56</v>
      </c>
      <c r="F12" s="60">
        <v>689.0428000000001</v>
      </c>
      <c r="G12" s="61">
        <f>ABS(F12)</f>
        <v>689.0428000000001</v>
      </c>
      <c r="H12" s="74">
        <v>-30.06453</v>
      </c>
      <c r="I12" s="63">
        <f>MAX(H12,-0.12*G12)</f>
        <v>-30.06453</v>
      </c>
      <c r="J12" s="63">
        <f>IF(ABS(G12)&lt;=10,0.5,IF(ABS(G12)&lt;=25,1,IF(ABS(G12)&lt;=100,2,10)))</f>
        <v>10</v>
      </c>
      <c r="K12" s="64">
        <f>IF(H12&lt;-J12,1,0)</f>
        <v>1</v>
      </c>
      <c r="L12" s="64">
        <f>IF(K12=K11,L11+K12,0)</f>
        <v>2</v>
      </c>
      <c r="M12" s="65">
        <f>IF(OR(L12=6,L12=12,L12=18,L12=24,L12=30,L12=36,L12=42,L12=48,L12=54,L12=60,L12=66,L12=72,L12=78,L12=84,L12=90,L12=96),1,0)</f>
        <v>0</v>
      </c>
      <c r="N12" s="65">
        <f>IF(H12&gt;J12,1,0)</f>
        <v>0</v>
      </c>
      <c r="O12" s="65">
        <f>IF(N12=N11,O11+N12,0)</f>
        <v>0</v>
      </c>
      <c r="P12" s="65">
        <f>IF(OR(O12=6,O12=12,O12=18,O12=24,O12=30,O12=36,O12=42,O12=48,O12=54,O12=60,O12=66,O12=72,O12=78,O12=84,O12=90,O12=96),1,0)</f>
        <v>0</v>
      </c>
      <c r="Q12" s="66">
        <f>M12+P12</f>
        <v>0</v>
      </c>
      <c r="R12" s="66">
        <f>Q12*ABS(S12)*0.1</f>
        <v>0</v>
      </c>
      <c r="S12" s="67">
        <f>I12*E12/40000</f>
        <v>-0.29279845767</v>
      </c>
      <c r="T12" s="60">
        <f>MIN($T$6/100*G12,150)</f>
        <v>82.685136</v>
      </c>
      <c r="U12" s="60">
        <f>MIN($U$6/100*G12,200)</f>
        <v>103.35642</v>
      </c>
      <c r="V12" s="60">
        <f>MIN($V$6/100*G12,250)</f>
        <v>137.80856</v>
      </c>
      <c r="W12" s="60">
        <v>0.2</v>
      </c>
      <c r="X12" s="60">
        <v>0.2</v>
      </c>
      <c r="Y12" s="60">
        <v>0.6</v>
      </c>
      <c r="Z12" s="67">
        <f>IF(AND(D12&lt;49.85,H12&gt;0),$C$2*ABS(H12)/40000,(SUMPRODUCT(--(H12&gt;$T12:$V12),(H12-$T12:$V12),($W12:$Y12)))*E12/40000)</f>
        <v>0</v>
      </c>
      <c r="AA12" s="67">
        <f>IF(AND(C12&gt;=50.1,H12&lt;0),($A$2)*ABS(H12)/40000,0)</f>
        <v>0</v>
      </c>
      <c r="AB12" s="67">
        <f>S12+Z12+AA12</f>
        <v>-0.29279845767</v>
      </c>
      <c r="AC12" s="75" t="str">
        <f>IF(AB12&gt;=0,AB12,"")</f>
        <v/>
      </c>
      <c r="AD12" s="76">
        <f>IF(AB12&lt;0,AB12,"")</f>
        <v>-0.29279845767</v>
      </c>
      <c r="AE12" s="77"/>
      <c r="AF12" s="16"/>
      <c r="AG12" s="49">
        <f>ROUND((AG11-0.01),2)</f>
        <v>51.44</v>
      </c>
      <c r="AH12" s="50">
        <v>0</v>
      </c>
      <c r="AI12" s="51">
        <v>0</v>
      </c>
      <c r="AK12" s="80" t="s">
        <v>53</v>
      </c>
      <c r="AL12" s="81"/>
    </row>
    <row r="13" spans="1:38" customHeight="1" ht="15.75">
      <c r="A13" s="70">
        <v>0.0520833333333333</v>
      </c>
      <c r="B13" s="71">
        <v>0.0625</v>
      </c>
      <c r="C13" s="72">
        <v>49.99</v>
      </c>
      <c r="D13" s="73">
        <f>ROUND(C13,2)</f>
        <v>49.99</v>
      </c>
      <c r="E13" s="60">
        <v>326.41</v>
      </c>
      <c r="F13" s="60">
        <v>678.3852000000001</v>
      </c>
      <c r="G13" s="61">
        <f>ABS(F13)</f>
        <v>678.3852000000001</v>
      </c>
      <c r="H13" s="74">
        <v>-12.87985</v>
      </c>
      <c r="I13" s="63">
        <f>MAX(H13,-0.12*G13)</f>
        <v>-12.87985</v>
      </c>
      <c r="J13" s="63">
        <f>IF(ABS(G13)&lt;=10,0.5,IF(ABS(G13)&lt;=25,1,IF(ABS(G13)&lt;=100,2,10)))</f>
        <v>10</v>
      </c>
      <c r="K13" s="64">
        <f>IF(H13&lt;-J13,1,0)</f>
        <v>1</v>
      </c>
      <c r="L13" s="64">
        <f>IF(K13=K12,L12+K13,0)</f>
        <v>3</v>
      </c>
      <c r="M13" s="65">
        <f>IF(OR(L13=6,L13=12,L13=18,L13=24,L13=30,L13=36,L13=42,L13=48,L13=54,L13=60,L13=66,L13=72,L13=78,L13=84,L13=90,L13=96),1,0)</f>
        <v>0</v>
      </c>
      <c r="N13" s="65">
        <f>IF(H13&gt;J13,1,0)</f>
        <v>0</v>
      </c>
      <c r="O13" s="65">
        <f>IF(N13=N12,O12+N13,0)</f>
        <v>0</v>
      </c>
      <c r="P13" s="65">
        <f>IF(OR(O13=6,O13=12,O13=18,O13=24,O13=30,O13=36,O13=42,O13=48,O13=54,O13=60,O13=66,O13=72,O13=78,O13=84,O13=90,O13=96),1,0)</f>
        <v>0</v>
      </c>
      <c r="Q13" s="66">
        <f>M13+P13</f>
        <v>0</v>
      </c>
      <c r="R13" s="66">
        <f>Q13*ABS(S13)*0.1</f>
        <v>0</v>
      </c>
      <c r="S13" s="67">
        <f>I13*E13/40000</f>
        <v>-0.1051027959625</v>
      </c>
      <c r="T13" s="60">
        <f>MIN($T$6/100*G13,150)</f>
        <v>81.40622400000001</v>
      </c>
      <c r="U13" s="60">
        <f>MIN($U$6/100*G13,200)</f>
        <v>101.75778</v>
      </c>
      <c r="V13" s="60">
        <f>MIN($V$6/100*G13,250)</f>
        <v>135.67704</v>
      </c>
      <c r="W13" s="60">
        <v>0.2</v>
      </c>
      <c r="X13" s="60">
        <v>0.2</v>
      </c>
      <c r="Y13" s="60">
        <v>0.6</v>
      </c>
      <c r="Z13" s="67">
        <f>IF(AND(D13&lt;49.85,H13&gt;0),$C$2*ABS(H13)/40000,(SUMPRODUCT(--(H13&gt;$T13:$V13),(H13-$T13:$V13),($W13:$Y13)))*E13/40000)</f>
        <v>0</v>
      </c>
      <c r="AA13" s="67">
        <f>IF(AND(C13&gt;=50.1,H13&lt;0),($A$2)*ABS(H13)/40000,0)</f>
        <v>0</v>
      </c>
      <c r="AB13" s="67">
        <f>S13+Z13+AA13</f>
        <v>-0.1051027959625</v>
      </c>
      <c r="AC13" s="75" t="str">
        <f>IF(AB13&gt;=0,AB13,"")</f>
        <v/>
      </c>
      <c r="AD13" s="76">
        <f>IF(AB13&lt;0,AB13,"")</f>
        <v>-0.1051027959625</v>
      </c>
      <c r="AE13" s="77"/>
      <c r="AF13" s="16"/>
      <c r="AG13" s="49">
        <f>ROUND((AG12-0.01),2)</f>
        <v>51.43</v>
      </c>
      <c r="AH13" s="50">
        <v>0</v>
      </c>
      <c r="AI13" s="51">
        <v>0</v>
      </c>
      <c r="AK13" s="80"/>
      <c r="AL13" s="81"/>
    </row>
    <row r="14" spans="1:38" customHeight="1" ht="15.75">
      <c r="A14" s="70">
        <v>0.0625</v>
      </c>
      <c r="B14" s="71">
        <v>0.0729166666666667</v>
      </c>
      <c r="C14" s="72">
        <v>50.01</v>
      </c>
      <c r="D14" s="73">
        <f>ROUND(C14,2)</f>
        <v>50.01</v>
      </c>
      <c r="E14" s="60">
        <v>235.87</v>
      </c>
      <c r="F14" s="60">
        <v>701.2708</v>
      </c>
      <c r="G14" s="61">
        <f>ABS(F14)</f>
        <v>701.2708</v>
      </c>
      <c r="H14" s="74">
        <v>-7.55218</v>
      </c>
      <c r="I14" s="63">
        <f>MAX(H14,-0.12*G14)</f>
        <v>-7.55218</v>
      </c>
      <c r="J14" s="63">
        <f>IF(ABS(G14)&lt;=10,0.5,IF(ABS(G14)&lt;=25,1,IF(ABS(G14)&lt;=100,2,10)))</f>
        <v>10</v>
      </c>
      <c r="K14" s="64">
        <f>IF(H14&lt;-J14,1,0)</f>
        <v>0</v>
      </c>
      <c r="L14" s="64">
        <f>IF(K14=K13,L13+K14,0)</f>
        <v>0</v>
      </c>
      <c r="M14" s="65">
        <f>IF(OR(L14=6,L14=12,L14=18,L14=24,L14=30,L14=36,L14=42,L14=48,L14=54,L14=60,L14=66,L14=72,L14=78,L14=84,L14=90,L14=96),1,0)</f>
        <v>0</v>
      </c>
      <c r="N14" s="65">
        <f>IF(H14&gt;J14,1,0)</f>
        <v>0</v>
      </c>
      <c r="O14" s="65">
        <f>IF(N14=N13,O13+N14,0)</f>
        <v>0</v>
      </c>
      <c r="P14" s="65">
        <f>IF(OR(O14=6,O14=12,O14=18,O14=24,O14=30,O14=36,O14=42,O14=48,O14=54,O14=60,O14=66,O14=72,O14=78,O14=84,O14=90,O14=96),1,0)</f>
        <v>0</v>
      </c>
      <c r="Q14" s="66">
        <f>M14+P14</f>
        <v>0</v>
      </c>
      <c r="R14" s="66">
        <f>Q14*ABS(S14)*0.1</f>
        <v>0</v>
      </c>
      <c r="S14" s="67">
        <f>I14*E14/40000</f>
        <v>-0.044533317415</v>
      </c>
      <c r="T14" s="60">
        <f>MIN($T$6/100*G14,150)</f>
        <v>84.152496</v>
      </c>
      <c r="U14" s="60">
        <f>MIN($U$6/100*G14,200)</f>
        <v>105.19062</v>
      </c>
      <c r="V14" s="60">
        <f>MIN($V$6/100*G14,250)</f>
        <v>140.25416</v>
      </c>
      <c r="W14" s="60">
        <v>0.2</v>
      </c>
      <c r="X14" s="60">
        <v>0.2</v>
      </c>
      <c r="Y14" s="60">
        <v>0.6</v>
      </c>
      <c r="Z14" s="67">
        <f>IF(AND(D14&lt;49.85,H14&gt;0),$C$2*ABS(H14)/40000,(SUMPRODUCT(--(H14&gt;$T14:$V14),(H14-$T14:$V14),($W14:$Y14)))*E14/40000)</f>
        <v>0</v>
      </c>
      <c r="AA14" s="67">
        <f>IF(AND(C14&gt;=50.1,H14&lt;0),($A$2)*ABS(H14)/40000,0)</f>
        <v>0</v>
      </c>
      <c r="AB14" s="67">
        <f>S14+Z14+AA14</f>
        <v>-0.044533317415</v>
      </c>
      <c r="AC14" s="75" t="str">
        <f>IF(AB14&gt;=0,AB14,"")</f>
        <v/>
      </c>
      <c r="AD14" s="76">
        <f>IF(AB14&lt;0,AB14,"")</f>
        <v>-0.044533317415</v>
      </c>
      <c r="AE14" s="77"/>
      <c r="AF14" s="82"/>
      <c r="AG14" s="49">
        <f>ROUND((AG13-0.01),2)</f>
        <v>51.42</v>
      </c>
      <c r="AH14" s="50">
        <v>0</v>
      </c>
      <c r="AI14" s="51">
        <v>0</v>
      </c>
      <c r="AK14" s="80"/>
      <c r="AL14" s="81"/>
    </row>
    <row r="15" spans="1:38" customHeight="1" ht="15.75">
      <c r="A15" s="70">
        <v>0.0729166666666667</v>
      </c>
      <c r="B15" s="71">
        <v>0.0833333333333334</v>
      </c>
      <c r="C15" s="72">
        <v>49.99</v>
      </c>
      <c r="D15" s="73">
        <f>ROUND(C15,2)</f>
        <v>49.99</v>
      </c>
      <c r="E15" s="60">
        <v>326.41</v>
      </c>
      <c r="F15" s="60">
        <v>701.1032</v>
      </c>
      <c r="G15" s="61">
        <f>ABS(F15)</f>
        <v>701.1032</v>
      </c>
      <c r="H15" s="74">
        <v>-8.35576</v>
      </c>
      <c r="I15" s="63">
        <f>MAX(H15,-0.12*G15)</f>
        <v>-8.35576</v>
      </c>
      <c r="J15" s="63">
        <f>IF(ABS(G15)&lt;=10,0.5,IF(ABS(G15)&lt;=25,1,IF(ABS(G15)&lt;=100,2,10)))</f>
        <v>10</v>
      </c>
      <c r="K15" s="64">
        <f>IF(H15&lt;-J15,1,0)</f>
        <v>0</v>
      </c>
      <c r="L15" s="64">
        <f>IF(K15=K14,L14+K15,0)</f>
        <v>0</v>
      </c>
      <c r="M15" s="65">
        <f>IF(OR(L15=6,L15=12,L15=18,L15=24,L15=30,L15=36,L15=42,L15=48,L15=54,L15=60,L15=66,L15=72,L15=78,L15=84,L15=90,L15=96),1,0)</f>
        <v>0</v>
      </c>
      <c r="N15" s="65">
        <f>IF(H15&gt;J15,1,0)</f>
        <v>0</v>
      </c>
      <c r="O15" s="65">
        <f>IF(N15=N14,O14+N15,0)</f>
        <v>0</v>
      </c>
      <c r="P15" s="65">
        <f>IF(OR(O15=6,O15=12,O15=18,O15=24,O15=30,O15=36,O15=42,O15=48,O15=54,O15=60,O15=66,O15=72,O15=78,O15=84,O15=90,O15=96),1,0)</f>
        <v>0</v>
      </c>
      <c r="Q15" s="66">
        <f>M15+P15</f>
        <v>0</v>
      </c>
      <c r="R15" s="66">
        <f>Q15*ABS(S15)*0.1</f>
        <v>0</v>
      </c>
      <c r="S15" s="67">
        <f>I15*E15/40000</f>
        <v>-0.06818509054000001</v>
      </c>
      <c r="T15" s="60">
        <f>MIN($T$6/100*G15,150)</f>
        <v>84.132384</v>
      </c>
      <c r="U15" s="60">
        <f>MIN($U$6/100*G15,200)</f>
        <v>105.16548</v>
      </c>
      <c r="V15" s="60">
        <f>MIN($V$6/100*G15,250)</f>
        <v>140.22064</v>
      </c>
      <c r="W15" s="60">
        <v>0.2</v>
      </c>
      <c r="X15" s="60">
        <v>0.2</v>
      </c>
      <c r="Y15" s="60">
        <v>0.6</v>
      </c>
      <c r="Z15" s="67">
        <f>IF(AND(D15&lt;49.85,H15&gt;0),$C$2*ABS(H15)/40000,(SUMPRODUCT(--(H15&gt;$T15:$V15),(H15-$T15:$V15),($W15:$Y15)))*E15/40000)</f>
        <v>0</v>
      </c>
      <c r="AA15" s="67">
        <f>IF(AND(C15&gt;=50.1,H15&lt;0),($A$2)*ABS(H15)/40000,0)</f>
        <v>0</v>
      </c>
      <c r="AB15" s="67">
        <f>S15+Z15+AA15</f>
        <v>-0.06818509054000001</v>
      </c>
      <c r="AC15" s="75" t="str">
        <f>IF(AB15&gt;=0,AB15,"")</f>
        <v/>
      </c>
      <c r="AD15" s="76">
        <f>IF(AB15&lt;0,AB15,"")</f>
        <v>-0.06818509054000001</v>
      </c>
      <c r="AE15" s="77"/>
      <c r="AF15" s="16"/>
      <c r="AG15" s="49">
        <f>ROUND((AG14-0.01),2)</f>
        <v>51.41</v>
      </c>
      <c r="AH15" s="50">
        <v>0</v>
      </c>
      <c r="AI15" s="51">
        <v>0</v>
      </c>
      <c r="AK15" s="78">
        <v>0</v>
      </c>
      <c r="AL15" s="79">
        <f>IF(AK15=0,1,IF(MOD(AK15,12)&gt;0,1,0))</f>
        <v>1</v>
      </c>
    </row>
    <row r="16" spans="1:38" customHeight="1" ht="15.75">
      <c r="A16" s="70">
        <v>0.0833333333333333</v>
      </c>
      <c r="B16" s="71">
        <v>0.09375</v>
      </c>
      <c r="C16" s="72">
        <v>49.98</v>
      </c>
      <c r="D16" s="73">
        <f>ROUND(C16,2)</f>
        <v>49.98</v>
      </c>
      <c r="E16" s="60">
        <v>357.99</v>
      </c>
      <c r="F16" s="60">
        <v>708.7844</v>
      </c>
      <c r="G16" s="61">
        <f>ABS(F16)</f>
        <v>708.7844</v>
      </c>
      <c r="H16" s="74">
        <v>-27.49242</v>
      </c>
      <c r="I16" s="63">
        <f>MAX(H16,-0.12*G16)</f>
        <v>-27.49242</v>
      </c>
      <c r="J16" s="63">
        <f>IF(ABS(G16)&lt;=10,0.5,IF(ABS(G16)&lt;=25,1,IF(ABS(G16)&lt;=100,2,10)))</f>
        <v>10</v>
      </c>
      <c r="K16" s="64">
        <f>IF(H16&lt;-J16,1,0)</f>
        <v>1</v>
      </c>
      <c r="L16" s="64">
        <f>IF(K16=K15,L15+K16,0)</f>
        <v>0</v>
      </c>
      <c r="M16" s="65">
        <f>IF(OR(L16=6,L16=12,L16=18,L16=24,L16=30,L16=36,L16=42,L16=48,L16=54,L16=60,L16=66,L16=72,L16=78,L16=84,L16=90,L16=96),1,0)</f>
        <v>0</v>
      </c>
      <c r="N16" s="65">
        <f>IF(H16&gt;J16,1,0)</f>
        <v>0</v>
      </c>
      <c r="O16" s="65">
        <f>IF(N16=N15,O15+N16,0)</f>
        <v>0</v>
      </c>
      <c r="P16" s="65">
        <f>IF(OR(O16=6,O16=12,O16=18,O16=24,O16=30,O16=36,O16=42,O16=48,O16=54,O16=60,O16=66,O16=72,O16=78,O16=84,O16=90,O16=96),1,0)</f>
        <v>0</v>
      </c>
      <c r="Q16" s="66">
        <f>M16+P16</f>
        <v>0</v>
      </c>
      <c r="R16" s="66">
        <f>Q16*ABS(S16)*0.1</f>
        <v>0</v>
      </c>
      <c r="S16" s="67">
        <f>I16*E16/40000</f>
        <v>-0.246050285895</v>
      </c>
      <c r="T16" s="60">
        <f>MIN($T$6/100*G16,150)</f>
        <v>85.05412799999999</v>
      </c>
      <c r="U16" s="60">
        <f>MIN($U$6/100*G16,200)</f>
        <v>106.31766</v>
      </c>
      <c r="V16" s="60">
        <f>MIN($V$6/100*G16,250)</f>
        <v>141.75688</v>
      </c>
      <c r="W16" s="60">
        <v>0.2</v>
      </c>
      <c r="X16" s="60">
        <v>0.2</v>
      </c>
      <c r="Y16" s="60">
        <v>0.6</v>
      </c>
      <c r="Z16" s="67">
        <f>IF(AND(D16&lt;49.85,H16&gt;0),$C$2*ABS(H16)/40000,(SUMPRODUCT(--(H16&gt;$T16:$V16),(H16-$T16:$V16),($W16:$Y16)))*E16/40000)</f>
        <v>0</v>
      </c>
      <c r="AA16" s="67">
        <f>IF(AND(C16&gt;=50.1,H16&lt;0),($A$2)*ABS(H16)/40000,0)</f>
        <v>0</v>
      </c>
      <c r="AB16" s="67">
        <f>S16+Z16+AA16</f>
        <v>-0.246050285895</v>
      </c>
      <c r="AC16" s="75" t="str">
        <f>IF(AB16&gt;=0,AB16,"")</f>
        <v/>
      </c>
      <c r="AD16" s="76">
        <f>IF(AB16&lt;0,AB16,"")</f>
        <v>-0.246050285895</v>
      </c>
      <c r="AE16" s="77"/>
      <c r="AF16" s="16"/>
      <c r="AG16" s="49">
        <f>ROUND((AG15-0.01),2)</f>
        <v>51.4</v>
      </c>
      <c r="AH16" s="50">
        <v>0</v>
      </c>
      <c r="AI16" s="51">
        <v>0</v>
      </c>
    </row>
    <row r="17" spans="1:38" customHeight="1" ht="15.75">
      <c r="A17" s="70">
        <v>0.09375</v>
      </c>
      <c r="B17" s="71">
        <v>0.104166666666667</v>
      </c>
      <c r="C17" s="72">
        <v>49.97</v>
      </c>
      <c r="D17" s="73">
        <f>ROUND(C17,2)</f>
        <v>49.97</v>
      </c>
      <c r="E17" s="60">
        <v>389.56</v>
      </c>
      <c r="F17" s="60">
        <v>714.5432</v>
      </c>
      <c r="G17" s="61">
        <f>ABS(F17)</f>
        <v>714.5432</v>
      </c>
      <c r="H17" s="74">
        <v>-31.12301</v>
      </c>
      <c r="I17" s="63">
        <f>MAX(H17,-0.12*G17)</f>
        <v>-31.12301</v>
      </c>
      <c r="J17" s="63">
        <f>IF(ABS(G17)&lt;=10,0.5,IF(ABS(G17)&lt;=25,1,IF(ABS(G17)&lt;=100,2,10)))</f>
        <v>10</v>
      </c>
      <c r="K17" s="64">
        <f>IF(H17&lt;-J17,1,0)</f>
        <v>1</v>
      </c>
      <c r="L17" s="64">
        <f>IF(K17=K16,L16+K17,0)</f>
        <v>1</v>
      </c>
      <c r="M17" s="65">
        <f>IF(OR(L17=6,L17=12,L17=18,L17=24,L17=30,L17=36,L17=42,L17=48,L17=54,L17=60,L17=66,L17=72,L17=78,L17=84,L17=90,L17=96),1,0)</f>
        <v>0</v>
      </c>
      <c r="N17" s="65">
        <f>IF(H17&gt;J17,1,0)</f>
        <v>0</v>
      </c>
      <c r="O17" s="65">
        <f>IF(N17=N16,O16+N17,0)</f>
        <v>0</v>
      </c>
      <c r="P17" s="65">
        <f>IF(OR(O17=6,O17=12,O17=18,O17=24,O17=30,O17=36,O17=42,O17=48,O17=54,O17=60,O17=66,O17=72,O17=78,O17=84,O17=90,O17=96),1,0)</f>
        <v>0</v>
      </c>
      <c r="Q17" s="66">
        <f>M17+P17</f>
        <v>0</v>
      </c>
      <c r="R17" s="66">
        <f>Q17*ABS(S17)*0.1</f>
        <v>0</v>
      </c>
      <c r="S17" s="67">
        <f>I17*E17/40000</f>
        <v>-0.30310699439</v>
      </c>
      <c r="T17" s="60">
        <f>MIN($T$6/100*G17,150)</f>
        <v>85.74518399999999</v>
      </c>
      <c r="U17" s="60">
        <f>MIN($U$6/100*G17,200)</f>
        <v>107.18148</v>
      </c>
      <c r="V17" s="60">
        <f>MIN($V$6/100*G17,250)</f>
        <v>142.90864</v>
      </c>
      <c r="W17" s="60">
        <v>0.2</v>
      </c>
      <c r="X17" s="60">
        <v>0.2</v>
      </c>
      <c r="Y17" s="60">
        <v>0.6</v>
      </c>
      <c r="Z17" s="67">
        <f>IF(AND(D17&lt;49.85,H17&gt;0),$C$2*ABS(H17)/40000,(SUMPRODUCT(--(H17&gt;$T17:$V17),(H17-$T17:$V17),($W17:$Y17)))*E17/40000)</f>
        <v>0</v>
      </c>
      <c r="AA17" s="67">
        <f>IF(AND(C17&gt;=50.1,H17&lt;0),($A$2)*ABS(H17)/40000,0)</f>
        <v>0</v>
      </c>
      <c r="AB17" s="67">
        <f>S17+Z17+AA17</f>
        <v>-0.30310699439</v>
      </c>
      <c r="AC17" s="75" t="str">
        <f>IF(AB17&gt;=0,AB17,"")</f>
        <v/>
      </c>
      <c r="AD17" s="76">
        <f>IF(AB17&lt;0,AB17,"")</f>
        <v>-0.30310699439</v>
      </c>
      <c r="AE17" s="77"/>
      <c r="AF17" s="83"/>
      <c r="AG17" s="49">
        <f>ROUND((AG16-0.01),2)</f>
        <v>51.39</v>
      </c>
      <c r="AH17" s="50">
        <v>0</v>
      </c>
      <c r="AI17" s="51">
        <v>0</v>
      </c>
    </row>
    <row r="18" spans="1:38" customHeight="1" ht="15.75">
      <c r="A18" s="70">
        <v>0.104166666666667</v>
      </c>
      <c r="B18" s="71">
        <v>0.114583333333334</v>
      </c>
      <c r="C18" s="72">
        <v>49.97</v>
      </c>
      <c r="D18" s="73">
        <f>ROUND(C18,2)</f>
        <v>49.97</v>
      </c>
      <c r="E18" s="60">
        <v>389.56</v>
      </c>
      <c r="F18" s="60">
        <v>720.574</v>
      </c>
      <c r="G18" s="61">
        <f>ABS(F18)</f>
        <v>720.574</v>
      </c>
      <c r="H18" s="74">
        <v>-34.93882</v>
      </c>
      <c r="I18" s="63">
        <f>MAX(H18,-0.12*G18)</f>
        <v>-34.93882</v>
      </c>
      <c r="J18" s="63">
        <f>IF(ABS(G18)&lt;=10,0.5,IF(ABS(G18)&lt;=25,1,IF(ABS(G18)&lt;=100,2,10)))</f>
        <v>10</v>
      </c>
      <c r="K18" s="64">
        <f>IF(H18&lt;-J18,1,0)</f>
        <v>1</v>
      </c>
      <c r="L18" s="64">
        <f>IF(K18=K17,L17+K18,0)</f>
        <v>2</v>
      </c>
      <c r="M18" s="65">
        <f>IF(OR(L18=6,L18=12,L18=18,L18=24,L18=30,L18=36,L18=42,L18=48,L18=54,L18=60,L18=66,L18=72,L18=78,L18=84,L18=90,L18=96),1,0)</f>
        <v>0</v>
      </c>
      <c r="N18" s="65">
        <f>IF(H18&gt;J18,1,0)</f>
        <v>0</v>
      </c>
      <c r="O18" s="65">
        <f>IF(N18=N17,O17+N18,0)</f>
        <v>0</v>
      </c>
      <c r="P18" s="65">
        <f>IF(OR(O18=6,O18=12,O18=18,O18=24,O18=30,O18=36,O18=42,O18=48,O18=54,O18=60,O18=66,O18=72,O18=78,O18=84,O18=90,O18=96),1,0)</f>
        <v>0</v>
      </c>
      <c r="Q18" s="66">
        <f>M18+P18</f>
        <v>0</v>
      </c>
      <c r="R18" s="66">
        <f>Q18*ABS(S18)*0.1</f>
        <v>0</v>
      </c>
      <c r="S18" s="67">
        <f>I18*E18/40000</f>
        <v>-0.34026916798</v>
      </c>
      <c r="T18" s="60">
        <f>MIN($T$6/100*G18,150)</f>
        <v>86.46887999999998</v>
      </c>
      <c r="U18" s="60">
        <f>MIN($U$6/100*G18,200)</f>
        <v>108.0861</v>
      </c>
      <c r="V18" s="60">
        <f>MIN($V$6/100*G18,250)</f>
        <v>144.1148</v>
      </c>
      <c r="W18" s="60">
        <v>0.2</v>
      </c>
      <c r="X18" s="60">
        <v>0.2</v>
      </c>
      <c r="Y18" s="60">
        <v>0.6</v>
      </c>
      <c r="Z18" s="67">
        <f>IF(AND(D18&lt;49.85,H18&gt;0),$C$2*ABS(H18)/40000,(SUMPRODUCT(--(H18&gt;$T18:$V18),(H18-$T18:$V18),($W18:$Y18)))*E18/40000)</f>
        <v>0</v>
      </c>
      <c r="AA18" s="67">
        <f>IF(AND(C18&gt;=50.1,H18&lt;0),($A$2)*ABS(H18)/40000,0)</f>
        <v>0</v>
      </c>
      <c r="AB18" s="67">
        <f>S18+Z18+AA18</f>
        <v>-0.34026916798</v>
      </c>
      <c r="AC18" s="75" t="str">
        <f>IF(AB18&gt;=0,AB18,"")</f>
        <v/>
      </c>
      <c r="AD18" s="76">
        <f>IF(AB18&lt;0,AB18,"")</f>
        <v>-0.34026916798</v>
      </c>
      <c r="AE18" s="77"/>
      <c r="AF18" s="84"/>
      <c r="AG18" s="49">
        <f>ROUND((AG17-0.01),2)</f>
        <v>51.38</v>
      </c>
      <c r="AH18" s="50">
        <v>0</v>
      </c>
      <c r="AI18" s="51">
        <v>0</v>
      </c>
    </row>
    <row r="19" spans="1:38" customHeight="1" ht="15.75">
      <c r="A19" s="70">
        <v>0.114583333333333</v>
      </c>
      <c r="B19" s="71">
        <v>0.125</v>
      </c>
      <c r="C19" s="72">
        <v>49.98</v>
      </c>
      <c r="D19" s="73">
        <f>ROUND(C19,2)</f>
        <v>49.98</v>
      </c>
      <c r="E19" s="60">
        <v>357.99</v>
      </c>
      <c r="F19" s="60">
        <v>721.5768</v>
      </c>
      <c r="G19" s="61">
        <f>ABS(F19)</f>
        <v>721.5768</v>
      </c>
      <c r="H19" s="74">
        <v>-37.61902</v>
      </c>
      <c r="I19" s="63">
        <f>MAX(H19,-0.12*G19)</f>
        <v>-37.61902</v>
      </c>
      <c r="J19" s="63">
        <f>IF(ABS(G19)&lt;=10,0.5,IF(ABS(G19)&lt;=25,1,IF(ABS(G19)&lt;=100,2,10)))</f>
        <v>10</v>
      </c>
      <c r="K19" s="64">
        <f>IF(H19&lt;-J19,1,0)</f>
        <v>1</v>
      </c>
      <c r="L19" s="64">
        <f>IF(K19=K18,L18+K19,0)</f>
        <v>3</v>
      </c>
      <c r="M19" s="65">
        <f>IF(OR(L19=6,L19=12,L19=18,L19=24,L19=30,L19=36,L19=42,L19=48,L19=54,L19=60,L19=66,L19=72,L19=78,L19=84,L19=90,L19=96),1,0)</f>
        <v>0</v>
      </c>
      <c r="N19" s="65">
        <f>IF(H19&gt;J19,1,0)</f>
        <v>0</v>
      </c>
      <c r="O19" s="65">
        <f>IF(N19=N18,O18+N19,0)</f>
        <v>0</v>
      </c>
      <c r="P19" s="65">
        <f>IF(OR(O19=6,O19=12,O19=18,O19=24,O19=30,O19=36,O19=42,O19=48,O19=54,O19=60,O19=66,O19=72,O19=78,O19=84,O19=90,O19=96),1,0)</f>
        <v>0</v>
      </c>
      <c r="Q19" s="66">
        <f>M19+P19</f>
        <v>0</v>
      </c>
      <c r="R19" s="66">
        <f>Q19*ABS(S19)*0.1</f>
        <v>0</v>
      </c>
      <c r="S19" s="67">
        <f>I19*E19/40000</f>
        <v>-0.336680824245</v>
      </c>
      <c r="T19" s="60">
        <f>MIN($T$6/100*G19,150)</f>
        <v>86.58921600000001</v>
      </c>
      <c r="U19" s="60">
        <f>MIN($U$6/100*G19,200)</f>
        <v>108.23652</v>
      </c>
      <c r="V19" s="60">
        <f>MIN($V$6/100*G19,250)</f>
        <v>144.31536</v>
      </c>
      <c r="W19" s="60">
        <v>0.2</v>
      </c>
      <c r="X19" s="60">
        <v>0.2</v>
      </c>
      <c r="Y19" s="60">
        <v>0.6</v>
      </c>
      <c r="Z19" s="67">
        <f>IF(AND(D19&lt;49.85,H19&gt;0),$C$2*ABS(H19)/40000,(SUMPRODUCT(--(H19&gt;$T19:$V19),(H19-$T19:$V19),($W19:$Y19)))*E19/40000)</f>
        <v>0</v>
      </c>
      <c r="AA19" s="67">
        <f>IF(AND(C19&gt;=50.1,H19&lt;0),($A$2)*ABS(H19)/40000,0)</f>
        <v>0</v>
      </c>
      <c r="AB19" s="67">
        <f>S19+Z19+AA19</f>
        <v>-0.336680824245</v>
      </c>
      <c r="AC19" s="75" t="str">
        <f>IF(AB19&gt;=0,AB19,"")</f>
        <v/>
      </c>
      <c r="AD19" s="76">
        <f>IF(AB19&lt;0,AB19,"")</f>
        <v>-0.336680824245</v>
      </c>
      <c r="AE19" s="77"/>
      <c r="AF19" s="84"/>
      <c r="AG19" s="49">
        <f>ROUND((AG18-0.01),2)</f>
        <v>51.37</v>
      </c>
      <c r="AH19" s="50">
        <v>0</v>
      </c>
      <c r="AI19" s="51">
        <v>0</v>
      </c>
    </row>
    <row r="20" spans="1:38" customHeight="1" ht="15.75">
      <c r="A20" s="70">
        <v>0.125</v>
      </c>
      <c r="B20" s="71">
        <v>0.135416666666667</v>
      </c>
      <c r="C20" s="72">
        <v>49.97</v>
      </c>
      <c r="D20" s="73">
        <f>ROUND(C20,2)</f>
        <v>49.97</v>
      </c>
      <c r="E20" s="60">
        <v>389.56</v>
      </c>
      <c r="F20" s="60">
        <v>710.3804</v>
      </c>
      <c r="G20" s="61">
        <f>ABS(F20)</f>
        <v>710.3804</v>
      </c>
      <c r="H20" s="74">
        <v>-29.4171</v>
      </c>
      <c r="I20" s="63">
        <f>MAX(H20,-0.12*G20)</f>
        <v>-29.4171</v>
      </c>
      <c r="J20" s="63">
        <f>IF(ABS(G20)&lt;=10,0.5,IF(ABS(G20)&lt;=25,1,IF(ABS(G20)&lt;=100,2,10)))</f>
        <v>10</v>
      </c>
      <c r="K20" s="64">
        <f>IF(H20&lt;-J20,1,0)</f>
        <v>1</v>
      </c>
      <c r="L20" s="64">
        <f>IF(K20=K19,L19+K20,0)</f>
        <v>4</v>
      </c>
      <c r="M20" s="65">
        <f>IF(OR(L20=6,L20=12,L20=18,L20=24,L20=30,L20=36,L20=42,L20=48,L20=54,L20=60,L20=66,L20=72,L20=78,L20=84,L20=90,L20=96),1,0)</f>
        <v>0</v>
      </c>
      <c r="N20" s="65">
        <f>IF(H20&gt;J20,1,0)</f>
        <v>0</v>
      </c>
      <c r="O20" s="65">
        <f>IF(N20=N19,O19+N20,0)</f>
        <v>0</v>
      </c>
      <c r="P20" s="65">
        <f>IF(OR(O20=6,O20=12,O20=18,O20=24,O20=30,O20=36,O20=42,O20=48,O20=54,O20=60,O20=66,O20=72,O20=78,O20=84,O20=90,O20=96),1,0)</f>
        <v>0</v>
      </c>
      <c r="Q20" s="66">
        <f>M20+P20</f>
        <v>0</v>
      </c>
      <c r="R20" s="66">
        <f>Q20*ABS(S20)*0.1</f>
        <v>0</v>
      </c>
      <c r="S20" s="67">
        <f>I20*E20/40000</f>
        <v>-0.2864931369000001</v>
      </c>
      <c r="T20" s="60">
        <f>MIN($T$6/100*G20,150)</f>
        <v>85.245648</v>
      </c>
      <c r="U20" s="60">
        <f>MIN($U$6/100*G20,200)</f>
        <v>106.55706</v>
      </c>
      <c r="V20" s="60">
        <f>MIN($V$6/100*G20,250)</f>
        <v>142.07608</v>
      </c>
      <c r="W20" s="60">
        <v>0.2</v>
      </c>
      <c r="X20" s="60">
        <v>0.2</v>
      </c>
      <c r="Y20" s="60">
        <v>0.6</v>
      </c>
      <c r="Z20" s="67">
        <f>IF(AND(D20&lt;49.85,H20&gt;0),$C$2*ABS(H20)/40000,(SUMPRODUCT(--(H20&gt;$T20:$V20),(H20-$T20:$V20),($W20:$Y20)))*E20/40000)</f>
        <v>0</v>
      </c>
      <c r="AA20" s="67">
        <f>IF(AND(C20&gt;=50.1,H20&lt;0),($A$2)*ABS(H20)/40000,0)</f>
        <v>0</v>
      </c>
      <c r="AB20" s="67">
        <f>S20+Z20+AA20</f>
        <v>-0.2864931369000001</v>
      </c>
      <c r="AC20" s="75" t="str">
        <f>IF(AB20&gt;=0,AB20,"")</f>
        <v/>
      </c>
      <c r="AD20" s="76">
        <f>IF(AB20&lt;0,AB20,"")</f>
        <v>-0.2864931369000001</v>
      </c>
      <c r="AE20" s="77"/>
      <c r="AF20" s="84"/>
      <c r="AG20" s="49">
        <f>ROUND((AG19-0.01),2)</f>
        <v>51.36</v>
      </c>
      <c r="AH20" s="50">
        <v>0</v>
      </c>
      <c r="AI20" s="51">
        <v>0</v>
      </c>
    </row>
    <row r="21" spans="1:38" customHeight="1" ht="15.75">
      <c r="A21" s="70">
        <v>0.135416666666667</v>
      </c>
      <c r="B21" s="71">
        <v>0.145833333333334</v>
      </c>
      <c r="C21" s="72">
        <v>49.92</v>
      </c>
      <c r="D21" s="73">
        <f>ROUND(C21,2)</f>
        <v>49.92</v>
      </c>
      <c r="E21" s="60">
        <v>547.42</v>
      </c>
      <c r="F21" s="60">
        <v>700.3684</v>
      </c>
      <c r="G21" s="61">
        <f>ABS(F21)</f>
        <v>700.3684</v>
      </c>
      <c r="H21" s="74">
        <v>-15.2552</v>
      </c>
      <c r="I21" s="63">
        <f>MAX(H21,-0.12*G21)</f>
        <v>-15.2552</v>
      </c>
      <c r="J21" s="63">
        <f>IF(ABS(G21)&lt;=10,0.5,IF(ABS(G21)&lt;=25,1,IF(ABS(G21)&lt;=100,2,10)))</f>
        <v>10</v>
      </c>
      <c r="K21" s="64">
        <f>IF(H21&lt;-J21,1,0)</f>
        <v>1</v>
      </c>
      <c r="L21" s="64">
        <f>IF(K21=K20,L20+K21,0)</f>
        <v>5</v>
      </c>
      <c r="M21" s="65">
        <f>IF(OR(L21=6,L21=12,L21=18,L21=24,L21=30,L21=36,L21=42,L21=48,L21=54,L21=60,L21=66,L21=72,L21=78,L21=84,L21=90,L21=96),1,0)</f>
        <v>0</v>
      </c>
      <c r="N21" s="65">
        <f>IF(H21&gt;J21,1,0)</f>
        <v>0</v>
      </c>
      <c r="O21" s="65">
        <f>IF(N21=N20,O20+N21,0)</f>
        <v>0</v>
      </c>
      <c r="P21" s="65">
        <f>IF(OR(O21=6,O21=12,O21=18,O21=24,O21=30,O21=36,O21=42,O21=48,O21=54,O21=60,O21=66,O21=72,O21=78,O21=84,O21=90,O21=96),1,0)</f>
        <v>0</v>
      </c>
      <c r="Q21" s="66">
        <f>M21+P21</f>
        <v>0</v>
      </c>
      <c r="R21" s="66">
        <f>Q21*ABS(S21)*0.1</f>
        <v>0</v>
      </c>
      <c r="S21" s="67">
        <f>I21*E21/40000</f>
        <v>-0.2087750396</v>
      </c>
      <c r="T21" s="60">
        <f>MIN($T$6/100*G21,150)</f>
        <v>84.044208</v>
      </c>
      <c r="U21" s="60">
        <f>MIN($U$6/100*G21,200)</f>
        <v>105.05526</v>
      </c>
      <c r="V21" s="60">
        <f>MIN($V$6/100*G21,250)</f>
        <v>140.07368</v>
      </c>
      <c r="W21" s="60">
        <v>0.2</v>
      </c>
      <c r="X21" s="60">
        <v>0.2</v>
      </c>
      <c r="Y21" s="60">
        <v>0.6</v>
      </c>
      <c r="Z21" s="67">
        <f>IF(AND(D21&lt;49.85,H21&gt;0),$C$2*ABS(H21)/40000,(SUMPRODUCT(--(H21&gt;$T21:$V21),(H21-$T21:$V21),($W21:$Y21)))*E21/40000)</f>
        <v>0</v>
      </c>
      <c r="AA21" s="67">
        <f>IF(AND(C21&gt;=50.1,H21&lt;0),($A$2)*ABS(H21)/40000,0)</f>
        <v>0</v>
      </c>
      <c r="AB21" s="67">
        <f>S21+Z21+AA21</f>
        <v>-0.2087750396</v>
      </c>
      <c r="AC21" s="75" t="str">
        <f>IF(AB21&gt;=0,AB21,"")</f>
        <v/>
      </c>
      <c r="AD21" s="76">
        <f>IF(AB21&lt;0,AB21,"")</f>
        <v>-0.2087750396</v>
      </c>
      <c r="AE21" s="77"/>
      <c r="AF21" s="84"/>
      <c r="AG21" s="49">
        <f>ROUND((AG20-0.01),2)</f>
        <v>51.35</v>
      </c>
      <c r="AH21" s="50">
        <v>0</v>
      </c>
      <c r="AI21" s="51">
        <v>0</v>
      </c>
    </row>
    <row r="22" spans="1:38" customHeight="1" ht="15.75">
      <c r="A22" s="70">
        <v>0.145833333333333</v>
      </c>
      <c r="B22" s="71">
        <v>0.15625</v>
      </c>
      <c r="C22" s="72">
        <v>49.92</v>
      </c>
      <c r="D22" s="73">
        <f>ROUND(C22,2)</f>
        <v>49.92</v>
      </c>
      <c r="E22" s="60">
        <v>547.42</v>
      </c>
      <c r="F22" s="60">
        <v>562.3636</v>
      </c>
      <c r="G22" s="61">
        <f>ABS(F22)</f>
        <v>562.3636</v>
      </c>
      <c r="H22" s="74">
        <v>99.68075</v>
      </c>
      <c r="I22" s="63">
        <f>MAX(H22,-0.12*G22)</f>
        <v>99.68075</v>
      </c>
      <c r="J22" s="63">
        <f>IF(ABS(G22)&lt;=10,0.5,IF(ABS(G22)&lt;=25,1,IF(ABS(G22)&lt;=100,2,10)))</f>
        <v>10</v>
      </c>
      <c r="K22" s="64">
        <f>IF(H22&lt;-J22,1,0)</f>
        <v>0</v>
      </c>
      <c r="L22" s="64">
        <f>IF(K22=K21,L21+K22,0)</f>
        <v>0</v>
      </c>
      <c r="M22" s="65">
        <f>IF(OR(L22=6,L22=12,L22=18,L22=24,L22=30,L22=36,L22=42,L22=48,L22=54,L22=60,L22=66,L22=72,L22=78,L22=84,L22=90,L22=96),1,0)</f>
        <v>0</v>
      </c>
      <c r="N22" s="65">
        <f>IF(H22&gt;J22,1,0)</f>
        <v>1</v>
      </c>
      <c r="O22" s="65">
        <f>IF(N22=N21,O21+N22,0)</f>
        <v>0</v>
      </c>
      <c r="P22" s="65">
        <f>IF(OR(O22=6,O22=12,O22=18,O22=24,O22=30,O22=36,O22=42,O22=48,O22=54,O22=60,O22=66,O22=72,O22=78,O22=84,O22=90,O22=96),1,0)</f>
        <v>0</v>
      </c>
      <c r="Q22" s="66">
        <f>M22+P22</f>
        <v>0</v>
      </c>
      <c r="R22" s="66">
        <f>Q22*ABS(S22)*0.1</f>
        <v>0</v>
      </c>
      <c r="S22" s="67">
        <f>I22*E22/40000</f>
        <v>1.364180904125</v>
      </c>
      <c r="T22" s="60">
        <f>MIN($T$6/100*G22,150)</f>
        <v>67.483632</v>
      </c>
      <c r="U22" s="60">
        <f>MIN($U$6/100*G22,200)</f>
        <v>84.35454</v>
      </c>
      <c r="V22" s="60">
        <f>MIN($V$6/100*G22,250)</f>
        <v>112.47272</v>
      </c>
      <c r="W22" s="60">
        <v>0.2</v>
      </c>
      <c r="X22" s="60">
        <v>0.2</v>
      </c>
      <c r="Y22" s="60">
        <v>0.6</v>
      </c>
      <c r="Z22" s="67">
        <f>IF(AND(D22&lt;49.85,H22&gt;0),$C$2*ABS(H22)/40000,(SUMPRODUCT(--(H22&gt;$T22:$V22),(H22-$T22:$V22),($W22:$Y22)))*E22/40000)</f>
        <v>0.1300761010688</v>
      </c>
      <c r="AA22" s="67">
        <f>IF(AND(C22&gt;=50.1,H22&lt;0),($A$2)*ABS(H22)/40000,0)</f>
        <v>0</v>
      </c>
      <c r="AB22" s="67">
        <f>S22+Z22+AA22</f>
        <v>1.4942570051938</v>
      </c>
      <c r="AC22" s="75">
        <f>IF(AB22&gt;=0,AB22,"")</f>
        <v>1.4942570051938</v>
      </c>
      <c r="AD22" s="76" t="str">
        <f>IF(AB22&lt;0,AB22,"")</f>
        <v/>
      </c>
      <c r="AE22" s="77"/>
      <c r="AF22" s="84"/>
      <c r="AG22" s="49">
        <f>ROUND((AG21-0.01),2)</f>
        <v>51.34</v>
      </c>
      <c r="AH22" s="50">
        <v>0</v>
      </c>
      <c r="AI22" s="51">
        <v>0</v>
      </c>
    </row>
    <row r="23" spans="1:38" customHeight="1" ht="15.75">
      <c r="A23" s="70">
        <v>0.15625</v>
      </c>
      <c r="B23" s="71">
        <v>0.166666666666667</v>
      </c>
      <c r="C23" s="72">
        <v>49.95</v>
      </c>
      <c r="D23" s="73">
        <f>ROUND(C23,2)</f>
        <v>49.95</v>
      </c>
      <c r="E23" s="60">
        <v>452.7</v>
      </c>
      <c r="F23" s="60">
        <v>731.8756</v>
      </c>
      <c r="G23" s="61">
        <f>ABS(F23)</f>
        <v>731.8756</v>
      </c>
      <c r="H23" s="74">
        <v>-50.50271</v>
      </c>
      <c r="I23" s="63">
        <f>MAX(H23,-0.12*G23)</f>
        <v>-50.50271</v>
      </c>
      <c r="J23" s="63">
        <f>IF(ABS(G23)&lt;=10,0.5,IF(ABS(G23)&lt;=25,1,IF(ABS(G23)&lt;=100,2,10)))</f>
        <v>10</v>
      </c>
      <c r="K23" s="64">
        <f>IF(H23&lt;-J23,1,0)</f>
        <v>1</v>
      </c>
      <c r="L23" s="64">
        <f>IF(K23=K22,L22+K23,0)</f>
        <v>0</v>
      </c>
      <c r="M23" s="65">
        <f>IF(OR(L23=6,L23=12,L23=18,L23=24,L23=30,L23=36,L23=42,L23=48,L23=54,L23=60,L23=66,L23=72,L23=78,L23=84,L23=90,L23=96),1,0)</f>
        <v>0</v>
      </c>
      <c r="N23" s="65">
        <f>IF(H23&gt;J23,1,0)</f>
        <v>0</v>
      </c>
      <c r="O23" s="65">
        <f>IF(N23=N22,O22+N23,0)</f>
        <v>0</v>
      </c>
      <c r="P23" s="65">
        <f>IF(OR(O23=6,O23=12,O23=18,O23=24,O23=30,O23=36,O23=42,O23=48,O23=54,O23=60,O23=66,O23=72,O23=78,O23=84,O23=90,O23=96),1,0)</f>
        <v>0</v>
      </c>
      <c r="Q23" s="66">
        <f>M23+P23</f>
        <v>0</v>
      </c>
      <c r="R23" s="66">
        <f>Q23*ABS(S23)*0.1</f>
        <v>0</v>
      </c>
      <c r="S23" s="67">
        <f>I23*E23/40000</f>
        <v>-0.571564420425</v>
      </c>
      <c r="T23" s="60">
        <f>MIN($T$6/100*G23,150)</f>
        <v>87.82507199999999</v>
      </c>
      <c r="U23" s="60">
        <f>MIN($U$6/100*G23,200)</f>
        <v>109.78134</v>
      </c>
      <c r="V23" s="60">
        <f>MIN($V$6/100*G23,250)</f>
        <v>146.37512</v>
      </c>
      <c r="W23" s="60">
        <v>0.2</v>
      </c>
      <c r="X23" s="60">
        <v>0.2</v>
      </c>
      <c r="Y23" s="60">
        <v>0.6</v>
      </c>
      <c r="Z23" s="67">
        <f>IF(AND(D23&lt;49.85,H23&gt;0),$C$2*ABS(H23)/40000,(SUMPRODUCT(--(H23&gt;$T23:$V23),(H23-$T23:$V23),($W23:$Y23)))*E23/40000)</f>
        <v>0</v>
      </c>
      <c r="AA23" s="67">
        <f>IF(AND(C23&gt;=50.1,H23&lt;0),($A$2)*ABS(H23)/40000,0)</f>
        <v>0</v>
      </c>
      <c r="AB23" s="67">
        <f>S23+Z23+AA23</f>
        <v>-0.571564420425</v>
      </c>
      <c r="AC23" s="75" t="str">
        <f>IF(AB23&gt;=0,AB23,"")</f>
        <v/>
      </c>
      <c r="AD23" s="76">
        <f>IF(AB23&lt;0,AB23,"")</f>
        <v>-0.571564420425</v>
      </c>
      <c r="AE23" s="77"/>
      <c r="AF23" s="84"/>
      <c r="AG23" s="49">
        <f>ROUND((AG22-0.01),2)</f>
        <v>51.33</v>
      </c>
      <c r="AH23" s="50">
        <v>0</v>
      </c>
      <c r="AI23" s="51">
        <v>0</v>
      </c>
    </row>
    <row r="24" spans="1:38" customHeight="1" ht="15.75">
      <c r="A24" s="70">
        <v>0.166666666666667</v>
      </c>
      <c r="B24" s="71">
        <v>0.177083333333334</v>
      </c>
      <c r="C24" s="72">
        <v>49.99</v>
      </c>
      <c r="D24" s="73">
        <f>ROUND(C24,2)</f>
        <v>49.99</v>
      </c>
      <c r="E24" s="60">
        <v>326.41</v>
      </c>
      <c r="F24" s="60">
        <v>739.3936</v>
      </c>
      <c r="G24" s="61">
        <f>ABS(F24)</f>
        <v>739.3936</v>
      </c>
      <c r="H24" s="74">
        <v>-54.20175</v>
      </c>
      <c r="I24" s="63">
        <f>MAX(H24,-0.12*G24)</f>
        <v>-54.20175</v>
      </c>
      <c r="J24" s="63">
        <f>IF(ABS(G24)&lt;=10,0.5,IF(ABS(G24)&lt;=25,1,IF(ABS(G24)&lt;=100,2,10)))</f>
        <v>10</v>
      </c>
      <c r="K24" s="64">
        <f>IF(H24&lt;-J24,1,0)</f>
        <v>1</v>
      </c>
      <c r="L24" s="64">
        <f>IF(K24=K23,L23+K24,0)</f>
        <v>1</v>
      </c>
      <c r="M24" s="65">
        <f>IF(OR(L24=6,L24=12,L24=18,L24=24,L24=30,L24=36,L24=42,L24=48,L24=54,L24=60,L24=66,L24=72,L24=78,L24=84,L24=90,L24=96),1,0)</f>
        <v>0</v>
      </c>
      <c r="N24" s="65">
        <f>IF(H24&gt;J24,1,0)</f>
        <v>0</v>
      </c>
      <c r="O24" s="65">
        <f>IF(N24=N23,O23+N24,0)</f>
        <v>0</v>
      </c>
      <c r="P24" s="65">
        <f>IF(OR(O24=6,O24=12,O24=18,O24=24,O24=30,O24=36,O24=42,O24=48,O24=54,O24=60,O24=66,O24=72,O24=78,O24=84,O24=90,O24=96),1,0)</f>
        <v>0</v>
      </c>
      <c r="Q24" s="66">
        <f>M24+P24</f>
        <v>0</v>
      </c>
      <c r="R24" s="66">
        <f>Q24*ABS(S24)*0.1</f>
        <v>0</v>
      </c>
      <c r="S24" s="67">
        <f>I24*E24/40000</f>
        <v>-0.4422998304375</v>
      </c>
      <c r="T24" s="60">
        <f>MIN($T$6/100*G24,150)</f>
        <v>88.727232</v>
      </c>
      <c r="U24" s="60">
        <f>MIN($U$6/100*G24,200)</f>
        <v>110.90904</v>
      </c>
      <c r="V24" s="60">
        <f>MIN($V$6/100*G24,250)</f>
        <v>147.87872</v>
      </c>
      <c r="W24" s="60">
        <v>0.2</v>
      </c>
      <c r="X24" s="60">
        <v>0.2</v>
      </c>
      <c r="Y24" s="60">
        <v>0.6</v>
      </c>
      <c r="Z24" s="67">
        <f>IF(AND(D24&lt;49.85,H24&gt;0),$C$2*ABS(H24)/40000,(SUMPRODUCT(--(H24&gt;$T24:$V24),(H24-$T24:$V24),($W24:$Y24)))*E24/40000)</f>
        <v>0</v>
      </c>
      <c r="AA24" s="67">
        <f>IF(AND(C24&gt;=50.1,H24&lt;0),($A$2)*ABS(H24)/40000,0)</f>
        <v>0</v>
      </c>
      <c r="AB24" s="67">
        <f>S24+Z24+AA24</f>
        <v>-0.4422998304375</v>
      </c>
      <c r="AC24" s="75" t="str">
        <f>IF(AB24&gt;=0,AB24,"")</f>
        <v/>
      </c>
      <c r="AD24" s="76">
        <f>IF(AB24&lt;0,AB24,"")</f>
        <v>-0.4422998304375</v>
      </c>
      <c r="AE24" s="77"/>
      <c r="AF24" s="84"/>
      <c r="AG24" s="49">
        <f>ROUND((AG23-0.01),2)</f>
        <v>51.32</v>
      </c>
      <c r="AH24" s="50">
        <v>0</v>
      </c>
      <c r="AI24" s="51">
        <v>0</v>
      </c>
    </row>
    <row r="25" spans="1:38" customHeight="1" ht="15.75">
      <c r="A25" s="70">
        <v>0.177083333333333</v>
      </c>
      <c r="B25" s="71">
        <v>0.1875</v>
      </c>
      <c r="C25" s="72">
        <v>49.98</v>
      </c>
      <c r="D25" s="73">
        <f>ROUND(C25,2)</f>
        <v>49.98</v>
      </c>
      <c r="E25" s="60">
        <v>357.99</v>
      </c>
      <c r="F25" s="60">
        <v>756.4076</v>
      </c>
      <c r="G25" s="61">
        <f>ABS(F25)</f>
        <v>756.4076</v>
      </c>
      <c r="H25" s="74">
        <v>-55.75733</v>
      </c>
      <c r="I25" s="63">
        <f>MAX(H25,-0.12*G25)</f>
        <v>-55.75733</v>
      </c>
      <c r="J25" s="63">
        <f>IF(ABS(G25)&lt;=10,0.5,IF(ABS(G25)&lt;=25,1,IF(ABS(G25)&lt;=100,2,10)))</f>
        <v>10</v>
      </c>
      <c r="K25" s="64">
        <f>IF(H25&lt;-J25,1,0)</f>
        <v>1</v>
      </c>
      <c r="L25" s="64">
        <f>IF(K25=K24,L24+K25,0)</f>
        <v>2</v>
      </c>
      <c r="M25" s="65">
        <f>IF(OR(L25=6,L25=12,L25=18,L25=24,L25=30,L25=36,L25=42,L25=48,L25=54,L25=60,L25=66,L25=72,L25=78,L25=84,L25=90,L25=96),1,0)</f>
        <v>0</v>
      </c>
      <c r="N25" s="65">
        <f>IF(H25&gt;J25,1,0)</f>
        <v>0</v>
      </c>
      <c r="O25" s="65">
        <f>IF(N25=N24,O24+N25,0)</f>
        <v>0</v>
      </c>
      <c r="P25" s="65">
        <f>IF(OR(O25=6,O25=12,O25=18,O25=24,O25=30,O25=36,O25=42,O25=48,O25=54,O25=60,O25=66,O25=72,O25=78,O25=84,O25=90,O25=96),1,0)</f>
        <v>0</v>
      </c>
      <c r="Q25" s="66">
        <f>M25+P25</f>
        <v>0</v>
      </c>
      <c r="R25" s="66">
        <f>Q25*ABS(S25)*0.1</f>
        <v>0</v>
      </c>
      <c r="S25" s="67">
        <f>I25*E25/40000</f>
        <v>-0.4990141641675001</v>
      </c>
      <c r="T25" s="60">
        <f>MIN($T$6/100*G25,150)</f>
        <v>90.768912</v>
      </c>
      <c r="U25" s="60">
        <f>MIN($U$6/100*G25,200)</f>
        <v>113.46114</v>
      </c>
      <c r="V25" s="60">
        <f>MIN($V$6/100*G25,250)</f>
        <v>151.28152</v>
      </c>
      <c r="W25" s="60">
        <v>0.2</v>
      </c>
      <c r="X25" s="60">
        <v>0.2</v>
      </c>
      <c r="Y25" s="60">
        <v>0.6</v>
      </c>
      <c r="Z25" s="67">
        <f>IF(AND(D25&lt;49.85,H25&gt;0),$C$2*ABS(H25)/40000,(SUMPRODUCT(--(H25&gt;$T25:$V25),(H25-$T25:$V25),($W25:$Y25)))*E25/40000)</f>
        <v>0</v>
      </c>
      <c r="AA25" s="67">
        <f>IF(AND(C25&gt;=50.1,H25&lt;0),($A$2)*ABS(H25)/40000,0)</f>
        <v>0</v>
      </c>
      <c r="AB25" s="67">
        <f>S25+Z25+AA25</f>
        <v>-0.4990141641675001</v>
      </c>
      <c r="AC25" s="75" t="str">
        <f>IF(AB25&gt;=0,AB25,"")</f>
        <v/>
      </c>
      <c r="AD25" s="76">
        <f>IF(AB25&lt;0,AB25,"")</f>
        <v>-0.4990141641675001</v>
      </c>
      <c r="AE25" s="77"/>
      <c r="AF25" s="84"/>
      <c r="AG25" s="49">
        <f>ROUND((AG24-0.01),2)</f>
        <v>51.31</v>
      </c>
      <c r="AH25" s="50">
        <v>0</v>
      </c>
      <c r="AI25" s="51">
        <v>0</v>
      </c>
    </row>
    <row r="26" spans="1:38" customHeight="1" ht="15.75">
      <c r="A26" s="70">
        <v>0.1875</v>
      </c>
      <c r="B26" s="71">
        <v>0.197916666666667</v>
      </c>
      <c r="C26" s="72">
        <v>50</v>
      </c>
      <c r="D26" s="73">
        <f>ROUND(C26,2)</f>
        <v>50</v>
      </c>
      <c r="E26" s="60">
        <v>294.84</v>
      </c>
      <c r="F26" s="60">
        <v>777.3224</v>
      </c>
      <c r="G26" s="61">
        <f>ABS(F26)</f>
        <v>777.3224</v>
      </c>
      <c r="H26" s="74">
        <v>-37.92751</v>
      </c>
      <c r="I26" s="63">
        <f>MAX(H26,-0.12*G26)</f>
        <v>-37.92751</v>
      </c>
      <c r="J26" s="63">
        <f>IF(ABS(G26)&lt;=10,0.5,IF(ABS(G26)&lt;=25,1,IF(ABS(G26)&lt;=100,2,10)))</f>
        <v>10</v>
      </c>
      <c r="K26" s="64">
        <f>IF(H26&lt;-J26,1,0)</f>
        <v>1</v>
      </c>
      <c r="L26" s="64">
        <f>IF(K26=K25,L25+K26,0)</f>
        <v>3</v>
      </c>
      <c r="M26" s="65">
        <f>IF(OR(L26=6,L26=12,L26=18,L26=24,L26=30,L26=36,L26=42,L26=48,L26=54,L26=60,L26=66,L26=72,L26=78,L26=84,L26=90,L26=96),1,0)</f>
        <v>0</v>
      </c>
      <c r="N26" s="65">
        <f>IF(H26&gt;J26,1,0)</f>
        <v>0</v>
      </c>
      <c r="O26" s="65">
        <f>IF(N26=N25,O25+N26,0)</f>
        <v>0</v>
      </c>
      <c r="P26" s="65">
        <f>IF(OR(O26=6,O26=12,O26=18,O26=24,O26=30,O26=36,O26=42,O26=48,O26=54,O26=60,O26=66,O26=72,O26=78,O26=84,O26=90,O26=96),1,0)</f>
        <v>0</v>
      </c>
      <c r="Q26" s="66">
        <f>M26+P26</f>
        <v>0</v>
      </c>
      <c r="R26" s="66">
        <f>Q26*ABS(S26)*0.1</f>
        <v>0</v>
      </c>
      <c r="S26" s="67">
        <f>I26*E26/40000</f>
        <v>-0.2795636762099999</v>
      </c>
      <c r="T26" s="60">
        <f>MIN($T$6/100*G26,150)</f>
        <v>93.278688</v>
      </c>
      <c r="U26" s="60">
        <f>MIN($U$6/100*G26,200)</f>
        <v>116.59836</v>
      </c>
      <c r="V26" s="60">
        <f>MIN($V$6/100*G26,250)</f>
        <v>155.46448</v>
      </c>
      <c r="W26" s="60">
        <v>0.2</v>
      </c>
      <c r="X26" s="60">
        <v>0.2</v>
      </c>
      <c r="Y26" s="60">
        <v>0.6</v>
      </c>
      <c r="Z26" s="67">
        <f>IF(AND(D26&lt;49.85,H26&gt;0),$C$2*ABS(H26)/40000,(SUMPRODUCT(--(H26&gt;$T26:$V26),(H26-$T26:$V26),($W26:$Y26)))*E26/40000)</f>
        <v>0</v>
      </c>
      <c r="AA26" s="67">
        <f>IF(AND(C26&gt;=50.1,H26&lt;0),($A$2)*ABS(H26)/40000,0)</f>
        <v>0</v>
      </c>
      <c r="AB26" s="67">
        <f>S26+Z26+AA26</f>
        <v>-0.2795636762099999</v>
      </c>
      <c r="AC26" s="75" t="str">
        <f>IF(AB26&gt;=0,AB26,"")</f>
        <v/>
      </c>
      <c r="AD26" s="76">
        <f>IF(AB26&lt;0,AB26,"")</f>
        <v>-0.2795636762099999</v>
      </c>
      <c r="AE26" s="77"/>
      <c r="AF26" s="84"/>
      <c r="AG26" s="49">
        <f>ROUND((AG25-0.01),2)</f>
        <v>51.3</v>
      </c>
      <c r="AH26" s="50">
        <v>0</v>
      </c>
      <c r="AI26" s="51">
        <v>0</v>
      </c>
    </row>
    <row r="27" spans="1:38" customHeight="1" ht="15.75">
      <c r="A27" s="70">
        <v>0.197916666666667</v>
      </c>
      <c r="B27" s="71">
        <v>0.208333333333334</v>
      </c>
      <c r="C27" s="72">
        <v>49.93</v>
      </c>
      <c r="D27" s="73">
        <f>ROUND(C27,2)</f>
        <v>49.93</v>
      </c>
      <c r="E27" s="60">
        <v>515.85</v>
      </c>
      <c r="F27" s="60">
        <v>795.0964</v>
      </c>
      <c r="G27" s="61">
        <f>ABS(F27)</f>
        <v>795.0964</v>
      </c>
      <c r="H27" s="74">
        <v>-56.6535</v>
      </c>
      <c r="I27" s="63">
        <f>MAX(H27,-0.12*G27)</f>
        <v>-56.6535</v>
      </c>
      <c r="J27" s="63">
        <f>IF(ABS(G27)&lt;=10,0.5,IF(ABS(G27)&lt;=25,1,IF(ABS(G27)&lt;=100,2,10)))</f>
        <v>10</v>
      </c>
      <c r="K27" s="64">
        <f>IF(H27&lt;-J27,1,0)</f>
        <v>1</v>
      </c>
      <c r="L27" s="64">
        <f>IF(K27=K26,L26+K27,0)</f>
        <v>4</v>
      </c>
      <c r="M27" s="65">
        <f>IF(OR(L27=6,L27=12,L27=18,L27=24,L27=30,L27=36,L27=42,L27=48,L27=54,L27=60,L27=66,L27=72,L27=78,L27=84,L27=90,L27=96),1,0)</f>
        <v>0</v>
      </c>
      <c r="N27" s="65">
        <f>IF(H27&gt;J27,1,0)</f>
        <v>0</v>
      </c>
      <c r="O27" s="65">
        <f>IF(N27=N26,O26+N27,0)</f>
        <v>0</v>
      </c>
      <c r="P27" s="65">
        <f>IF(OR(O27=6,O27=12,O27=18,O27=24,O27=30,O27=36,O27=42,O27=48,O27=54,O27=60,O27=66,O27=72,O27=78,O27=84,O27=90,O27=96),1,0)</f>
        <v>0</v>
      </c>
      <c r="Q27" s="66">
        <f>M27+P27</f>
        <v>0</v>
      </c>
      <c r="R27" s="66">
        <f>Q27*ABS(S27)*0.1</f>
        <v>0</v>
      </c>
      <c r="S27" s="67">
        <f>I27*E27/40000</f>
        <v>-0.730617699375</v>
      </c>
      <c r="T27" s="60">
        <f>MIN($T$6/100*G27,150)</f>
        <v>95.411568</v>
      </c>
      <c r="U27" s="60">
        <f>MIN($U$6/100*G27,200)</f>
        <v>119.26446</v>
      </c>
      <c r="V27" s="60">
        <f>MIN($V$6/100*G27,250)</f>
        <v>159.01928</v>
      </c>
      <c r="W27" s="60">
        <v>0.2</v>
      </c>
      <c r="X27" s="60">
        <v>0.2</v>
      </c>
      <c r="Y27" s="60">
        <v>0.6</v>
      </c>
      <c r="Z27" s="67">
        <f>IF(AND(D27&lt;49.85,H27&gt;0),$C$2*ABS(H27)/40000,(SUMPRODUCT(--(H27&gt;$T27:$V27),(H27-$T27:$V27),($W27:$Y27)))*E27/40000)</f>
        <v>0</v>
      </c>
      <c r="AA27" s="67">
        <f>IF(AND(C27&gt;=50.1,H27&lt;0),($A$2)*ABS(H27)/40000,0)</f>
        <v>0</v>
      </c>
      <c r="AB27" s="67">
        <f>S27+Z27+AA27</f>
        <v>-0.730617699375</v>
      </c>
      <c r="AC27" s="75" t="str">
        <f>IF(AB27&gt;=0,AB27,"")</f>
        <v/>
      </c>
      <c r="AD27" s="76">
        <f>IF(AB27&lt;0,AB27,"")</f>
        <v>-0.730617699375</v>
      </c>
      <c r="AE27" s="77"/>
      <c r="AF27" s="84"/>
      <c r="AG27" s="49">
        <f>ROUND((AG26-0.01),2)</f>
        <v>51.29</v>
      </c>
      <c r="AH27" s="50">
        <v>0</v>
      </c>
      <c r="AI27" s="51">
        <v>0</v>
      </c>
    </row>
    <row r="28" spans="1:38" customHeight="1" ht="15.75">
      <c r="A28" s="70">
        <v>0.208333333333333</v>
      </c>
      <c r="B28" s="71">
        <v>0.21875</v>
      </c>
      <c r="C28" s="72">
        <v>49.92</v>
      </c>
      <c r="D28" s="73">
        <f>ROUND(C28,2)</f>
        <v>49.92</v>
      </c>
      <c r="E28" s="60">
        <v>547.42</v>
      </c>
      <c r="F28" s="60">
        <v>810.55705</v>
      </c>
      <c r="G28" s="61">
        <f>ABS(F28)</f>
        <v>810.55705</v>
      </c>
      <c r="H28" s="74">
        <v>-82.64718999999999</v>
      </c>
      <c r="I28" s="63">
        <f>MAX(H28,-0.12*G28)</f>
        <v>-82.64718999999999</v>
      </c>
      <c r="J28" s="63">
        <f>IF(ABS(G28)&lt;=10,0.5,IF(ABS(G28)&lt;=25,1,IF(ABS(G28)&lt;=100,2,10)))</f>
        <v>10</v>
      </c>
      <c r="K28" s="64">
        <f>IF(H28&lt;-J28,1,0)</f>
        <v>1</v>
      </c>
      <c r="L28" s="64">
        <f>IF(K28=K27,L27+K28,0)</f>
        <v>5</v>
      </c>
      <c r="M28" s="65">
        <f>IF(OR(L28=6,L28=12,L28=18,L28=24,L28=30,L28=36,L28=42,L28=48,L28=54,L28=60,L28=66,L28=72,L28=78,L28=84,L28=90,L28=96),1,0)</f>
        <v>0</v>
      </c>
      <c r="N28" s="65">
        <f>IF(H28&gt;J28,1,0)</f>
        <v>0</v>
      </c>
      <c r="O28" s="65">
        <f>IF(N28=N27,O27+N28,0)</f>
        <v>0</v>
      </c>
      <c r="P28" s="65">
        <f>IF(OR(O28=6,O28=12,O28=18,O28=24,O28=30,O28=36,O28=42,O28=48,O28=54,O28=60,O28=66,O28=72,O28=78,O28=84,O28=90,O28=96),1,0)</f>
        <v>0</v>
      </c>
      <c r="Q28" s="66">
        <f>M28+P28</f>
        <v>0</v>
      </c>
      <c r="R28" s="66">
        <f>Q28*ABS(S28)*0.1</f>
        <v>0</v>
      </c>
      <c r="S28" s="67">
        <f>I28*E28/40000</f>
        <v>-1.131068118745</v>
      </c>
      <c r="T28" s="60">
        <f>MIN($T$6/100*G28,150)</f>
        <v>97.266846</v>
      </c>
      <c r="U28" s="60">
        <f>MIN($U$6/100*G28,200)</f>
        <v>121.5835575</v>
      </c>
      <c r="V28" s="60">
        <f>MIN($V$6/100*G28,250)</f>
        <v>162.11141</v>
      </c>
      <c r="W28" s="60">
        <v>0.2</v>
      </c>
      <c r="X28" s="60">
        <v>0.2</v>
      </c>
      <c r="Y28" s="60">
        <v>0.6</v>
      </c>
      <c r="Z28" s="67">
        <f>IF(AND(D28&lt;49.85,H28&gt;0),$C$2*ABS(H28)/40000,(SUMPRODUCT(--(H28&gt;$T28:$V28),(H28-$T28:$V28),($W28:$Y28)))*E28/40000)</f>
        <v>0</v>
      </c>
      <c r="AA28" s="67">
        <f>IF(AND(C28&gt;=50.1,H28&lt;0),($A$2)*ABS(H28)/40000,0)</f>
        <v>0</v>
      </c>
      <c r="AB28" s="67">
        <f>S28+Z28+AA28</f>
        <v>-1.131068118745</v>
      </c>
      <c r="AC28" s="75" t="str">
        <f>IF(AB28&gt;=0,AB28,"")</f>
        <v/>
      </c>
      <c r="AD28" s="76">
        <f>IF(AB28&lt;0,AB28,"")</f>
        <v>-1.131068118745</v>
      </c>
      <c r="AE28" s="77"/>
      <c r="AF28" s="84"/>
      <c r="AG28" s="85">
        <f>ROUND((AG27-0.01),2)</f>
        <v>51.28</v>
      </c>
      <c r="AH28" s="50">
        <v>0</v>
      </c>
      <c r="AI28" s="86">
        <v>0</v>
      </c>
    </row>
    <row r="29" spans="1:38" customHeight="1" ht="15.75">
      <c r="A29" s="70">
        <v>0.21875</v>
      </c>
      <c r="B29" s="71">
        <v>0.229166666666667</v>
      </c>
      <c r="C29" s="72">
        <v>49.89</v>
      </c>
      <c r="D29" s="73">
        <f>ROUND(C29,2)</f>
        <v>49.89</v>
      </c>
      <c r="E29" s="60">
        <v>642.14</v>
      </c>
      <c r="F29" s="60">
        <v>843.6949</v>
      </c>
      <c r="G29" s="61">
        <f>ABS(F29)</f>
        <v>843.6949</v>
      </c>
      <c r="H29" s="74">
        <v>-62.6683</v>
      </c>
      <c r="I29" s="63">
        <f>MAX(H29,-0.12*G29)</f>
        <v>-62.6683</v>
      </c>
      <c r="J29" s="63">
        <f>IF(ABS(G29)&lt;=10,0.5,IF(ABS(G29)&lt;=25,1,IF(ABS(G29)&lt;=100,2,10)))</f>
        <v>10</v>
      </c>
      <c r="K29" s="64">
        <f>IF(H29&lt;-J29,1,0)</f>
        <v>1</v>
      </c>
      <c r="L29" s="64">
        <f>IF(K29=K28,L28+K29,0)</f>
        <v>6</v>
      </c>
      <c r="M29" s="65">
        <f>IF(OR(L29=6,L29=12,L29=18,L29=24,L29=30,L29=36,L29=42,L29=48,L29=54,L29=60,L29=66,L29=72,L29=78,L29=84,L29=90,L29=96),1,0)</f>
        <v>1</v>
      </c>
      <c r="N29" s="65">
        <f>IF(H29&gt;J29,1,0)</f>
        <v>0</v>
      </c>
      <c r="O29" s="65">
        <f>IF(N29=N28,O28+N29,0)</f>
        <v>0</v>
      </c>
      <c r="P29" s="65">
        <f>IF(OR(O29=6,O29=12,O29=18,O29=24,O29=30,O29=36,O29=42,O29=48,O29=54,O29=60,O29=66,O29=72,O29=78,O29=84,O29=90,O29=96),1,0)</f>
        <v>0</v>
      </c>
      <c r="Q29" s="66">
        <f>M29+P29</f>
        <v>1</v>
      </c>
      <c r="R29" s="66">
        <f>Q29*ABS(S29)*0.1</f>
        <v>0.100604555405</v>
      </c>
      <c r="S29" s="67">
        <f>I29*E29/40000</f>
        <v>-1.00604555405</v>
      </c>
      <c r="T29" s="60">
        <f>MIN($T$6/100*G29,150)</f>
        <v>101.243388</v>
      </c>
      <c r="U29" s="60">
        <f>MIN($U$6/100*G29,200)</f>
        <v>126.554235</v>
      </c>
      <c r="V29" s="60">
        <f>MIN($V$6/100*G29,250)</f>
        <v>168.73898</v>
      </c>
      <c r="W29" s="60">
        <v>0.2</v>
      </c>
      <c r="X29" s="60">
        <v>0.2</v>
      </c>
      <c r="Y29" s="60">
        <v>0.6</v>
      </c>
      <c r="Z29" s="67">
        <f>IF(AND(D29&lt;49.85,H29&gt;0),$C$2*ABS(H29)/40000,(SUMPRODUCT(--(H29&gt;$T29:$V29),(H29-$T29:$V29),($W29:$Y29)))*E29/40000)</f>
        <v>0</v>
      </c>
      <c r="AA29" s="67">
        <f>IF(AND(C29&gt;=50.1,H29&lt;0),($A$2)*ABS(H29)/40000,0)</f>
        <v>0</v>
      </c>
      <c r="AB29" s="67">
        <f>S29+Z29+AA29</f>
        <v>-1.00604555405</v>
      </c>
      <c r="AC29" s="75" t="str">
        <f>IF(AB29&gt;=0,AB29,"")</f>
        <v/>
      </c>
      <c r="AD29" s="76">
        <f>IF(AB29&lt;0,AB29,"")</f>
        <v>-1.00604555405</v>
      </c>
      <c r="AE29" s="77"/>
      <c r="AF29" s="84"/>
      <c r="AG29" s="85">
        <f>ROUND((AG28-0.01),2)</f>
        <v>51.27</v>
      </c>
      <c r="AH29" s="87">
        <v>0</v>
      </c>
      <c r="AI29" s="86">
        <v>0</v>
      </c>
    </row>
    <row r="30" spans="1:38" customHeight="1" ht="15.75">
      <c r="A30" s="70">
        <v>0.229166666666667</v>
      </c>
      <c r="B30" s="71">
        <v>0.239583333333334</v>
      </c>
      <c r="C30" s="72">
        <v>49.92</v>
      </c>
      <c r="D30" s="73">
        <f>ROUND(C30,2)</f>
        <v>49.92</v>
      </c>
      <c r="E30" s="60">
        <v>547.42</v>
      </c>
      <c r="F30" s="60">
        <v>877.51661</v>
      </c>
      <c r="G30" s="61">
        <f>ABS(F30)</f>
        <v>877.51661</v>
      </c>
      <c r="H30" s="74">
        <v>-46.76436</v>
      </c>
      <c r="I30" s="63">
        <f>MAX(H30,-0.12*G30)</f>
        <v>-46.76436</v>
      </c>
      <c r="J30" s="63">
        <f>IF(ABS(G30)&lt;=10,0.5,IF(ABS(G30)&lt;=25,1,IF(ABS(G30)&lt;=100,2,10)))</f>
        <v>10</v>
      </c>
      <c r="K30" s="64">
        <f>IF(H30&lt;-J30,1,0)</f>
        <v>1</v>
      </c>
      <c r="L30" s="64">
        <f>IF(K30=K29,L29+K30,0)</f>
        <v>7</v>
      </c>
      <c r="M30" s="65">
        <f>IF(OR(L30=6,L30=12,L30=18,L30=24,L30=30,L30=36,L30=42,L30=48,L30=54,L30=60,L30=66,L30=72,L30=78,L30=84,L30=90,L30=96),1,0)</f>
        <v>0</v>
      </c>
      <c r="N30" s="65">
        <f>IF(H30&gt;J30,1,0)</f>
        <v>0</v>
      </c>
      <c r="O30" s="65">
        <f>IF(N30=N29,O29+N30,0)</f>
        <v>0</v>
      </c>
      <c r="P30" s="65">
        <f>IF(OR(O30=6,O30=12,O30=18,O30=24,O30=30,O30=36,O30=42,O30=48,O30=54,O30=60,O30=66,O30=72,O30=78,O30=84,O30=90,O30=96),1,0)</f>
        <v>0</v>
      </c>
      <c r="Q30" s="66">
        <f>M30+P30</f>
        <v>0</v>
      </c>
      <c r="R30" s="66">
        <f>Q30*ABS(S30)*0.1</f>
        <v>0</v>
      </c>
      <c r="S30" s="67">
        <f>I30*E30/40000</f>
        <v>-0.63999364878</v>
      </c>
      <c r="T30" s="60">
        <f>MIN($T$6/100*G30,150)</f>
        <v>105.3019932</v>
      </c>
      <c r="U30" s="60">
        <f>MIN($U$6/100*G30,200)</f>
        <v>131.6274915</v>
      </c>
      <c r="V30" s="60">
        <f>MIN($V$6/100*G30,250)</f>
        <v>175.503322</v>
      </c>
      <c r="W30" s="60">
        <v>0.2</v>
      </c>
      <c r="X30" s="60">
        <v>0.2</v>
      </c>
      <c r="Y30" s="60">
        <v>0.6</v>
      </c>
      <c r="Z30" s="67">
        <f>IF(AND(D30&lt;49.85,H30&gt;0),$C$2*ABS(H30)/40000,(SUMPRODUCT(--(H30&gt;$T30:$V30),(H30-$T30:$V30),($W30:$Y30)))*E30/40000)</f>
        <v>0</v>
      </c>
      <c r="AA30" s="67">
        <f>IF(AND(C30&gt;=50.1,H30&lt;0),($A$2)*ABS(H30)/40000,0)</f>
        <v>0</v>
      </c>
      <c r="AB30" s="67">
        <f>S30+Z30+AA30</f>
        <v>-0.63999364878</v>
      </c>
      <c r="AC30" s="75" t="str">
        <f>IF(AB30&gt;=0,AB30,"")</f>
        <v/>
      </c>
      <c r="AD30" s="76">
        <f>IF(AB30&lt;0,AB30,"")</f>
        <v>-0.63999364878</v>
      </c>
      <c r="AE30" s="77"/>
      <c r="AF30" s="84"/>
      <c r="AG30" s="85">
        <f>ROUND((AG29-0.01),2)</f>
        <v>51.26</v>
      </c>
      <c r="AH30" s="87">
        <v>0</v>
      </c>
      <c r="AI30" s="86">
        <v>0</v>
      </c>
    </row>
    <row r="31" spans="1:38" customHeight="1" ht="15.75">
      <c r="A31" s="70">
        <v>0.239583333333333</v>
      </c>
      <c r="B31" s="71">
        <v>0.25</v>
      </c>
      <c r="C31" s="72">
        <v>49.84</v>
      </c>
      <c r="D31" s="73">
        <f>ROUND(C31,2)</f>
        <v>49.84</v>
      </c>
      <c r="E31" s="60">
        <v>800</v>
      </c>
      <c r="F31" s="60">
        <v>955.6082</v>
      </c>
      <c r="G31" s="61">
        <f>ABS(F31)</f>
        <v>955.6082</v>
      </c>
      <c r="H31" s="74">
        <v>-65.89870000000001</v>
      </c>
      <c r="I31" s="63">
        <f>MAX(H31,-0.12*G31)</f>
        <v>-65.89870000000001</v>
      </c>
      <c r="J31" s="63">
        <f>IF(ABS(G31)&lt;=10,0.5,IF(ABS(G31)&lt;=25,1,IF(ABS(G31)&lt;=100,2,10)))</f>
        <v>10</v>
      </c>
      <c r="K31" s="64">
        <f>IF(H31&lt;-J31,1,0)</f>
        <v>1</v>
      </c>
      <c r="L31" s="64">
        <f>IF(K31=K30,L30+K31,0)</f>
        <v>8</v>
      </c>
      <c r="M31" s="65">
        <f>IF(OR(L31=6,L31=12,L31=18,L31=24,L31=30,L31=36,L31=42,L31=48,L31=54,L31=60,L31=66,L31=72,L31=78,L31=84,L31=90,L31=96),1,0)</f>
        <v>0</v>
      </c>
      <c r="N31" s="65">
        <f>IF(H31&gt;J31,1,0)</f>
        <v>0</v>
      </c>
      <c r="O31" s="65">
        <f>IF(N31=N30,O30+N31,0)</f>
        <v>0</v>
      </c>
      <c r="P31" s="65">
        <f>IF(OR(O31=6,O31=12,O31=18,O31=24,O31=30,O31=36,O31=42,O31=48,O31=54,O31=60,O31=66,O31=72,O31=78,O31=84,O31=90,O31=96),1,0)</f>
        <v>0</v>
      </c>
      <c r="Q31" s="66">
        <f>M31+P31</f>
        <v>0</v>
      </c>
      <c r="R31" s="66">
        <f>Q31*ABS(S31)*0.1</f>
        <v>0</v>
      </c>
      <c r="S31" s="67">
        <f>I31*E31/40000</f>
        <v>-1.317974</v>
      </c>
      <c r="T31" s="60">
        <f>MIN($T$6/100*G31,150)</f>
        <v>114.672984</v>
      </c>
      <c r="U31" s="60">
        <f>MIN($U$6/100*G31,200)</f>
        <v>143.34123</v>
      </c>
      <c r="V31" s="60">
        <f>MIN($V$6/100*G31,250)</f>
        <v>191.12164</v>
      </c>
      <c r="W31" s="60">
        <v>0.2</v>
      </c>
      <c r="X31" s="60">
        <v>0.2</v>
      </c>
      <c r="Y31" s="60">
        <v>0.6</v>
      </c>
      <c r="Z31" s="67">
        <f>IF(AND(D31&lt;49.85,H31&gt;0),$C$2*ABS(H31)/40000,(SUMPRODUCT(--(H31&gt;$T31:$V31),(H31-$T31:$V31),($W31:$Y31)))*E31/40000)</f>
        <v>0</v>
      </c>
      <c r="AA31" s="67">
        <f>IF(AND(C31&gt;=50.1,H31&lt;0),($A$2)*ABS(H31)/40000,0)</f>
        <v>0</v>
      </c>
      <c r="AB31" s="67">
        <f>S31+Z31+AA31</f>
        <v>-1.317974</v>
      </c>
      <c r="AC31" s="75" t="str">
        <f>IF(AB31&gt;=0,AB31,"")</f>
        <v/>
      </c>
      <c r="AD31" s="76">
        <f>IF(AB31&lt;0,AB31,"")</f>
        <v>-1.317974</v>
      </c>
      <c r="AE31" s="77"/>
      <c r="AF31" s="84"/>
      <c r="AG31" s="85">
        <f>ROUND((AG30-0.01),2)</f>
        <v>51.25</v>
      </c>
      <c r="AH31" s="87">
        <v>0</v>
      </c>
      <c r="AI31" s="86">
        <v>0</v>
      </c>
    </row>
    <row r="32" spans="1:38" customHeight="1" ht="15.75">
      <c r="A32" s="70">
        <v>0.25</v>
      </c>
      <c r="B32" s="71">
        <v>0.260416666666667</v>
      </c>
      <c r="C32" s="72">
        <v>49.9</v>
      </c>
      <c r="D32" s="73">
        <f>ROUND(C32,2)</f>
        <v>49.9</v>
      </c>
      <c r="E32" s="60">
        <v>610.5700000000001</v>
      </c>
      <c r="F32" s="60">
        <v>927.21856</v>
      </c>
      <c r="G32" s="61">
        <f>ABS(F32)</f>
        <v>927.21856</v>
      </c>
      <c r="H32" s="74">
        <v>39.78461</v>
      </c>
      <c r="I32" s="63">
        <f>MAX(H32,-0.12*G32)</f>
        <v>39.78461</v>
      </c>
      <c r="J32" s="63">
        <f>IF(ABS(G32)&lt;=10,0.5,IF(ABS(G32)&lt;=25,1,IF(ABS(G32)&lt;=100,2,10)))</f>
        <v>10</v>
      </c>
      <c r="K32" s="64">
        <f>IF(H32&lt;-J32,1,0)</f>
        <v>0</v>
      </c>
      <c r="L32" s="64">
        <f>IF(K32=K31,L31+K32,0)</f>
        <v>0</v>
      </c>
      <c r="M32" s="65">
        <f>IF(OR(L32=6,L32=12,L32=18,L32=24,L32=30,L32=36,L32=42,L32=48,L32=54,L32=60,L32=66,L32=72,L32=78,L32=84,L32=90,L32=96),1,0)</f>
        <v>0</v>
      </c>
      <c r="N32" s="65">
        <f>IF(H32&gt;J32,1,0)</f>
        <v>1</v>
      </c>
      <c r="O32" s="65">
        <f>IF(N32=N31,O31+N32,0)</f>
        <v>0</v>
      </c>
      <c r="P32" s="65">
        <f>IF(OR(O32=6,O32=12,O32=18,O32=24,O32=30,O32=36,O32=42,O32=48,O32=54,O32=60,O32=66,O32=72,O32=78,O32=84,O32=90,O32=96),1,0)</f>
        <v>0</v>
      </c>
      <c r="Q32" s="66">
        <f>M32+P32</f>
        <v>0</v>
      </c>
      <c r="R32" s="66">
        <f>Q32*ABS(S32)*0.1</f>
        <v>0</v>
      </c>
      <c r="S32" s="67">
        <f>I32*E32/40000</f>
        <v>0.6072822331925001</v>
      </c>
      <c r="T32" s="60">
        <f>MIN($T$6/100*G32,150)</f>
        <v>111.2662272</v>
      </c>
      <c r="U32" s="60">
        <f>MIN($U$6/100*G32,200)</f>
        <v>139.082784</v>
      </c>
      <c r="V32" s="60">
        <f>MIN($V$6/100*G32,250)</f>
        <v>185.443712</v>
      </c>
      <c r="W32" s="60">
        <v>0.2</v>
      </c>
      <c r="X32" s="60">
        <v>0.2</v>
      </c>
      <c r="Y32" s="60">
        <v>0.6</v>
      </c>
      <c r="Z32" s="67">
        <f>IF(AND(D32&lt;49.85,H32&gt;0),$C$2*ABS(H32)/40000,(SUMPRODUCT(--(H32&gt;$T32:$V32),(H32-$T32:$V32),($W32:$Y32)))*E32/40000)</f>
        <v>0</v>
      </c>
      <c r="AA32" s="67">
        <f>IF(AND(C32&gt;=50.1,H32&lt;0),($A$2)*ABS(H32)/40000,0)</f>
        <v>0</v>
      </c>
      <c r="AB32" s="67">
        <f>S32+Z32+AA32</f>
        <v>0.6072822331925001</v>
      </c>
      <c r="AC32" s="75">
        <f>IF(AB32&gt;=0,AB32,"")</f>
        <v>0.6072822331925001</v>
      </c>
      <c r="AD32" s="76" t="str">
        <f>IF(AB32&lt;0,AB32,"")</f>
        <v/>
      </c>
      <c r="AE32" s="77"/>
      <c r="AF32" s="84"/>
      <c r="AG32" s="85">
        <f>ROUND((AG31-0.01),2)</f>
        <v>51.24</v>
      </c>
      <c r="AH32" s="87">
        <v>0</v>
      </c>
      <c r="AI32" s="86">
        <v>0</v>
      </c>
    </row>
    <row r="33" spans="1:38" customHeight="1" ht="15.75">
      <c r="A33" s="70">
        <v>0.260416666666667</v>
      </c>
      <c r="B33" s="71">
        <v>0.270833333333334</v>
      </c>
      <c r="C33" s="72">
        <v>49.9</v>
      </c>
      <c r="D33" s="73">
        <f>ROUND(C33,2)</f>
        <v>49.9</v>
      </c>
      <c r="E33" s="60">
        <v>610.5700000000001</v>
      </c>
      <c r="F33" s="60">
        <v>1075.83668</v>
      </c>
      <c r="G33" s="61">
        <f>ABS(F33)</f>
        <v>1075.83668</v>
      </c>
      <c r="H33" s="74">
        <v>-34.28147</v>
      </c>
      <c r="I33" s="63">
        <f>MAX(H33,-0.12*G33)</f>
        <v>-34.28147</v>
      </c>
      <c r="J33" s="63">
        <f>IF(ABS(G33)&lt;=10,0.5,IF(ABS(G33)&lt;=25,1,IF(ABS(G33)&lt;=100,2,10)))</f>
        <v>10</v>
      </c>
      <c r="K33" s="64">
        <f>IF(H33&lt;-J33,1,0)</f>
        <v>1</v>
      </c>
      <c r="L33" s="64">
        <f>IF(K33=K32,L32+K33,0)</f>
        <v>0</v>
      </c>
      <c r="M33" s="65">
        <f>IF(OR(L33=6,L33=12,L33=18,L33=24,L33=30,L33=36,L33=42,L33=48,L33=54,L33=60,L33=66,L33=72,L33=78,L33=84,L33=90,L33=96),1,0)</f>
        <v>0</v>
      </c>
      <c r="N33" s="65">
        <f>IF(H33&gt;J33,1,0)</f>
        <v>0</v>
      </c>
      <c r="O33" s="65">
        <f>IF(N33=N32,O32+N33,0)</f>
        <v>0</v>
      </c>
      <c r="P33" s="65">
        <f>IF(OR(O33=6,O33=12,O33=18,O33=24,O33=30,O33=36,O33=42,O33=48,O33=54,O33=60,O33=66,O33=72,O33=78,O33=84,O33=90,O33=96),1,0)</f>
        <v>0</v>
      </c>
      <c r="Q33" s="66">
        <f>M33+P33</f>
        <v>0</v>
      </c>
      <c r="R33" s="66">
        <f>Q33*ABS(S33)*0.1</f>
        <v>0</v>
      </c>
      <c r="S33" s="67">
        <f>I33*E33/40000</f>
        <v>-0.5232809284475</v>
      </c>
      <c r="T33" s="60">
        <f>MIN($T$6/100*G33,150)</f>
        <v>129.1004016</v>
      </c>
      <c r="U33" s="60">
        <f>MIN($U$6/100*G33,200)</f>
        <v>161.375502</v>
      </c>
      <c r="V33" s="60">
        <f>MIN($V$6/100*G33,250)</f>
        <v>215.167336</v>
      </c>
      <c r="W33" s="60">
        <v>0.2</v>
      </c>
      <c r="X33" s="60">
        <v>0.2</v>
      </c>
      <c r="Y33" s="60">
        <v>0.6</v>
      </c>
      <c r="Z33" s="67">
        <f>IF(AND(D33&lt;49.85,H33&gt;0),$C$2*ABS(H33)/40000,(SUMPRODUCT(--(H33&gt;$T33:$V33),(H33-$T33:$V33),($W33:$Y33)))*E33/40000)</f>
        <v>0</v>
      </c>
      <c r="AA33" s="67">
        <f>IF(AND(C33&gt;=50.1,H33&lt;0),($A$2)*ABS(H33)/40000,0)</f>
        <v>0</v>
      </c>
      <c r="AB33" s="67">
        <f>S33+Z33+AA33</f>
        <v>-0.5232809284475</v>
      </c>
      <c r="AC33" s="75" t="str">
        <f>IF(AB33&gt;=0,AB33,"")</f>
        <v/>
      </c>
      <c r="AD33" s="76">
        <f>IF(AB33&lt;0,AB33,"")</f>
        <v>-0.5232809284475</v>
      </c>
      <c r="AE33" s="77"/>
      <c r="AF33" s="84"/>
      <c r="AG33" s="85">
        <f>ROUND((AG32-0.01),2)</f>
        <v>51.23</v>
      </c>
      <c r="AH33" s="87">
        <v>0</v>
      </c>
      <c r="AI33" s="86">
        <v>0</v>
      </c>
    </row>
    <row r="34" spans="1:38" customHeight="1" ht="15.75">
      <c r="A34" s="70">
        <v>0.270833333333333</v>
      </c>
      <c r="B34" s="71">
        <v>0.28125</v>
      </c>
      <c r="C34" s="72">
        <v>49.89</v>
      </c>
      <c r="D34" s="73">
        <f>ROUND(C34,2)</f>
        <v>49.89</v>
      </c>
      <c r="E34" s="60">
        <v>642.14</v>
      </c>
      <c r="F34" s="60">
        <v>1074.45561</v>
      </c>
      <c r="G34" s="61">
        <f>ABS(F34)</f>
        <v>1074.45561</v>
      </c>
      <c r="H34" s="74">
        <v>37.83688</v>
      </c>
      <c r="I34" s="63">
        <f>MAX(H34,-0.12*G34)</f>
        <v>37.83688</v>
      </c>
      <c r="J34" s="63">
        <f>IF(ABS(G34)&lt;=10,0.5,IF(ABS(G34)&lt;=25,1,IF(ABS(G34)&lt;=100,2,10)))</f>
        <v>10</v>
      </c>
      <c r="K34" s="64">
        <f>IF(H34&lt;-J34,1,0)</f>
        <v>0</v>
      </c>
      <c r="L34" s="64">
        <f>IF(K34=K33,L33+K34,0)</f>
        <v>0</v>
      </c>
      <c r="M34" s="65">
        <f>IF(OR(L34=6,L34=12,L34=18,L34=24,L34=30,L34=36,L34=42,L34=48,L34=54,L34=60,L34=66,L34=72,L34=78,L34=84,L34=90,L34=96),1,0)</f>
        <v>0</v>
      </c>
      <c r="N34" s="65">
        <f>IF(H34&gt;J34,1,0)</f>
        <v>1</v>
      </c>
      <c r="O34" s="65">
        <f>IF(N34=N33,O33+N34,0)</f>
        <v>0</v>
      </c>
      <c r="P34" s="65">
        <f>IF(OR(O34=6,O34=12,O34=18,O34=24,O34=30,O34=36,O34=42,O34=48,O34=54,O34=60,O34=66,O34=72,O34=78,O34=84,O34=90,O34=96),1,0)</f>
        <v>0</v>
      </c>
      <c r="Q34" s="66">
        <f>M34+P34</f>
        <v>0</v>
      </c>
      <c r="R34" s="66">
        <f>Q34*ABS(S34)*0.1</f>
        <v>0</v>
      </c>
      <c r="S34" s="67">
        <f>I34*E34/40000</f>
        <v>0.60741435308</v>
      </c>
      <c r="T34" s="60">
        <f>MIN($T$6/100*G34,150)</f>
        <v>128.9346732</v>
      </c>
      <c r="U34" s="60">
        <f>MIN($U$6/100*G34,200)</f>
        <v>161.1683415</v>
      </c>
      <c r="V34" s="60">
        <f>MIN($V$6/100*G34,250)</f>
        <v>214.891122</v>
      </c>
      <c r="W34" s="60">
        <v>0.2</v>
      </c>
      <c r="X34" s="60">
        <v>0.2</v>
      </c>
      <c r="Y34" s="60">
        <v>0.6</v>
      </c>
      <c r="Z34" s="67">
        <f>IF(AND(D34&lt;49.85,H34&gt;0),$C$2*ABS(H34)/40000,(SUMPRODUCT(--(H34&gt;$T34:$V34),(H34-$T34:$V34),($W34:$Y34)))*E34/40000)</f>
        <v>0</v>
      </c>
      <c r="AA34" s="67">
        <f>IF(AND(C34&gt;=50.1,H34&lt;0),($A$2)*ABS(H34)/40000,0)</f>
        <v>0</v>
      </c>
      <c r="AB34" s="67">
        <f>S34+Z34+AA34</f>
        <v>0.60741435308</v>
      </c>
      <c r="AC34" s="75">
        <f>IF(AB34&gt;=0,AB34,"")</f>
        <v>0.60741435308</v>
      </c>
      <c r="AD34" s="76" t="str">
        <f>IF(AB34&lt;0,AB34,"")</f>
        <v/>
      </c>
      <c r="AE34" s="77"/>
      <c r="AF34" s="84"/>
      <c r="AG34" s="85">
        <f>ROUND((AG33-0.01),2)</f>
        <v>51.22</v>
      </c>
      <c r="AH34" s="87">
        <v>0</v>
      </c>
      <c r="AI34" s="86">
        <v>0</v>
      </c>
    </row>
    <row r="35" spans="1:38" customHeight="1" ht="15.75">
      <c r="A35" s="70">
        <v>0.28125</v>
      </c>
      <c r="B35" s="71">
        <v>0.291666666666667</v>
      </c>
      <c r="C35" s="72">
        <v>49.83</v>
      </c>
      <c r="D35" s="73">
        <f>ROUND(C35,2)</f>
        <v>49.83</v>
      </c>
      <c r="E35" s="60">
        <v>800</v>
      </c>
      <c r="F35" s="60">
        <v>1108.91121</v>
      </c>
      <c r="G35" s="61">
        <f>ABS(F35)</f>
        <v>1108.91121</v>
      </c>
      <c r="H35" s="74">
        <v>54.97511</v>
      </c>
      <c r="I35" s="63">
        <f>MAX(H35,-0.12*G35)</f>
        <v>54.97511</v>
      </c>
      <c r="J35" s="63">
        <f>IF(ABS(G35)&lt;=10,0.5,IF(ABS(G35)&lt;=25,1,IF(ABS(G35)&lt;=100,2,10)))</f>
        <v>10</v>
      </c>
      <c r="K35" s="64">
        <f>IF(H35&lt;-J35,1,0)</f>
        <v>0</v>
      </c>
      <c r="L35" s="64">
        <f>IF(K35=K34,L34+K35,0)</f>
        <v>0</v>
      </c>
      <c r="M35" s="65">
        <f>IF(OR(L35=6,L35=12,L35=18,L35=24,L35=30,L35=36,L35=42,L35=48,L35=54,L35=60,L35=66,L35=72,L35=78,L35=84,L35=90,L35=96),1,0)</f>
        <v>0</v>
      </c>
      <c r="N35" s="65">
        <f>IF(H35&gt;J35,1,0)</f>
        <v>1</v>
      </c>
      <c r="O35" s="65">
        <f>IF(N35=N34,O34+N35,0)</f>
        <v>1</v>
      </c>
      <c r="P35" s="65">
        <f>IF(OR(O35=6,O35=12,O35=18,O35=24,O35=30,O35=36,O35=42,O35=48,O35=54,O35=60,O35=66,O35=72,O35=78,O35=84,O35=90,O35=96),1,0)</f>
        <v>0</v>
      </c>
      <c r="Q35" s="66">
        <f>M35+P35</f>
        <v>0</v>
      </c>
      <c r="R35" s="66">
        <f>Q35*ABS(S35)*0.1</f>
        <v>0</v>
      </c>
      <c r="S35" s="67">
        <f>I35*E35/40000</f>
        <v>1.0995022</v>
      </c>
      <c r="T35" s="60">
        <f>MIN($T$6/100*G35,150)</f>
        <v>133.0693452</v>
      </c>
      <c r="U35" s="60">
        <f>MIN($U$6/100*G35,200)</f>
        <v>166.3366815</v>
      </c>
      <c r="V35" s="60">
        <f>MIN($V$6/100*G35,250)</f>
        <v>221.782242</v>
      </c>
      <c r="W35" s="60">
        <v>0.2</v>
      </c>
      <c r="X35" s="60">
        <v>0.2</v>
      </c>
      <c r="Y35" s="60">
        <v>0.6</v>
      </c>
      <c r="Z35" s="67">
        <f>IF(AND(D35&lt;49.85,H35&gt;0),$C$2*ABS(H35)/40000,(SUMPRODUCT(--(H35&gt;$T35:$V35),(H35-$T35:$V35),($W35:$Y35)))*E35/40000)</f>
        <v>1.0995022</v>
      </c>
      <c r="AA35" s="67">
        <f>IF(AND(C35&gt;=50.1,H35&lt;0),($A$2)*ABS(H35)/40000,0)</f>
        <v>0</v>
      </c>
      <c r="AB35" s="67">
        <f>S35+Z35+AA35</f>
        <v>2.1990044</v>
      </c>
      <c r="AC35" s="75">
        <f>IF(AB35&gt;=0,AB35,"")</f>
        <v>2.1990044</v>
      </c>
      <c r="AD35" s="76" t="str">
        <f>IF(AB35&lt;0,AB35,"")</f>
        <v/>
      </c>
      <c r="AE35" s="77"/>
      <c r="AF35" s="84"/>
      <c r="AG35" s="85">
        <f>ROUND((AG34-0.01),2)</f>
        <v>51.21</v>
      </c>
      <c r="AH35" s="87">
        <v>0</v>
      </c>
      <c r="AI35" s="86">
        <v>0</v>
      </c>
    </row>
    <row r="36" spans="1:38" customHeight="1" ht="15.75">
      <c r="A36" s="70">
        <v>0.291666666666667</v>
      </c>
      <c r="B36" s="71">
        <v>0.302083333333334</v>
      </c>
      <c r="C36" s="72">
        <v>49.8</v>
      </c>
      <c r="D36" s="73">
        <f>ROUND(C36,2)</f>
        <v>49.8</v>
      </c>
      <c r="E36" s="60">
        <v>800</v>
      </c>
      <c r="F36" s="60">
        <v>1239.11801</v>
      </c>
      <c r="G36" s="61">
        <f>ABS(F36)</f>
        <v>1239.11801</v>
      </c>
      <c r="H36" s="74">
        <v>16.41498</v>
      </c>
      <c r="I36" s="63">
        <f>MAX(H36,-0.12*G36)</f>
        <v>16.41498</v>
      </c>
      <c r="J36" s="63">
        <f>IF(ABS(G36)&lt;=10,0.5,IF(ABS(G36)&lt;=25,1,IF(ABS(G36)&lt;=100,2,10)))</f>
        <v>10</v>
      </c>
      <c r="K36" s="64">
        <f>IF(H36&lt;-J36,1,0)</f>
        <v>0</v>
      </c>
      <c r="L36" s="64">
        <f>IF(K36=K35,L35+K36,0)</f>
        <v>0</v>
      </c>
      <c r="M36" s="65">
        <f>IF(OR(L36=6,L36=12,L36=18,L36=24,L36=30,L36=36,L36=42,L36=48,L36=54,L36=60,L36=66,L36=72,L36=78,L36=84,L36=90,L36=96),1,0)</f>
        <v>0</v>
      </c>
      <c r="N36" s="65">
        <f>IF(H36&gt;J36,1,0)</f>
        <v>1</v>
      </c>
      <c r="O36" s="65">
        <f>IF(N36=N35,O35+N36,0)</f>
        <v>2</v>
      </c>
      <c r="P36" s="65">
        <f>IF(OR(O36=6,O36=12,O36=18,O36=24,O36=30,O36=36,O36=42,O36=48,O36=54,O36=60,O36=66,O36=72,O36=78,O36=84,O36=90,O36=96),1,0)</f>
        <v>0</v>
      </c>
      <c r="Q36" s="66">
        <f>M36+P36</f>
        <v>0</v>
      </c>
      <c r="R36" s="66">
        <f>Q36*ABS(S36)*0.1</f>
        <v>0</v>
      </c>
      <c r="S36" s="67">
        <f>I36*E36/40000</f>
        <v>0.3282996</v>
      </c>
      <c r="T36" s="60">
        <f>MIN($T$6/100*G36,150)</f>
        <v>148.6941612</v>
      </c>
      <c r="U36" s="60">
        <f>MIN($U$6/100*G36,200)</f>
        <v>185.8677015</v>
      </c>
      <c r="V36" s="60">
        <f>MIN($V$6/100*G36,250)</f>
        <v>247.823602</v>
      </c>
      <c r="W36" s="60">
        <v>0.2</v>
      </c>
      <c r="X36" s="60">
        <v>0.2</v>
      </c>
      <c r="Y36" s="60">
        <v>0.6</v>
      </c>
      <c r="Z36" s="67">
        <f>IF(AND(D36&lt;49.85,H36&gt;0),$C$2*ABS(H36)/40000,(SUMPRODUCT(--(H36&gt;$T36:$V36),(H36-$T36:$V36),($W36:$Y36)))*E36/40000)</f>
        <v>0.3282996</v>
      </c>
      <c r="AA36" s="67">
        <f>IF(AND(C36&gt;=50.1,H36&lt;0),($A$2)*ABS(H36)/40000,0)</f>
        <v>0</v>
      </c>
      <c r="AB36" s="67">
        <f>S36+Z36+AA36</f>
        <v>0.6565992</v>
      </c>
      <c r="AC36" s="75">
        <f>IF(AB36&gt;=0,AB36,"")</f>
        <v>0.6565992</v>
      </c>
      <c r="AD36" s="76" t="str">
        <f>IF(AB36&lt;0,AB36,"")</f>
        <v/>
      </c>
      <c r="AE36" s="77"/>
      <c r="AF36" s="84"/>
      <c r="AG36" s="85">
        <f>ROUND((AG35-0.01),2)</f>
        <v>51.2</v>
      </c>
      <c r="AH36" s="87">
        <v>0</v>
      </c>
      <c r="AI36" s="86">
        <v>0</v>
      </c>
    </row>
    <row r="37" spans="1:38" customHeight="1" ht="15.75">
      <c r="A37" s="70">
        <v>0.302083333333333</v>
      </c>
      <c r="B37" s="71">
        <v>0.3125</v>
      </c>
      <c r="C37" s="72">
        <v>49.85</v>
      </c>
      <c r="D37" s="73">
        <f>ROUND(C37,2)</f>
        <v>49.85</v>
      </c>
      <c r="E37" s="60">
        <v>768.4299999999999</v>
      </c>
      <c r="F37" s="60">
        <v>1239.09668</v>
      </c>
      <c r="G37" s="61">
        <f>ABS(F37)</f>
        <v>1239.09668</v>
      </c>
      <c r="H37" s="74">
        <v>75.89247</v>
      </c>
      <c r="I37" s="63">
        <f>MAX(H37,-0.12*G37)</f>
        <v>75.89247</v>
      </c>
      <c r="J37" s="63">
        <f>IF(ABS(G37)&lt;=10,0.5,IF(ABS(G37)&lt;=25,1,IF(ABS(G37)&lt;=100,2,10)))</f>
        <v>10</v>
      </c>
      <c r="K37" s="64">
        <f>IF(H37&lt;-J37,1,0)</f>
        <v>0</v>
      </c>
      <c r="L37" s="64">
        <f>IF(K37=K36,L36+K37,0)</f>
        <v>0</v>
      </c>
      <c r="M37" s="65">
        <f>IF(OR(L37=6,L37=12,L37=18,L37=24,L37=30,L37=36,L37=42,L37=48,L37=54,L37=60,L37=66,L37=72,L37=78,L37=84,L37=90,L37=96),1,0)</f>
        <v>0</v>
      </c>
      <c r="N37" s="65">
        <f>IF(H37&gt;J37,1,0)</f>
        <v>1</v>
      </c>
      <c r="O37" s="65">
        <f>IF(N37=N36,O36+N37,0)</f>
        <v>3</v>
      </c>
      <c r="P37" s="65">
        <f>IF(OR(O37=6,O37=12,O37=18,O37=24,O37=30,O37=36,O37=42,O37=48,O37=54,O37=60,O37=66,O37=72,O37=78,O37=84,O37=90,O37=96),1,0)</f>
        <v>0</v>
      </c>
      <c r="Q37" s="66">
        <f>M37+P37</f>
        <v>0</v>
      </c>
      <c r="R37" s="66">
        <f>Q37*ABS(S37)*0.1</f>
        <v>0</v>
      </c>
      <c r="S37" s="67">
        <f>I37*E37/40000</f>
        <v>1.4579512680525</v>
      </c>
      <c r="T37" s="60">
        <f>MIN($T$6/100*G37,150)</f>
        <v>148.6916016</v>
      </c>
      <c r="U37" s="60">
        <f>MIN($U$6/100*G37,200)</f>
        <v>185.864502</v>
      </c>
      <c r="V37" s="60">
        <f>MIN($V$6/100*G37,250)</f>
        <v>247.819336</v>
      </c>
      <c r="W37" s="60">
        <v>0.2</v>
      </c>
      <c r="X37" s="60">
        <v>0.2</v>
      </c>
      <c r="Y37" s="60">
        <v>0.6</v>
      </c>
      <c r="Z37" s="67">
        <f>IF(AND(D37&lt;49.85,H37&gt;0),$C$2*ABS(H37)/40000,(SUMPRODUCT(--(H37&gt;$T37:$V37),(H37-$T37:$V37),($W37:$Y37)))*E37/40000)</f>
        <v>0</v>
      </c>
      <c r="AA37" s="67">
        <f>IF(AND(C37&gt;=50.1,H37&lt;0),($A$2)*ABS(H37)/40000,0)</f>
        <v>0</v>
      </c>
      <c r="AB37" s="67">
        <f>S37+Z37+AA37</f>
        <v>1.4579512680525</v>
      </c>
      <c r="AC37" s="75">
        <f>IF(AB37&gt;=0,AB37,"")</f>
        <v>1.4579512680525</v>
      </c>
      <c r="AD37" s="76" t="str">
        <f>IF(AB37&lt;0,AB37,"")</f>
        <v/>
      </c>
      <c r="AE37" s="77"/>
      <c r="AF37" s="84"/>
      <c r="AG37" s="85">
        <f>ROUND((AG36-0.01),2)</f>
        <v>51.19</v>
      </c>
      <c r="AH37" s="87">
        <v>0</v>
      </c>
      <c r="AI37" s="86">
        <v>0</v>
      </c>
    </row>
    <row r="38" spans="1:38" customHeight="1" ht="15.75">
      <c r="A38" s="70">
        <v>0.3125</v>
      </c>
      <c r="B38" s="71">
        <v>0.322916666666667</v>
      </c>
      <c r="C38" s="72">
        <v>50</v>
      </c>
      <c r="D38" s="73">
        <f>ROUND(C38,2)</f>
        <v>50</v>
      </c>
      <c r="E38" s="60">
        <v>294.84</v>
      </c>
      <c r="F38" s="60">
        <v>1342.91955</v>
      </c>
      <c r="G38" s="61">
        <f>ABS(F38)</f>
        <v>1342.91955</v>
      </c>
      <c r="H38" s="74">
        <v>12.21858</v>
      </c>
      <c r="I38" s="63">
        <f>MAX(H38,-0.12*G38)</f>
        <v>12.21858</v>
      </c>
      <c r="J38" s="63">
        <f>IF(ABS(G38)&lt;=10,0.5,IF(ABS(G38)&lt;=25,1,IF(ABS(G38)&lt;=100,2,10)))</f>
        <v>10</v>
      </c>
      <c r="K38" s="64">
        <f>IF(H38&lt;-J38,1,0)</f>
        <v>0</v>
      </c>
      <c r="L38" s="64">
        <f>IF(K38=K37,L37+K38,0)</f>
        <v>0</v>
      </c>
      <c r="M38" s="65">
        <f>IF(OR(L38=6,L38=12,L38=18,L38=24,L38=30,L38=36,L38=42,L38=48,L38=54,L38=60,L38=66,L38=72,L38=78,L38=84,L38=90,L38=96),1,0)</f>
        <v>0</v>
      </c>
      <c r="N38" s="65">
        <f>IF(H38&gt;J38,1,0)</f>
        <v>1</v>
      </c>
      <c r="O38" s="65">
        <f>IF(N38=N37,O37+N38,0)</f>
        <v>4</v>
      </c>
      <c r="P38" s="65">
        <f>IF(OR(O38=6,O38=12,O38=18,O38=24,O38=30,O38=36,O38=42,O38=48,O38=54,O38=60,O38=66,O38=72,O38=78,O38=84,O38=90,O38=96),1,0)</f>
        <v>0</v>
      </c>
      <c r="Q38" s="66">
        <f>M38+P38</f>
        <v>0</v>
      </c>
      <c r="R38" s="66">
        <f>Q38*ABS(S38)*0.1</f>
        <v>0</v>
      </c>
      <c r="S38" s="67">
        <f>I38*E38/40000</f>
        <v>0.09006315317999998</v>
      </c>
      <c r="T38" s="60">
        <f>MIN($T$6/100*G38,150)</f>
        <v>150</v>
      </c>
      <c r="U38" s="60">
        <f>MIN($U$6/100*G38,200)</f>
        <v>200</v>
      </c>
      <c r="V38" s="60">
        <f>MIN($V$6/100*G38,250)</f>
        <v>250</v>
      </c>
      <c r="W38" s="60">
        <v>0.2</v>
      </c>
      <c r="X38" s="60">
        <v>0.2</v>
      </c>
      <c r="Y38" s="60">
        <v>0.6</v>
      </c>
      <c r="Z38" s="67">
        <f>IF(AND(D38&lt;49.85,H38&gt;0),$C$2*ABS(H38)/40000,(SUMPRODUCT(--(H38&gt;$T38:$V38),(H38-$T38:$V38),($W38:$Y38)))*E38/40000)</f>
        <v>0</v>
      </c>
      <c r="AA38" s="67">
        <f>IF(AND(C38&gt;=50.1,H38&lt;0),($A$2)*ABS(H38)/40000,0)</f>
        <v>0</v>
      </c>
      <c r="AB38" s="67">
        <f>S38+Z38+AA38</f>
        <v>0.09006315317999998</v>
      </c>
      <c r="AC38" s="75">
        <f>IF(AB38&gt;=0,AB38,"")</f>
        <v>0.09006315317999998</v>
      </c>
      <c r="AD38" s="76" t="str">
        <f>IF(AB38&lt;0,AB38,"")</f>
        <v/>
      </c>
      <c r="AE38" s="77"/>
      <c r="AF38" s="88"/>
      <c r="AG38" s="85">
        <f>ROUND((AG37-0.01),2)</f>
        <v>51.18</v>
      </c>
      <c r="AH38" s="87">
        <v>0</v>
      </c>
      <c r="AI38" s="86">
        <v>0</v>
      </c>
    </row>
    <row r="39" spans="1:38" customHeight="1" ht="15.75">
      <c r="A39" s="70">
        <v>0.322916666666667</v>
      </c>
      <c r="B39" s="71">
        <v>0.333333333333334</v>
      </c>
      <c r="C39" s="72">
        <v>49.98</v>
      </c>
      <c r="D39" s="73">
        <f>ROUND(C39,2)</f>
        <v>49.98</v>
      </c>
      <c r="E39" s="60">
        <v>357.99</v>
      </c>
      <c r="F39" s="60">
        <v>1342.65981</v>
      </c>
      <c r="G39" s="61">
        <f>ABS(F39)</f>
        <v>1342.65981</v>
      </c>
      <c r="H39" s="74">
        <v>43.89979</v>
      </c>
      <c r="I39" s="63">
        <f>MAX(H39,-0.12*G39)</f>
        <v>43.89979</v>
      </c>
      <c r="J39" s="63">
        <f>IF(ABS(G39)&lt;=10,0.5,IF(ABS(G39)&lt;=25,1,IF(ABS(G39)&lt;=100,2,10)))</f>
        <v>10</v>
      </c>
      <c r="K39" s="64">
        <f>IF(H39&lt;-J39,1,0)</f>
        <v>0</v>
      </c>
      <c r="L39" s="64">
        <f>IF(K39=K38,L38+K39,0)</f>
        <v>0</v>
      </c>
      <c r="M39" s="65">
        <f>IF(OR(L39=6,L39=12,L39=18,L39=24,L39=30,L39=36,L39=42,L39=48,L39=54,L39=60,L39=66,L39=72,L39=78,L39=84,L39=90,L39=96),1,0)</f>
        <v>0</v>
      </c>
      <c r="N39" s="65">
        <f>IF(H39&gt;J39,1,0)</f>
        <v>1</v>
      </c>
      <c r="O39" s="65">
        <f>IF(N39=N38,O38+N39,0)</f>
        <v>5</v>
      </c>
      <c r="P39" s="65">
        <f>IF(OR(O39=6,O39=12,O39=18,O39=24,O39=30,O39=36,O39=42,O39=48,O39=54,O39=60,O39=66,O39=72,O39=78,O39=84,O39=90,O39=96),1,0)</f>
        <v>0</v>
      </c>
      <c r="Q39" s="66">
        <f>M39+P39</f>
        <v>0</v>
      </c>
      <c r="R39" s="66">
        <f>Q39*ABS(S39)*0.1</f>
        <v>0</v>
      </c>
      <c r="S39" s="67">
        <f>I39*E39/40000</f>
        <v>0.3928921455525001</v>
      </c>
      <c r="T39" s="60">
        <f>MIN($T$6/100*G39,150)</f>
        <v>150</v>
      </c>
      <c r="U39" s="60">
        <f>MIN($U$6/100*G39,200)</f>
        <v>200</v>
      </c>
      <c r="V39" s="60">
        <f>MIN($V$6/100*G39,250)</f>
        <v>250</v>
      </c>
      <c r="W39" s="60">
        <v>0.2</v>
      </c>
      <c r="X39" s="60">
        <v>0.2</v>
      </c>
      <c r="Y39" s="60">
        <v>0.6</v>
      </c>
      <c r="Z39" s="67">
        <f>IF(AND(D39&lt;49.85,H39&gt;0),$C$2*ABS(H39)/40000,(SUMPRODUCT(--(H39&gt;$T39:$V39),(H39-$T39:$V39),($W39:$Y39)))*E39/40000)</f>
        <v>0</v>
      </c>
      <c r="AA39" s="67">
        <f>IF(AND(C39&gt;=50.1,H39&lt;0),($A$2)*ABS(H39)/40000,0)</f>
        <v>0</v>
      </c>
      <c r="AB39" s="67">
        <f>S39+Z39+AA39</f>
        <v>0.3928921455525001</v>
      </c>
      <c r="AC39" s="75">
        <f>IF(AB39&gt;=0,AB39,"")</f>
        <v>0.3928921455525001</v>
      </c>
      <c r="AD39" s="76" t="str">
        <f>IF(AB39&lt;0,AB39,"")</f>
        <v/>
      </c>
      <c r="AE39" s="77"/>
      <c r="AF39" s="89"/>
      <c r="AG39" s="85">
        <f>ROUND((AG38-0.01),2)</f>
        <v>51.17</v>
      </c>
      <c r="AH39" s="87">
        <v>0</v>
      </c>
      <c r="AI39" s="86">
        <v>0</v>
      </c>
    </row>
    <row r="40" spans="1:38" customHeight="1" ht="15.75">
      <c r="A40" s="70">
        <v>0.333333333333333</v>
      </c>
      <c r="B40" s="71">
        <v>0.34375</v>
      </c>
      <c r="C40" s="72">
        <v>49.97</v>
      </c>
      <c r="D40" s="73">
        <f>ROUND(C40,2)</f>
        <v>49.97</v>
      </c>
      <c r="E40" s="60">
        <v>389.56</v>
      </c>
      <c r="F40" s="60">
        <v>1344.88485</v>
      </c>
      <c r="G40" s="61">
        <f>ABS(F40)</f>
        <v>1344.88485</v>
      </c>
      <c r="H40" s="74">
        <v>89.67104</v>
      </c>
      <c r="I40" s="63">
        <f>MAX(H40,-0.12*G40)</f>
        <v>89.67104</v>
      </c>
      <c r="J40" s="63">
        <f>IF(ABS(G40)&lt;=10,0.5,IF(ABS(G40)&lt;=25,1,IF(ABS(G40)&lt;=100,2,10)))</f>
        <v>10</v>
      </c>
      <c r="K40" s="64">
        <f>IF(H40&lt;-J40,1,0)</f>
        <v>0</v>
      </c>
      <c r="L40" s="64">
        <f>IF(K40=K39,L39+K40,0)</f>
        <v>0</v>
      </c>
      <c r="M40" s="65">
        <f>IF(OR(L40=6,L40=12,L40=18,L40=24,L40=30,L40=36,L40=42,L40=48,L40=54,L40=60,L40=66,L40=72,L40=78,L40=84,L40=90,L40=96),1,0)</f>
        <v>0</v>
      </c>
      <c r="N40" s="65">
        <f>IF(H40&gt;J40,1,0)</f>
        <v>1</v>
      </c>
      <c r="O40" s="65">
        <f>IF(N40=N39,O39+N40,0)</f>
        <v>6</v>
      </c>
      <c r="P40" s="65">
        <f>IF(OR(O40=6,O40=12,O40=18,O40=24,O40=30,O40=36,O40=42,O40=48,O40=54,O40=60,O40=66,O40=72,O40=78,O40=84,O40=90,O40=96),1,0)</f>
        <v>1</v>
      </c>
      <c r="Q40" s="66">
        <f>M40+P40</f>
        <v>1</v>
      </c>
      <c r="R40" s="66">
        <f>Q40*ABS(S40)*0.1</f>
        <v>0.08733062585600002</v>
      </c>
      <c r="S40" s="67">
        <f>I40*E40/40000</f>
        <v>0.8733062585600001</v>
      </c>
      <c r="T40" s="60">
        <f>MIN($T$6/100*G40,150)</f>
        <v>150</v>
      </c>
      <c r="U40" s="60">
        <f>MIN($U$6/100*G40,200)</f>
        <v>200</v>
      </c>
      <c r="V40" s="60">
        <f>MIN($V$6/100*G40,250)</f>
        <v>250</v>
      </c>
      <c r="W40" s="60">
        <v>0.2</v>
      </c>
      <c r="X40" s="60">
        <v>0.2</v>
      </c>
      <c r="Y40" s="60">
        <v>0.6</v>
      </c>
      <c r="Z40" s="67">
        <f>IF(AND(D40&lt;49.85,H40&gt;0),$C$2*ABS(H40)/40000,(SUMPRODUCT(--(H40&gt;$T40:$V40),(H40-$T40:$V40),($W40:$Y40)))*E40/40000)</f>
        <v>0</v>
      </c>
      <c r="AA40" s="67">
        <f>IF(AND(C40&gt;=50.1,H40&lt;0),($A$2)*ABS(H40)/40000,0)</f>
        <v>0</v>
      </c>
      <c r="AB40" s="67">
        <f>S40+Z40+AA40</f>
        <v>0.8733062585600001</v>
      </c>
      <c r="AC40" s="75">
        <f>IF(AB40&gt;=0,AB40,"")</f>
        <v>0.8733062585600001</v>
      </c>
      <c r="AD40" s="76" t="str">
        <f>IF(AB40&lt;0,AB40,"")</f>
        <v/>
      </c>
      <c r="AE40" s="77"/>
      <c r="AF40" s="89"/>
      <c r="AG40" s="85">
        <f>ROUND((AG39-0.01),2)</f>
        <v>51.16</v>
      </c>
      <c r="AH40" s="87">
        <v>0</v>
      </c>
      <c r="AI40" s="86">
        <v>0</v>
      </c>
    </row>
    <row r="41" spans="1:38" customHeight="1" ht="15.75">
      <c r="A41" s="70">
        <v>0.34375</v>
      </c>
      <c r="B41" s="71">
        <v>0.354166666666667</v>
      </c>
      <c r="C41" s="72">
        <v>49.93</v>
      </c>
      <c r="D41" s="73">
        <f>ROUND(C41,2)</f>
        <v>49.93</v>
      </c>
      <c r="E41" s="60">
        <v>515.85</v>
      </c>
      <c r="F41" s="60">
        <v>1302.34984</v>
      </c>
      <c r="G41" s="61">
        <f>ABS(F41)</f>
        <v>1302.34984</v>
      </c>
      <c r="H41" s="74">
        <v>116.06081</v>
      </c>
      <c r="I41" s="63">
        <f>MAX(H41,-0.12*G41)</f>
        <v>116.06081</v>
      </c>
      <c r="J41" s="63">
        <f>IF(ABS(G41)&lt;=10,0.5,IF(ABS(G41)&lt;=25,1,IF(ABS(G41)&lt;=100,2,10)))</f>
        <v>10</v>
      </c>
      <c r="K41" s="64">
        <f>IF(H41&lt;-J41,1,0)</f>
        <v>0</v>
      </c>
      <c r="L41" s="64">
        <f>IF(K41=K40,L40+K41,0)</f>
        <v>0</v>
      </c>
      <c r="M41" s="65">
        <f>IF(OR(L41=6,L41=12,L41=18,L41=24,L41=30,L41=36,L41=42,L41=48,L41=54,L41=60,L41=66,L41=72,L41=78,L41=84,L41=90,L41=96),1,0)</f>
        <v>0</v>
      </c>
      <c r="N41" s="65">
        <f>IF(H41&gt;J41,1,0)</f>
        <v>1</v>
      </c>
      <c r="O41" s="65">
        <f>IF(N41=N40,O40+N41,0)</f>
        <v>7</v>
      </c>
      <c r="P41" s="65">
        <f>IF(OR(O41=6,O41=12,O41=18,O41=24,O41=30,O41=36,O41=42,O41=48,O41=54,O41=60,O41=66,O41=72,O41=78,O41=84,O41=90,O41=96),1,0)</f>
        <v>0</v>
      </c>
      <c r="Q41" s="66">
        <f>M41+P41</f>
        <v>0</v>
      </c>
      <c r="R41" s="66">
        <f>Q41*ABS(S41)*0.1</f>
        <v>0</v>
      </c>
      <c r="S41" s="67">
        <f>I41*E41/40000</f>
        <v>1.4967492209625</v>
      </c>
      <c r="T41" s="60">
        <f>MIN($T$6/100*G41,150)</f>
        <v>150</v>
      </c>
      <c r="U41" s="60">
        <f>MIN($U$6/100*G41,200)</f>
        <v>195.352476</v>
      </c>
      <c r="V41" s="60">
        <f>MIN($V$6/100*G41,250)</f>
        <v>250</v>
      </c>
      <c r="W41" s="60">
        <v>0.2</v>
      </c>
      <c r="X41" s="60">
        <v>0.2</v>
      </c>
      <c r="Y41" s="60">
        <v>0.6</v>
      </c>
      <c r="Z41" s="67">
        <f>IF(AND(D41&lt;49.85,H41&gt;0),$C$2*ABS(H41)/40000,(SUMPRODUCT(--(H41&gt;$T41:$V41),(H41-$T41:$V41),($W41:$Y41)))*E41/40000)</f>
        <v>0</v>
      </c>
      <c r="AA41" s="67">
        <f>IF(AND(C41&gt;=50.1,H41&lt;0),($A$2)*ABS(H41)/40000,0)</f>
        <v>0</v>
      </c>
      <c r="AB41" s="67">
        <f>S41+Z41+AA41</f>
        <v>1.4967492209625</v>
      </c>
      <c r="AC41" s="75">
        <f>IF(AB41&gt;=0,AB41,"")</f>
        <v>1.4967492209625</v>
      </c>
      <c r="AD41" s="76" t="str">
        <f>IF(AB41&lt;0,AB41,"")</f>
        <v/>
      </c>
      <c r="AE41" s="77"/>
      <c r="AF41" s="89"/>
      <c r="AG41" s="85">
        <f>ROUND((AG40-0.01),2)</f>
        <v>51.15</v>
      </c>
      <c r="AH41" s="87">
        <v>0</v>
      </c>
      <c r="AI41" s="86">
        <v>0</v>
      </c>
    </row>
    <row r="42" spans="1:38" customHeight="1" ht="15.75">
      <c r="A42" s="70">
        <v>0.354166666666667</v>
      </c>
      <c r="B42" s="71">
        <v>0.364583333333334</v>
      </c>
      <c r="C42" s="72">
        <v>49.94</v>
      </c>
      <c r="D42" s="73">
        <f>ROUND(C42,2)</f>
        <v>49.94</v>
      </c>
      <c r="E42" s="60">
        <v>484.28</v>
      </c>
      <c r="F42" s="60">
        <v>1256.93438</v>
      </c>
      <c r="G42" s="61">
        <f>ABS(F42)</f>
        <v>1256.93438</v>
      </c>
      <c r="H42" s="74">
        <v>73.40003</v>
      </c>
      <c r="I42" s="63">
        <f>MAX(H42,-0.12*G42)</f>
        <v>73.40003</v>
      </c>
      <c r="J42" s="63">
        <f>IF(ABS(G42)&lt;=10,0.5,IF(ABS(G42)&lt;=25,1,IF(ABS(G42)&lt;=100,2,10)))</f>
        <v>10</v>
      </c>
      <c r="K42" s="64">
        <f>IF(H42&lt;-J42,1,0)</f>
        <v>0</v>
      </c>
      <c r="L42" s="64">
        <f>IF(K42=K41,L41+K42,0)</f>
        <v>0</v>
      </c>
      <c r="M42" s="65">
        <f>IF(OR(L42=6,L42=12,L42=18,L42=24,L42=30,L42=36,L42=42,L42=48,L42=54,L42=60,L42=66,L42=72,L42=78,L42=84,L42=90,L42=96),1,0)</f>
        <v>0</v>
      </c>
      <c r="N42" s="65">
        <f>IF(H42&gt;J42,1,0)</f>
        <v>1</v>
      </c>
      <c r="O42" s="65">
        <f>IF(N42=N41,O41+N42,0)</f>
        <v>8</v>
      </c>
      <c r="P42" s="65">
        <f>IF(OR(O42=6,O42=12,O42=18,O42=24,O42=30,O42=36,O42=42,O42=48,O42=54,O42=60,O42=66,O42=72,O42=78,O42=84,O42=90,O42=96),1,0)</f>
        <v>0</v>
      </c>
      <c r="Q42" s="66">
        <f>M42+P42</f>
        <v>0</v>
      </c>
      <c r="R42" s="66">
        <f>Q42*ABS(S42)*0.1</f>
        <v>0</v>
      </c>
      <c r="S42" s="67">
        <f>I42*E42/40000</f>
        <v>0.8886541632099999</v>
      </c>
      <c r="T42" s="60">
        <f>MIN($T$6/100*G42,150)</f>
        <v>150</v>
      </c>
      <c r="U42" s="60">
        <f>MIN($U$6/100*G42,200)</f>
        <v>188.540157</v>
      </c>
      <c r="V42" s="60">
        <f>MIN($V$6/100*G42,250)</f>
        <v>250</v>
      </c>
      <c r="W42" s="60">
        <v>0.2</v>
      </c>
      <c r="X42" s="60">
        <v>0.2</v>
      </c>
      <c r="Y42" s="60">
        <v>0.6</v>
      </c>
      <c r="Z42" s="67">
        <f>IF(AND(D42&lt;49.85,H42&gt;0),$C$2*ABS(H42)/40000,(SUMPRODUCT(--(H42&gt;$T42:$V42),(H42-$T42:$V42),($W42:$Y42)))*E42/40000)</f>
        <v>0</v>
      </c>
      <c r="AA42" s="67">
        <f>IF(AND(C42&gt;=50.1,H42&lt;0),($A$2)*ABS(H42)/40000,0)</f>
        <v>0</v>
      </c>
      <c r="AB42" s="67">
        <f>S42+Z42+AA42</f>
        <v>0.8886541632099999</v>
      </c>
      <c r="AC42" s="75">
        <f>IF(AB42&gt;=0,AB42,"")</f>
        <v>0.8886541632099999</v>
      </c>
      <c r="AD42" s="76" t="str">
        <f>IF(AB42&lt;0,AB42,"")</f>
        <v/>
      </c>
      <c r="AE42" s="77"/>
      <c r="AF42" s="89"/>
      <c r="AG42" s="85">
        <f>ROUND((AG41-0.01),2)</f>
        <v>51.14</v>
      </c>
      <c r="AH42" s="87">
        <v>0</v>
      </c>
      <c r="AI42" s="86">
        <v>0</v>
      </c>
    </row>
    <row r="43" spans="1:38" customHeight="1" ht="15.75">
      <c r="A43" s="70">
        <v>0.364583333333333</v>
      </c>
      <c r="B43" s="71">
        <v>0.375</v>
      </c>
      <c r="C43" s="72">
        <v>50</v>
      </c>
      <c r="D43" s="73">
        <f>ROUND(C43,2)</f>
        <v>50</v>
      </c>
      <c r="E43" s="60">
        <v>294.84</v>
      </c>
      <c r="F43" s="60">
        <v>1132.70556</v>
      </c>
      <c r="G43" s="61">
        <f>ABS(F43)</f>
        <v>1132.70556</v>
      </c>
      <c r="H43" s="74">
        <v>183.99294</v>
      </c>
      <c r="I43" s="63">
        <f>MAX(H43,-0.12*G43)</f>
        <v>183.99294</v>
      </c>
      <c r="J43" s="63">
        <f>IF(ABS(G43)&lt;=10,0.5,IF(ABS(G43)&lt;=25,1,IF(ABS(G43)&lt;=100,2,10)))</f>
        <v>10</v>
      </c>
      <c r="K43" s="64">
        <f>IF(H43&lt;-J43,1,0)</f>
        <v>0</v>
      </c>
      <c r="L43" s="64">
        <f>IF(K43=K42,L42+K43,0)</f>
        <v>0</v>
      </c>
      <c r="M43" s="65">
        <f>IF(OR(L43=6,L43=12,L43=18,L43=24,L43=30,L43=36,L43=42,L43=48,L43=54,L43=60,L43=66,L43=72,L43=78,L43=84,L43=90,L43=96),1,0)</f>
        <v>0</v>
      </c>
      <c r="N43" s="65">
        <f>IF(H43&gt;J43,1,0)</f>
        <v>1</v>
      </c>
      <c r="O43" s="65">
        <f>IF(N43=N42,O42+N43,0)</f>
        <v>9</v>
      </c>
      <c r="P43" s="65">
        <f>IF(OR(O43=6,O43=12,O43=18,O43=24,O43=30,O43=36,O43=42,O43=48,O43=54,O43=60,O43=66,O43=72,O43=78,O43=84,O43=90,O43=96),1,0)</f>
        <v>0</v>
      </c>
      <c r="Q43" s="66">
        <f>M43+P43</f>
        <v>0</v>
      </c>
      <c r="R43" s="66">
        <f>Q43*ABS(S43)*0.1</f>
        <v>0</v>
      </c>
      <c r="S43" s="67">
        <f>I43*E43/40000</f>
        <v>1.35621196074</v>
      </c>
      <c r="T43" s="60">
        <f>MIN($T$6/100*G43,150)</f>
        <v>135.9246672</v>
      </c>
      <c r="U43" s="60">
        <f>MIN($U$6/100*G43,200)</f>
        <v>169.905834</v>
      </c>
      <c r="V43" s="60">
        <f>MIN($V$6/100*G43,250)</f>
        <v>226.541112</v>
      </c>
      <c r="W43" s="60">
        <v>0.2</v>
      </c>
      <c r="X43" s="60">
        <v>0.2</v>
      </c>
      <c r="Y43" s="60">
        <v>0.6</v>
      </c>
      <c r="Z43" s="67">
        <f>IF(AND(D43&lt;49.85,H43&gt;0),$C$2*ABS(H43)/40000,(SUMPRODUCT(--(H43&gt;$T43:$V43),(H43-$T43:$V43),($W43:$Y43)))*E43/40000)</f>
        <v>0.09162945942696001</v>
      </c>
      <c r="AA43" s="67">
        <f>IF(AND(C43&gt;=50.1,H43&lt;0),($A$2)*ABS(H43)/40000,0)</f>
        <v>0</v>
      </c>
      <c r="AB43" s="67">
        <f>S43+Z43+AA43</f>
        <v>1.44784142016696</v>
      </c>
      <c r="AC43" s="75">
        <f>IF(AB43&gt;=0,AB43,"")</f>
        <v>1.44784142016696</v>
      </c>
      <c r="AD43" s="76" t="str">
        <f>IF(AB43&lt;0,AB43,"")</f>
        <v/>
      </c>
      <c r="AE43" s="77"/>
      <c r="AF43" s="89"/>
      <c r="AG43" s="85">
        <f>ROUND((AG42-0.01),2)</f>
        <v>51.13</v>
      </c>
      <c r="AH43" s="87">
        <v>0</v>
      </c>
      <c r="AI43" s="86">
        <v>0</v>
      </c>
      <c r="AK43" s="90"/>
    </row>
    <row r="44" spans="1:38" customHeight="1" ht="15.75">
      <c r="A44" s="70">
        <v>0.375</v>
      </c>
      <c r="B44" s="71">
        <v>0.385416666666667</v>
      </c>
      <c r="C44" s="72">
        <v>49.93</v>
      </c>
      <c r="D44" s="73">
        <f>ROUND(C44,2)</f>
        <v>49.93</v>
      </c>
      <c r="E44" s="60">
        <v>515.85</v>
      </c>
      <c r="F44" s="60">
        <v>1161.75644</v>
      </c>
      <c r="G44" s="61">
        <f>ABS(F44)</f>
        <v>1161.75644</v>
      </c>
      <c r="H44" s="74">
        <v>181.50025</v>
      </c>
      <c r="I44" s="63">
        <f>MAX(H44,-0.12*G44)</f>
        <v>181.50025</v>
      </c>
      <c r="J44" s="63">
        <f>IF(ABS(G44)&lt;=10,0.5,IF(ABS(G44)&lt;=25,1,IF(ABS(G44)&lt;=100,2,10)))</f>
        <v>10</v>
      </c>
      <c r="K44" s="64">
        <f>IF(H44&lt;-J44,1,0)</f>
        <v>0</v>
      </c>
      <c r="L44" s="64">
        <f>IF(K44=K43,L43+K44,0)</f>
        <v>0</v>
      </c>
      <c r="M44" s="65">
        <f>IF(OR(L44=6,L44=12,L44=18,L44=24,L44=30,L44=36,L44=42,L44=48,L44=54,L44=60,L44=66,L44=72,L44=78,L44=84,L44=90,L44=96),1,0)</f>
        <v>0</v>
      </c>
      <c r="N44" s="65">
        <f>IF(H44&gt;J44,1,0)</f>
        <v>1</v>
      </c>
      <c r="O44" s="65">
        <f>IF(N44=N43,O43+N44,0)</f>
        <v>10</v>
      </c>
      <c r="P44" s="65">
        <f>IF(OR(O44=6,O44=12,O44=18,O44=24,O44=30,O44=36,O44=42,O44=48,O44=54,O44=60,O44=66,O44=72,O44=78,O44=84,O44=90,O44=96),1,0)</f>
        <v>0</v>
      </c>
      <c r="Q44" s="66">
        <f>M44+P44</f>
        <v>0</v>
      </c>
      <c r="R44" s="66">
        <f>Q44*ABS(S44)*0.1</f>
        <v>0</v>
      </c>
      <c r="S44" s="67">
        <f>I44*E44/40000</f>
        <v>2.3406725990625</v>
      </c>
      <c r="T44" s="60">
        <f>MIN($T$6/100*G44,150)</f>
        <v>139.4107728</v>
      </c>
      <c r="U44" s="60">
        <f>MIN($U$6/100*G44,200)</f>
        <v>174.263466</v>
      </c>
      <c r="V44" s="60">
        <f>MIN($V$6/100*G44,250)</f>
        <v>232.351288</v>
      </c>
      <c r="W44" s="60">
        <v>0.2</v>
      </c>
      <c r="X44" s="60">
        <v>0.2</v>
      </c>
      <c r="Y44" s="60">
        <v>0.6</v>
      </c>
      <c r="Z44" s="67">
        <f>IF(AND(D44&lt;49.85,H44&gt;0),$C$2*ABS(H44)/40000,(SUMPRODUCT(--(H44&gt;$T44:$V44),(H44-$T44:$V44),($W44:$Y44)))*E44/40000)</f>
        <v>0.1272247592000999</v>
      </c>
      <c r="AA44" s="67">
        <f>IF(AND(C44&gt;=50.1,H44&lt;0),($A$2)*ABS(H44)/40000,0)</f>
        <v>0</v>
      </c>
      <c r="AB44" s="67">
        <f>S44+Z44+AA44</f>
        <v>2.4678973582626</v>
      </c>
      <c r="AC44" s="75">
        <f>IF(AB44&gt;=0,AB44,"")</f>
        <v>2.4678973582626</v>
      </c>
      <c r="AD44" s="76" t="str">
        <f>IF(AB44&lt;0,AB44,"")</f>
        <v/>
      </c>
      <c r="AE44" s="77"/>
      <c r="AF44" s="89"/>
      <c r="AG44" s="85">
        <f>ROUND((AG43-0.01),2)</f>
        <v>51.12</v>
      </c>
      <c r="AH44" s="87">
        <v>0</v>
      </c>
      <c r="AI44" s="86">
        <v>0</v>
      </c>
    </row>
    <row r="45" spans="1:38" customHeight="1" ht="15.75">
      <c r="A45" s="70">
        <v>0.385416666666667</v>
      </c>
      <c r="B45" s="71">
        <v>0.395833333333334</v>
      </c>
      <c r="C45" s="72">
        <v>49.91</v>
      </c>
      <c r="D45" s="73">
        <f>ROUND(C45,2)</f>
        <v>49.91</v>
      </c>
      <c r="E45" s="60">
        <v>578.99</v>
      </c>
      <c r="F45" s="60">
        <v>1212.3366</v>
      </c>
      <c r="G45" s="61">
        <f>ABS(F45)</f>
        <v>1212.3366</v>
      </c>
      <c r="H45" s="74">
        <v>103.49073</v>
      </c>
      <c r="I45" s="63">
        <f>MAX(H45,-0.12*G45)</f>
        <v>103.49073</v>
      </c>
      <c r="J45" s="63">
        <f>IF(ABS(G45)&lt;=10,0.5,IF(ABS(G45)&lt;=25,1,IF(ABS(G45)&lt;=100,2,10)))</f>
        <v>10</v>
      </c>
      <c r="K45" s="64">
        <f>IF(H45&lt;-J45,1,0)</f>
        <v>0</v>
      </c>
      <c r="L45" s="64">
        <f>IF(K45=K44,L44+K45,0)</f>
        <v>0</v>
      </c>
      <c r="M45" s="65">
        <f>IF(OR(L45=6,L45=12,L45=18,L45=24,L45=30,L45=36,L45=42,L45=48,L45=54,L45=60,L45=66,L45=72,L45=78,L45=84,L45=90,L45=96),1,0)</f>
        <v>0</v>
      </c>
      <c r="N45" s="65">
        <f>IF(H45&gt;J45,1,0)</f>
        <v>1</v>
      </c>
      <c r="O45" s="65">
        <f>IF(N45=N44,O44+N45,0)</f>
        <v>11</v>
      </c>
      <c r="P45" s="65">
        <f>IF(OR(O45=6,O45=12,O45=18,O45=24,O45=30,O45=36,O45=42,O45=48,O45=54,O45=60,O45=66,O45=72,O45=78,O45=84,O45=90,O45=96),1,0)</f>
        <v>0</v>
      </c>
      <c r="Q45" s="66">
        <f>M45+P45</f>
        <v>0</v>
      </c>
      <c r="R45" s="66">
        <f>Q45*ABS(S45)*0.1</f>
        <v>0</v>
      </c>
      <c r="S45" s="67">
        <f>I45*E45/40000</f>
        <v>1.4980024440675</v>
      </c>
      <c r="T45" s="60">
        <f>MIN($T$6/100*G45,150)</f>
        <v>145.480392</v>
      </c>
      <c r="U45" s="60">
        <f>MIN($U$6/100*G45,200)</f>
        <v>181.85049</v>
      </c>
      <c r="V45" s="60">
        <f>MIN($V$6/100*G45,250)</f>
        <v>242.46732</v>
      </c>
      <c r="W45" s="60">
        <v>0.2</v>
      </c>
      <c r="X45" s="60">
        <v>0.2</v>
      </c>
      <c r="Y45" s="60">
        <v>0.6</v>
      </c>
      <c r="Z45" s="67">
        <f>IF(AND(D45&lt;49.85,H45&gt;0),$C$2*ABS(H45)/40000,(SUMPRODUCT(--(H45&gt;$T45:$V45),(H45-$T45:$V45),($W45:$Y45)))*E45/40000)</f>
        <v>0</v>
      </c>
      <c r="AA45" s="67">
        <f>IF(AND(C45&gt;=50.1,H45&lt;0),($A$2)*ABS(H45)/40000,0)</f>
        <v>0</v>
      </c>
      <c r="AB45" s="67">
        <f>S45+Z45+AA45</f>
        <v>1.4980024440675</v>
      </c>
      <c r="AC45" s="75">
        <f>IF(AB45&gt;=0,AB45,"")</f>
        <v>1.4980024440675</v>
      </c>
      <c r="AD45" s="76" t="str">
        <f>IF(AB45&lt;0,AB45,"")</f>
        <v/>
      </c>
      <c r="AE45" s="77"/>
      <c r="AF45" s="89"/>
      <c r="AG45" s="85">
        <f>ROUND((AG44-0.01),2)</f>
        <v>51.11</v>
      </c>
      <c r="AH45" s="87">
        <v>0</v>
      </c>
      <c r="AI45" s="86">
        <v>0</v>
      </c>
    </row>
    <row r="46" spans="1:38" customHeight="1" ht="15.75">
      <c r="A46" s="70">
        <v>0.395833333333333</v>
      </c>
      <c r="B46" s="71">
        <v>0.40625</v>
      </c>
      <c r="C46" s="72">
        <v>49.98</v>
      </c>
      <c r="D46" s="73">
        <f>ROUND(C46,2)</f>
        <v>49.98</v>
      </c>
      <c r="E46" s="60">
        <v>357.99</v>
      </c>
      <c r="F46" s="60">
        <v>1298.62404</v>
      </c>
      <c r="G46" s="61">
        <f>ABS(F46)</f>
        <v>1298.62404</v>
      </c>
      <c r="H46" s="74">
        <v>22.86059</v>
      </c>
      <c r="I46" s="63">
        <f>MAX(H46,-0.12*G46)</f>
        <v>22.86059</v>
      </c>
      <c r="J46" s="63">
        <f>IF(ABS(G46)&lt;=10,0.5,IF(ABS(G46)&lt;=25,1,IF(ABS(G46)&lt;=100,2,10)))</f>
        <v>10</v>
      </c>
      <c r="K46" s="64">
        <f>IF(H46&lt;-J46,1,0)</f>
        <v>0</v>
      </c>
      <c r="L46" s="64">
        <f>IF(K46=K45,L45+K46,0)</f>
        <v>0</v>
      </c>
      <c r="M46" s="65">
        <f>IF(OR(L46=6,L46=12,L46=18,L46=24,L46=30,L46=36,L46=42,L46=48,L46=54,L46=60,L46=66,L46=72,L46=78,L46=84,L46=90,L46=96),1,0)</f>
        <v>0</v>
      </c>
      <c r="N46" s="65">
        <f>IF(H46&gt;J46,1,0)</f>
        <v>1</v>
      </c>
      <c r="O46" s="65">
        <f>IF(N46=N45,O45+N46,0)</f>
        <v>12</v>
      </c>
      <c r="P46" s="65">
        <f>IF(OR(O46=6,O46=12,O46=18,O46=24,O46=30,O46=36,O46=42,O46=48,O46=54,O46=60,O46=66,O46=72,O46=78,O46=84,O46=90,O46=96),1,0)</f>
        <v>1</v>
      </c>
      <c r="Q46" s="66">
        <f>M46+P46</f>
        <v>1</v>
      </c>
      <c r="R46" s="66">
        <f>Q46*ABS(S46)*0.1</f>
        <v>0.02045965653525</v>
      </c>
      <c r="S46" s="67">
        <f>I46*E46/40000</f>
        <v>0.2045965653525</v>
      </c>
      <c r="T46" s="60">
        <f>MIN($T$6/100*G46,150)</f>
        <v>150</v>
      </c>
      <c r="U46" s="60">
        <f>MIN($U$6/100*G46,200)</f>
        <v>194.793606</v>
      </c>
      <c r="V46" s="60">
        <f>MIN($V$6/100*G46,250)</f>
        <v>250</v>
      </c>
      <c r="W46" s="60">
        <v>0.2</v>
      </c>
      <c r="X46" s="60">
        <v>0.2</v>
      </c>
      <c r="Y46" s="60">
        <v>0.6</v>
      </c>
      <c r="Z46" s="67">
        <f>IF(AND(D46&lt;49.85,H46&gt;0),$C$2*ABS(H46)/40000,(SUMPRODUCT(--(H46&gt;$T46:$V46),(H46-$T46:$V46),($W46:$Y46)))*E46/40000)</f>
        <v>0</v>
      </c>
      <c r="AA46" s="67">
        <f>IF(AND(C46&gt;=50.1,H46&lt;0),($A$2)*ABS(H46)/40000,0)</f>
        <v>0</v>
      </c>
      <c r="AB46" s="67">
        <f>S46+Z46+AA46</f>
        <v>0.2045965653525</v>
      </c>
      <c r="AC46" s="75">
        <f>IF(AB46&gt;=0,AB46,"")</f>
        <v>0.2045965653525</v>
      </c>
      <c r="AD46" s="76" t="str">
        <f>IF(AB46&lt;0,AB46,"")</f>
        <v/>
      </c>
      <c r="AE46" s="77"/>
      <c r="AF46" s="89"/>
      <c r="AG46" s="85">
        <f>ROUND((AG45-0.01),2)</f>
        <v>51.1</v>
      </c>
      <c r="AH46" s="87">
        <v>0</v>
      </c>
      <c r="AI46" s="86">
        <v>0</v>
      </c>
    </row>
    <row r="47" spans="1:38" customHeight="1" ht="15.75">
      <c r="A47" s="70">
        <v>0.40625</v>
      </c>
      <c r="B47" s="71">
        <v>0.416666666666667</v>
      </c>
      <c r="C47" s="72">
        <v>49.99</v>
      </c>
      <c r="D47" s="73">
        <f>ROUND(C47,2)</f>
        <v>49.99</v>
      </c>
      <c r="E47" s="60">
        <v>326.41</v>
      </c>
      <c r="F47" s="60">
        <v>1307.20516</v>
      </c>
      <c r="G47" s="61">
        <f>ABS(F47)</f>
        <v>1307.20516</v>
      </c>
      <c r="H47" s="74">
        <v>41.4035</v>
      </c>
      <c r="I47" s="63">
        <f>MAX(H47,-0.12*G47)</f>
        <v>41.4035</v>
      </c>
      <c r="J47" s="63">
        <f>IF(ABS(G47)&lt;=10,0.5,IF(ABS(G47)&lt;=25,1,IF(ABS(G47)&lt;=100,2,10)))</f>
        <v>10</v>
      </c>
      <c r="K47" s="64">
        <f>IF(H47&lt;-J47,1,0)</f>
        <v>0</v>
      </c>
      <c r="L47" s="64">
        <f>IF(K47=K46,L46+K47,0)</f>
        <v>0</v>
      </c>
      <c r="M47" s="65">
        <f>IF(OR(L47=6,L47=12,L47=18,L47=24,L47=30,L47=36,L47=42,L47=48,L47=54,L47=60,L47=66,L47=72,L47=78,L47=84,L47=90,L47=96),1,0)</f>
        <v>0</v>
      </c>
      <c r="N47" s="65">
        <f>IF(H47&gt;J47,1,0)</f>
        <v>1</v>
      </c>
      <c r="O47" s="65">
        <f>IF(N47=N46,O46+N47,0)</f>
        <v>13</v>
      </c>
      <c r="P47" s="65">
        <f>IF(OR(O47=6,O47=12,O47=18,O47=24,O47=30,O47=36,O47=42,O47=48,O47=54,O47=60,O47=66,O47=72,O47=78,O47=84,O47=90,O47=96),1,0)</f>
        <v>0</v>
      </c>
      <c r="Q47" s="66">
        <f>M47+P47</f>
        <v>0</v>
      </c>
      <c r="R47" s="66">
        <f>Q47*ABS(S47)*0.1</f>
        <v>0</v>
      </c>
      <c r="S47" s="67">
        <f>I47*E47/40000</f>
        <v>0.337862910875</v>
      </c>
      <c r="T47" s="60">
        <f>MIN($T$6/100*G47,150)</f>
        <v>150</v>
      </c>
      <c r="U47" s="60">
        <f>MIN($U$6/100*G47,200)</f>
        <v>196.080774</v>
      </c>
      <c r="V47" s="60">
        <f>MIN($V$6/100*G47,250)</f>
        <v>250</v>
      </c>
      <c r="W47" s="60">
        <v>0.2</v>
      </c>
      <c r="X47" s="60">
        <v>0.2</v>
      </c>
      <c r="Y47" s="60">
        <v>0.6</v>
      </c>
      <c r="Z47" s="67">
        <f>IF(AND(D47&lt;49.85,H47&gt;0),$C$2*ABS(H47)/40000,(SUMPRODUCT(--(H47&gt;$T47:$V47),(H47-$T47:$V47),($W47:$Y47)))*E47/40000)</f>
        <v>0</v>
      </c>
      <c r="AA47" s="67">
        <f>IF(AND(C47&gt;=50.1,H47&lt;0),($A$2)*ABS(H47)/40000,0)</f>
        <v>0</v>
      </c>
      <c r="AB47" s="67">
        <f>S47+Z47+AA47</f>
        <v>0.337862910875</v>
      </c>
      <c r="AC47" s="75">
        <f>IF(AB47&gt;=0,AB47,"")</f>
        <v>0.337862910875</v>
      </c>
      <c r="AD47" s="76" t="str">
        <f>IF(AB47&lt;0,AB47,"")</f>
        <v/>
      </c>
      <c r="AE47" s="77"/>
      <c r="AF47" s="89"/>
      <c r="AG47" s="85">
        <f>ROUND((AG46-0.01),2)</f>
        <v>51.09</v>
      </c>
      <c r="AH47" s="87">
        <v>0</v>
      </c>
      <c r="AI47" s="86">
        <v>0</v>
      </c>
    </row>
    <row r="48" spans="1:38" customHeight="1" ht="15.75">
      <c r="A48" s="70">
        <v>0.416666666666667</v>
      </c>
      <c r="B48" s="71">
        <v>0.427083333333334</v>
      </c>
      <c r="C48" s="72">
        <v>50.02</v>
      </c>
      <c r="D48" s="73">
        <f>ROUND(C48,2)</f>
        <v>50.02</v>
      </c>
      <c r="E48" s="60">
        <v>176.91</v>
      </c>
      <c r="F48" s="60">
        <v>1304.60124</v>
      </c>
      <c r="G48" s="61">
        <f>ABS(F48)</f>
        <v>1304.60124</v>
      </c>
      <c r="H48" s="74">
        <v>36.45803</v>
      </c>
      <c r="I48" s="63">
        <f>MAX(H48,-0.12*G48)</f>
        <v>36.45803</v>
      </c>
      <c r="J48" s="63">
        <f>IF(ABS(G48)&lt;=10,0.5,IF(ABS(G48)&lt;=25,1,IF(ABS(G48)&lt;=100,2,10)))</f>
        <v>10</v>
      </c>
      <c r="K48" s="64">
        <f>IF(H48&lt;-J48,1,0)</f>
        <v>0</v>
      </c>
      <c r="L48" s="64">
        <f>IF(K48=K47,L47+K48,0)</f>
        <v>0</v>
      </c>
      <c r="M48" s="65">
        <f>IF(OR(L48=6,L48=12,L48=18,L48=24,L48=30,L48=36,L48=42,L48=48,L48=54,L48=60,L48=66,L48=72,L48=78,L48=84,L48=90,L48=96),1,0)</f>
        <v>0</v>
      </c>
      <c r="N48" s="65">
        <f>IF(H48&gt;J48,1,0)</f>
        <v>1</v>
      </c>
      <c r="O48" s="65">
        <f>IF(N48=N47,O47+N48,0)</f>
        <v>14</v>
      </c>
      <c r="P48" s="65">
        <f>IF(OR(O48=6,O48=12,O48=18,O48=24,O48=30,O48=36,O48=42,O48=48,O48=54,O48=60,O48=66,O48=72,O48=78,O48=84,O48=90,O48=96),1,0)</f>
        <v>0</v>
      </c>
      <c r="Q48" s="66">
        <f>M48+P48</f>
        <v>0</v>
      </c>
      <c r="R48" s="66">
        <f>Q48*ABS(S48)*0.1</f>
        <v>0</v>
      </c>
      <c r="S48" s="67">
        <f>I48*E48/40000</f>
        <v>0.1612447521825</v>
      </c>
      <c r="T48" s="60">
        <f>MIN($T$6/100*G48,150)</f>
        <v>150</v>
      </c>
      <c r="U48" s="60">
        <f>MIN($U$6/100*G48,200)</f>
        <v>195.690186</v>
      </c>
      <c r="V48" s="60">
        <f>MIN($V$6/100*G48,250)</f>
        <v>250</v>
      </c>
      <c r="W48" s="60">
        <v>0.2</v>
      </c>
      <c r="X48" s="60">
        <v>0.2</v>
      </c>
      <c r="Y48" s="60">
        <v>0.6</v>
      </c>
      <c r="Z48" s="67">
        <f>IF(AND(D48&lt;49.85,H48&gt;0),$C$2*ABS(H48)/40000,(SUMPRODUCT(--(H48&gt;$T48:$V48),(H48-$T48:$V48),($W48:$Y48)))*E48/40000)</f>
        <v>0</v>
      </c>
      <c r="AA48" s="67">
        <f>IF(AND(C48&gt;=50.1,H48&lt;0),($A$2)*ABS(H48)/40000,0)</f>
        <v>0</v>
      </c>
      <c r="AB48" s="67">
        <f>S48+Z48+AA48</f>
        <v>0.1612447521825</v>
      </c>
      <c r="AC48" s="75">
        <f>IF(AB48&gt;=0,AB48,"")</f>
        <v>0.1612447521825</v>
      </c>
      <c r="AD48" s="76" t="str">
        <f>IF(AB48&lt;0,AB48,"")</f>
        <v/>
      </c>
      <c r="AE48" s="77"/>
      <c r="AF48" s="89"/>
      <c r="AG48" s="85">
        <f>ROUND((AG47-0.01),2)</f>
        <v>51.08</v>
      </c>
      <c r="AH48" s="87">
        <v>0</v>
      </c>
      <c r="AI48" s="86">
        <v>0</v>
      </c>
    </row>
    <row r="49" spans="1:38" customHeight="1" ht="15.75">
      <c r="A49" s="70">
        <v>0.427083333333333</v>
      </c>
      <c r="B49" s="71">
        <v>0.4375</v>
      </c>
      <c r="C49" s="72">
        <v>50.03</v>
      </c>
      <c r="D49" s="73">
        <f>ROUND(C49,2)</f>
        <v>50.03</v>
      </c>
      <c r="E49" s="60">
        <v>117.94</v>
      </c>
      <c r="F49" s="60">
        <v>1306.73962</v>
      </c>
      <c r="G49" s="61">
        <f>ABS(F49)</f>
        <v>1306.73962</v>
      </c>
      <c r="H49" s="74">
        <v>17.86038</v>
      </c>
      <c r="I49" s="63">
        <f>MAX(H49,-0.12*G49)</f>
        <v>17.86038</v>
      </c>
      <c r="J49" s="63">
        <f>IF(ABS(G49)&lt;=10,0.5,IF(ABS(G49)&lt;=25,1,IF(ABS(G49)&lt;=100,2,10)))</f>
        <v>10</v>
      </c>
      <c r="K49" s="64">
        <f>IF(H49&lt;-J49,1,0)</f>
        <v>0</v>
      </c>
      <c r="L49" s="64">
        <f>IF(K49=K48,L48+K49,0)</f>
        <v>0</v>
      </c>
      <c r="M49" s="65">
        <f>IF(OR(L49=6,L49=12,L49=18,L49=24,L49=30,L49=36,L49=42,L49=48,L49=54,L49=60,L49=66,L49=72,L49=78,L49=84,L49=90,L49=96),1,0)</f>
        <v>0</v>
      </c>
      <c r="N49" s="65">
        <f>IF(H49&gt;J49,1,0)</f>
        <v>1</v>
      </c>
      <c r="O49" s="65">
        <f>IF(N49=N48,O48+N49,0)</f>
        <v>15</v>
      </c>
      <c r="P49" s="65">
        <f>IF(OR(O49=6,O49=12,O49=18,O49=24,O49=30,O49=36,O49=42,O49=48,O49=54,O49=60,O49=66,O49=72,O49=78,O49=84,O49=90,O49=96),1,0)</f>
        <v>0</v>
      </c>
      <c r="Q49" s="66">
        <f>M49+P49</f>
        <v>0</v>
      </c>
      <c r="R49" s="66">
        <f>Q49*ABS(S49)*0.1</f>
        <v>0</v>
      </c>
      <c r="S49" s="67">
        <f>I49*E49/40000</f>
        <v>0.05266133043</v>
      </c>
      <c r="T49" s="60">
        <f>MIN($T$6/100*G49,150)</f>
        <v>150</v>
      </c>
      <c r="U49" s="60">
        <f>MIN($U$6/100*G49,200)</f>
        <v>196.010943</v>
      </c>
      <c r="V49" s="60">
        <f>MIN($V$6/100*G49,250)</f>
        <v>250</v>
      </c>
      <c r="W49" s="60">
        <v>0.2</v>
      </c>
      <c r="X49" s="60">
        <v>0.2</v>
      </c>
      <c r="Y49" s="60">
        <v>0.6</v>
      </c>
      <c r="Z49" s="67">
        <f>IF(AND(D49&lt;49.85,H49&gt;0),$C$2*ABS(H49)/40000,(SUMPRODUCT(--(H49&gt;$T49:$V49),(H49-$T49:$V49),($W49:$Y49)))*E49/40000)</f>
        <v>0</v>
      </c>
      <c r="AA49" s="67">
        <f>IF(AND(C49&gt;=50.1,H49&lt;0),($A$2)*ABS(H49)/40000,0)</f>
        <v>0</v>
      </c>
      <c r="AB49" s="67">
        <f>S49+Z49+AA49</f>
        <v>0.05266133043</v>
      </c>
      <c r="AC49" s="75">
        <f>IF(AB49&gt;=0,AB49,"")</f>
        <v>0.05266133043</v>
      </c>
      <c r="AD49" s="76" t="str">
        <f>IF(AB49&lt;0,AB49,"")</f>
        <v/>
      </c>
      <c r="AE49" s="77"/>
      <c r="AF49" s="89"/>
      <c r="AG49" s="91">
        <f>ROUND((AG48-0.01),2)</f>
        <v>51.07</v>
      </c>
      <c r="AH49" s="87">
        <v>0</v>
      </c>
      <c r="AI49" s="86">
        <v>0</v>
      </c>
    </row>
    <row r="50" spans="1:38" customHeight="1" ht="15.75">
      <c r="A50" s="70">
        <v>0.4375</v>
      </c>
      <c r="B50" s="71">
        <v>0.447916666666667</v>
      </c>
      <c r="C50" s="72">
        <v>49.97</v>
      </c>
      <c r="D50" s="73">
        <f>ROUND(C50,2)</f>
        <v>49.97</v>
      </c>
      <c r="E50" s="60">
        <v>389.56</v>
      </c>
      <c r="F50" s="60">
        <v>1289.26632</v>
      </c>
      <c r="G50" s="61">
        <f>ABS(F50)</f>
        <v>1289.26632</v>
      </c>
      <c r="H50" s="74">
        <v>16.69279</v>
      </c>
      <c r="I50" s="63">
        <f>MAX(H50,-0.12*G50)</f>
        <v>16.69279</v>
      </c>
      <c r="J50" s="63">
        <f>IF(ABS(G50)&lt;=10,0.5,IF(ABS(G50)&lt;=25,1,IF(ABS(G50)&lt;=100,2,10)))</f>
        <v>10</v>
      </c>
      <c r="K50" s="64">
        <f>IF(H50&lt;-J50,1,0)</f>
        <v>0</v>
      </c>
      <c r="L50" s="64">
        <f>IF(K50=K49,L49+K50,0)</f>
        <v>0</v>
      </c>
      <c r="M50" s="65">
        <f>IF(OR(L50=6,L50=12,L50=18,L50=24,L50=30,L50=36,L50=42,L50=48,L50=54,L50=60,L50=66,L50=72,L50=78,L50=84,L50=90,L50=96),1,0)</f>
        <v>0</v>
      </c>
      <c r="N50" s="65">
        <f>IF(H50&gt;J50,1,0)</f>
        <v>1</v>
      </c>
      <c r="O50" s="65">
        <f>IF(N50=N49,O49+N50,0)</f>
        <v>16</v>
      </c>
      <c r="P50" s="65">
        <f>IF(OR(O50=6,O50=12,O50=18,O50=24,O50=30,O50=36,O50=42,O50=48,O50=54,O50=60,O50=66,O50=72,O50=78,O50=84,O50=90,O50=96),1,0)</f>
        <v>0</v>
      </c>
      <c r="Q50" s="66">
        <f>M50+P50</f>
        <v>0</v>
      </c>
      <c r="R50" s="66">
        <f>Q50*ABS(S50)*0.1</f>
        <v>0</v>
      </c>
      <c r="S50" s="67">
        <f>I50*E50/40000</f>
        <v>0.16257108181</v>
      </c>
      <c r="T50" s="60">
        <f>MIN($T$6/100*G50,150)</f>
        <v>150</v>
      </c>
      <c r="U50" s="60">
        <f>MIN($U$6/100*G50,200)</f>
        <v>193.389948</v>
      </c>
      <c r="V50" s="60">
        <f>MIN($V$6/100*G50,250)</f>
        <v>250</v>
      </c>
      <c r="W50" s="60">
        <v>0.2</v>
      </c>
      <c r="X50" s="60">
        <v>0.2</v>
      </c>
      <c r="Y50" s="60">
        <v>0.6</v>
      </c>
      <c r="Z50" s="67">
        <f>IF(AND(D50&lt;49.85,H50&gt;0),$C$2*ABS(H50)/40000,(SUMPRODUCT(--(H50&gt;$T50:$V50),(H50-$T50:$V50),($W50:$Y50)))*E50/40000)</f>
        <v>0</v>
      </c>
      <c r="AA50" s="67">
        <f>IF(AND(C50&gt;=50.1,H50&lt;0),($A$2)*ABS(H50)/40000,0)</f>
        <v>0</v>
      </c>
      <c r="AB50" s="67">
        <f>S50+Z50+AA50</f>
        <v>0.16257108181</v>
      </c>
      <c r="AC50" s="75">
        <f>IF(AB50&gt;=0,AB50,"")</f>
        <v>0.16257108181</v>
      </c>
      <c r="AD50" s="76" t="str">
        <f>IF(AB50&lt;0,AB50,"")</f>
        <v/>
      </c>
      <c r="AE50" s="77"/>
      <c r="AF50" s="89"/>
      <c r="AG50" s="92">
        <f>ROUND((AG49-0.01),2)</f>
        <v>51.06</v>
      </c>
      <c r="AH50" s="93">
        <v>0</v>
      </c>
      <c r="AI50" s="86">
        <v>0</v>
      </c>
    </row>
    <row r="51" spans="1:38" customHeight="1" ht="15.75">
      <c r="A51" s="70">
        <v>0.447916666666667</v>
      </c>
      <c r="B51" s="71">
        <v>0.458333333333334</v>
      </c>
      <c r="C51" s="72">
        <v>50.01</v>
      </c>
      <c r="D51" s="73">
        <f>ROUND(C51,2)</f>
        <v>50.01</v>
      </c>
      <c r="E51" s="60">
        <v>235.87</v>
      </c>
      <c r="F51" s="60">
        <v>1364.2888</v>
      </c>
      <c r="G51" s="61">
        <f>ABS(F51)</f>
        <v>1364.2888</v>
      </c>
      <c r="H51" s="74">
        <v>-67.49235</v>
      </c>
      <c r="I51" s="63">
        <f>MAX(H51,-0.12*G51)</f>
        <v>-67.49235</v>
      </c>
      <c r="J51" s="63">
        <f>IF(ABS(G51)&lt;=10,0.5,IF(ABS(G51)&lt;=25,1,IF(ABS(G51)&lt;=100,2,10)))</f>
        <v>10</v>
      </c>
      <c r="K51" s="64">
        <f>IF(H51&lt;-J51,1,0)</f>
        <v>1</v>
      </c>
      <c r="L51" s="64">
        <f>IF(K51=K50,L50+K51,0)</f>
        <v>0</v>
      </c>
      <c r="M51" s="65">
        <f>IF(OR(L51=6,L51=12,L51=18,L51=24,L51=30,L51=36,L51=42,L51=48,L51=54,L51=60,L51=66,L51=72,L51=78,L51=84,L51=90,L51=96),1,0)</f>
        <v>0</v>
      </c>
      <c r="N51" s="65">
        <f>IF(H51&gt;J51,1,0)</f>
        <v>0</v>
      </c>
      <c r="O51" s="65">
        <f>IF(N51=N50,O50+N51,0)</f>
        <v>0</v>
      </c>
      <c r="P51" s="65">
        <f>IF(OR(O51=6,O51=12,O51=18,O51=24,O51=30,O51=36,O51=42,O51=48,O51=54,O51=60,O51=66,O51=72,O51=78,O51=84,O51=90,O51=96),1,0)</f>
        <v>0</v>
      </c>
      <c r="Q51" s="66">
        <f>M51+P51</f>
        <v>0</v>
      </c>
      <c r="R51" s="66">
        <f>Q51*ABS(S51)*0.1</f>
        <v>0</v>
      </c>
      <c r="S51" s="67">
        <f>I51*E51/40000</f>
        <v>-0.3979855148625001</v>
      </c>
      <c r="T51" s="60">
        <f>MIN($T$6/100*G51,150)</f>
        <v>150</v>
      </c>
      <c r="U51" s="60">
        <f>MIN($U$6/100*G51,200)</f>
        <v>200</v>
      </c>
      <c r="V51" s="60">
        <f>MIN($V$6/100*G51,250)</f>
        <v>250</v>
      </c>
      <c r="W51" s="60">
        <v>0.2</v>
      </c>
      <c r="X51" s="60">
        <v>0.2</v>
      </c>
      <c r="Y51" s="60">
        <v>0.6</v>
      </c>
      <c r="Z51" s="67">
        <f>IF(AND(D51&lt;49.85,H51&gt;0),$C$2*ABS(H51)/40000,(SUMPRODUCT(--(H51&gt;$T51:$V51),(H51-$T51:$V51),($W51:$Y51)))*E51/40000)</f>
        <v>0</v>
      </c>
      <c r="AA51" s="67">
        <f>IF(AND(C51&gt;=50.1,H51&lt;0),($A$2)*ABS(H51)/40000,0)</f>
        <v>0</v>
      </c>
      <c r="AB51" s="67">
        <f>S51+Z51+AA51</f>
        <v>-0.3979855148625001</v>
      </c>
      <c r="AC51" s="75" t="str">
        <f>IF(AB51&gt;=0,AB51,"")</f>
        <v/>
      </c>
      <c r="AD51" s="76">
        <f>IF(AB51&lt;0,AB51,"")</f>
        <v>-0.3979855148625001</v>
      </c>
      <c r="AE51" s="77"/>
      <c r="AF51" s="89"/>
      <c r="AG51" s="92">
        <f>ROUND((AG50-0.01),2)</f>
        <v>51.05</v>
      </c>
      <c r="AH51" s="93">
        <v>0</v>
      </c>
      <c r="AI51" s="86">
        <v>0</v>
      </c>
    </row>
    <row r="52" spans="1:38" customHeight="1" ht="15.75">
      <c r="A52" s="70">
        <v>0.458333333333333</v>
      </c>
      <c r="B52" s="71">
        <v>0.46875</v>
      </c>
      <c r="C52" s="72">
        <v>49.95</v>
      </c>
      <c r="D52" s="73">
        <f>ROUND(C52,2)</f>
        <v>49.95</v>
      </c>
      <c r="E52" s="60">
        <v>452.7</v>
      </c>
      <c r="F52" s="60">
        <v>1264.06556</v>
      </c>
      <c r="G52" s="61">
        <f>ABS(F52)</f>
        <v>1264.06556</v>
      </c>
      <c r="H52" s="74">
        <v>5.51002</v>
      </c>
      <c r="I52" s="63">
        <f>MAX(H52,-0.12*G52)</f>
        <v>5.51002</v>
      </c>
      <c r="J52" s="63">
        <f>IF(ABS(G52)&lt;=10,0.5,IF(ABS(G52)&lt;=25,1,IF(ABS(G52)&lt;=100,2,10)))</f>
        <v>10</v>
      </c>
      <c r="K52" s="64">
        <f>IF(H52&lt;-J52,1,0)</f>
        <v>0</v>
      </c>
      <c r="L52" s="64">
        <f>IF(K52=K51,L51+K52,0)</f>
        <v>0</v>
      </c>
      <c r="M52" s="65">
        <f>IF(OR(L52=6,L52=12,L52=18,L52=24,L52=30,L52=36,L52=42,L52=48,L52=54,L52=60,L52=66,L52=72,L52=78,L52=84,L52=90,L52=96),1,0)</f>
        <v>0</v>
      </c>
      <c r="N52" s="65">
        <f>IF(H52&gt;J52,1,0)</f>
        <v>0</v>
      </c>
      <c r="O52" s="65">
        <f>IF(N52=N51,O51+N52,0)</f>
        <v>0</v>
      </c>
      <c r="P52" s="65">
        <f>IF(OR(O52=6,O52=12,O52=18,O52=24,O52=30,O52=36,O52=42,O52=48,O52=54,O52=60,O52=66,O52=72,O52=78,O52=84,O52=90,O52=96),1,0)</f>
        <v>0</v>
      </c>
      <c r="Q52" s="66">
        <f>M52+P52</f>
        <v>0</v>
      </c>
      <c r="R52" s="66">
        <f>Q52*ABS(S52)*0.1</f>
        <v>0</v>
      </c>
      <c r="S52" s="67">
        <f>I52*E52/40000</f>
        <v>0.06235965135</v>
      </c>
      <c r="T52" s="60">
        <f>MIN($T$6/100*G52,150)</f>
        <v>150</v>
      </c>
      <c r="U52" s="60">
        <f>MIN($U$6/100*G52,200)</f>
        <v>189.609834</v>
      </c>
      <c r="V52" s="60">
        <f>MIN($V$6/100*G52,250)</f>
        <v>250</v>
      </c>
      <c r="W52" s="60">
        <v>0.2</v>
      </c>
      <c r="X52" s="60">
        <v>0.2</v>
      </c>
      <c r="Y52" s="60">
        <v>0.6</v>
      </c>
      <c r="Z52" s="67">
        <f>IF(AND(D52&lt;49.85,H52&gt;0),$C$2*ABS(H52)/40000,(SUMPRODUCT(--(H52&gt;$T52:$V52),(H52-$T52:$V52),($W52:$Y52)))*E52/40000)</f>
        <v>0</v>
      </c>
      <c r="AA52" s="67">
        <f>IF(AND(C52&gt;=50.1,H52&lt;0),($A$2)*ABS(H52)/40000,0)</f>
        <v>0</v>
      </c>
      <c r="AB52" s="67">
        <f>S52+Z52+AA52</f>
        <v>0.06235965135</v>
      </c>
      <c r="AC52" s="75">
        <f>IF(AB52&gt;=0,AB52,"")</f>
        <v>0.06235965135</v>
      </c>
      <c r="AD52" s="76" t="str">
        <f>IF(AB52&lt;0,AB52,"")</f>
        <v/>
      </c>
      <c r="AE52" s="77"/>
      <c r="AF52" s="89"/>
      <c r="AG52" s="92">
        <f>ROUND((AG51-0.01),2)</f>
        <v>51.04</v>
      </c>
      <c r="AH52" s="93">
        <v>0</v>
      </c>
      <c r="AI52" s="86">
        <v>0</v>
      </c>
    </row>
    <row r="53" spans="1:38" customHeight="1" ht="15.75">
      <c r="A53" s="70">
        <v>0.46875</v>
      </c>
      <c r="B53" s="71">
        <v>0.479166666666667</v>
      </c>
      <c r="C53" s="72">
        <v>49.96</v>
      </c>
      <c r="D53" s="73">
        <f>ROUND(C53,2)</f>
        <v>49.96</v>
      </c>
      <c r="E53" s="60">
        <v>421.13</v>
      </c>
      <c r="F53" s="60">
        <v>1238.03996</v>
      </c>
      <c r="G53" s="61">
        <f>ABS(F53)</f>
        <v>1238.03996</v>
      </c>
      <c r="H53" s="74">
        <v>-54.72632</v>
      </c>
      <c r="I53" s="63">
        <f>MAX(H53,-0.12*G53)</f>
        <v>-54.72632</v>
      </c>
      <c r="J53" s="63">
        <f>IF(ABS(G53)&lt;=10,0.5,IF(ABS(G53)&lt;=25,1,IF(ABS(G53)&lt;=100,2,10)))</f>
        <v>10</v>
      </c>
      <c r="K53" s="64">
        <f>IF(H53&lt;-J53,1,0)</f>
        <v>1</v>
      </c>
      <c r="L53" s="64">
        <f>IF(K53=K52,L52+K53,0)</f>
        <v>0</v>
      </c>
      <c r="M53" s="65">
        <f>IF(OR(L53=6,L53=12,L53=18,L53=24,L53=30,L53=36,L53=42,L53=48,L53=54,L53=60,L53=66,L53=72,L53=78,L53=84,L53=90,L53=96),1,0)</f>
        <v>0</v>
      </c>
      <c r="N53" s="65">
        <f>IF(H53&gt;J53,1,0)</f>
        <v>0</v>
      </c>
      <c r="O53" s="65">
        <f>IF(N53=N52,O52+N53,0)</f>
        <v>0</v>
      </c>
      <c r="P53" s="65">
        <f>IF(OR(O53=6,O53=12,O53=18,O53=24,O53=30,O53=36,O53=42,O53=48,O53=54,O53=60,O53=66,O53=72,O53=78,O53=84,O53=90,O53=96),1,0)</f>
        <v>0</v>
      </c>
      <c r="Q53" s="66">
        <f>M53+P53</f>
        <v>0</v>
      </c>
      <c r="R53" s="66">
        <f>Q53*ABS(S53)*0.1</f>
        <v>0</v>
      </c>
      <c r="S53" s="67">
        <f>I53*E53/40000</f>
        <v>-0.57617237854</v>
      </c>
      <c r="T53" s="60">
        <f>MIN($T$6/100*G53,150)</f>
        <v>148.5647952</v>
      </c>
      <c r="U53" s="60">
        <f>MIN($U$6/100*G53,200)</f>
        <v>185.705994</v>
      </c>
      <c r="V53" s="60">
        <f>MIN($V$6/100*G53,250)</f>
        <v>247.607992</v>
      </c>
      <c r="W53" s="60">
        <v>0.2</v>
      </c>
      <c r="X53" s="60">
        <v>0.2</v>
      </c>
      <c r="Y53" s="60">
        <v>0.6</v>
      </c>
      <c r="Z53" s="67">
        <f>IF(AND(D53&lt;49.85,H53&gt;0),$C$2*ABS(H53)/40000,(SUMPRODUCT(--(H53&gt;$T53:$V53),(H53-$T53:$V53),($W53:$Y53)))*E53/40000)</f>
        <v>0</v>
      </c>
      <c r="AA53" s="67">
        <f>IF(AND(C53&gt;=50.1,H53&lt;0),($A$2)*ABS(H53)/40000,0)</f>
        <v>0</v>
      </c>
      <c r="AB53" s="67">
        <f>S53+Z53+AA53</f>
        <v>-0.57617237854</v>
      </c>
      <c r="AC53" s="75" t="str">
        <f>IF(AB53&gt;=0,AB53,"")</f>
        <v/>
      </c>
      <c r="AD53" s="76">
        <f>IF(AB53&lt;0,AB53,"")</f>
        <v>-0.57617237854</v>
      </c>
      <c r="AE53" s="77"/>
      <c r="AF53" s="89"/>
      <c r="AG53" s="92">
        <f>ROUND((AG52-0.01),2)</f>
        <v>51.03</v>
      </c>
      <c r="AH53" s="93">
        <v>0</v>
      </c>
      <c r="AI53" s="86">
        <v>0</v>
      </c>
    </row>
    <row r="54" spans="1:38" customHeight="1" ht="15.75">
      <c r="A54" s="70">
        <v>0.479166666666667</v>
      </c>
      <c r="B54" s="71">
        <v>0.489583333333334</v>
      </c>
      <c r="C54" s="72">
        <v>50.03</v>
      </c>
      <c r="D54" s="73">
        <f>ROUND(C54,2)</f>
        <v>50.03</v>
      </c>
      <c r="E54" s="60">
        <v>117.94</v>
      </c>
      <c r="F54" s="60">
        <v>1238.00556</v>
      </c>
      <c r="G54" s="61">
        <f>ABS(F54)</f>
        <v>1238.00556</v>
      </c>
      <c r="H54" s="74">
        <v>-165.36101</v>
      </c>
      <c r="I54" s="63">
        <f>MAX(H54,-0.12*G54)</f>
        <v>-148.5606672</v>
      </c>
      <c r="J54" s="63">
        <f>IF(ABS(G54)&lt;=10,0.5,IF(ABS(G54)&lt;=25,1,IF(ABS(G54)&lt;=100,2,10)))</f>
        <v>10</v>
      </c>
      <c r="K54" s="64">
        <f>IF(H54&lt;-J54,1,0)</f>
        <v>1</v>
      </c>
      <c r="L54" s="64">
        <f>IF(K54=K53,L53+K54,0)</f>
        <v>1</v>
      </c>
      <c r="M54" s="65">
        <f>IF(OR(L54=6,L54=12,L54=18,L54=24,L54=30,L54=36,L54=42,L54=48,L54=54,L54=60,L54=66,L54=72,L54=78,L54=84,L54=90,L54=96),1,0)</f>
        <v>0</v>
      </c>
      <c r="N54" s="65">
        <f>IF(H54&gt;J54,1,0)</f>
        <v>0</v>
      </c>
      <c r="O54" s="65">
        <f>IF(N54=N53,O53+N54,0)</f>
        <v>0</v>
      </c>
      <c r="P54" s="65">
        <f>IF(OR(O54=6,O54=12,O54=18,O54=24,O54=30,O54=36,O54=42,O54=48,O54=54,O54=60,O54=66,O54=72,O54=78,O54=84,O54=90,O54=96),1,0)</f>
        <v>0</v>
      </c>
      <c r="Q54" s="66">
        <f>M54+P54</f>
        <v>0</v>
      </c>
      <c r="R54" s="66">
        <f>Q54*ABS(S54)*0.1</f>
        <v>0</v>
      </c>
      <c r="S54" s="67">
        <f>I54*E54/40000</f>
        <v>-0.4380311272392</v>
      </c>
      <c r="T54" s="60">
        <f>MIN($T$6/100*G54,150)</f>
        <v>148.5606672</v>
      </c>
      <c r="U54" s="60">
        <f>MIN($U$6/100*G54,200)</f>
        <v>185.700834</v>
      </c>
      <c r="V54" s="60">
        <f>MIN($V$6/100*G54,250)</f>
        <v>247.601112</v>
      </c>
      <c r="W54" s="60">
        <v>0.2</v>
      </c>
      <c r="X54" s="60">
        <v>0.2</v>
      </c>
      <c r="Y54" s="60">
        <v>0.6</v>
      </c>
      <c r="Z54" s="67">
        <f>IF(AND(D54&lt;49.85,H54&gt;0),$C$2*ABS(H54)/40000,(SUMPRODUCT(--(H54&gt;$T54:$V54),(H54-$T54:$V54),($W54:$Y54)))*E54/40000)</f>
        <v>0</v>
      </c>
      <c r="AA54" s="67">
        <f>IF(AND(C54&gt;=50.1,H54&lt;0),($A$2)*ABS(H54)/40000,0)</f>
        <v>0</v>
      </c>
      <c r="AB54" s="67">
        <f>S54+Z54+AA54</f>
        <v>-0.4380311272392</v>
      </c>
      <c r="AC54" s="75" t="str">
        <f>IF(AB54&gt;=0,AB54,"")</f>
        <v/>
      </c>
      <c r="AD54" s="76">
        <f>IF(AB54&lt;0,AB54,"")</f>
        <v>-0.4380311272392</v>
      </c>
      <c r="AE54" s="77"/>
      <c r="AF54" s="89"/>
      <c r="AG54" s="92">
        <f>ROUND((AG53-0.01),2)</f>
        <v>51.02</v>
      </c>
      <c r="AH54" s="93">
        <v>0</v>
      </c>
      <c r="AI54" s="86">
        <v>0</v>
      </c>
    </row>
    <row r="55" spans="1:38" customHeight="1" ht="15.75">
      <c r="A55" s="70">
        <v>0.489583333333333</v>
      </c>
      <c r="B55" s="71">
        <v>0.5</v>
      </c>
      <c r="C55" s="72">
        <v>50.02</v>
      </c>
      <c r="D55" s="73">
        <f>ROUND(C55,2)</f>
        <v>50.02</v>
      </c>
      <c r="E55" s="60">
        <v>176.91</v>
      </c>
      <c r="F55" s="60">
        <v>1235.88076</v>
      </c>
      <c r="G55" s="61">
        <f>ABS(F55)</f>
        <v>1235.88076</v>
      </c>
      <c r="H55" s="74">
        <v>-138.23381</v>
      </c>
      <c r="I55" s="63">
        <f>MAX(H55,-0.12*G55)</f>
        <v>-138.23381</v>
      </c>
      <c r="J55" s="63">
        <f>IF(ABS(G55)&lt;=10,0.5,IF(ABS(G55)&lt;=25,1,IF(ABS(G55)&lt;=100,2,10)))</f>
        <v>10</v>
      </c>
      <c r="K55" s="64">
        <f>IF(H55&lt;-J55,1,0)</f>
        <v>1</v>
      </c>
      <c r="L55" s="64">
        <f>IF(K55=K54,L54+K55,0)</f>
        <v>2</v>
      </c>
      <c r="M55" s="65">
        <f>IF(OR(L55=6,L55=12,L55=18,L55=24,L55=30,L55=36,L55=42,L55=48,L55=54,L55=60,L55=66,L55=72,L55=78,L55=84,L55=90,L55=96),1,0)</f>
        <v>0</v>
      </c>
      <c r="N55" s="65">
        <f>IF(H55&gt;J55,1,0)</f>
        <v>0</v>
      </c>
      <c r="O55" s="65">
        <f>IF(N55=N54,O54+N55,0)</f>
        <v>0</v>
      </c>
      <c r="P55" s="65">
        <f>IF(OR(O55=6,O55=12,O55=18,O55=24,O55=30,O55=36,O55=42,O55=48,O55=54,O55=60,O55=66,O55=72,O55=78,O55=84,O55=90,O55=96),1,0)</f>
        <v>0</v>
      </c>
      <c r="Q55" s="66">
        <f>M55+P55</f>
        <v>0</v>
      </c>
      <c r="R55" s="66">
        <f>Q55*ABS(S55)*0.1</f>
        <v>0</v>
      </c>
      <c r="S55" s="67">
        <f>I55*E55/40000</f>
        <v>-0.6113735831775</v>
      </c>
      <c r="T55" s="60">
        <f>MIN($T$6/100*G55,150)</f>
        <v>148.3056912</v>
      </c>
      <c r="U55" s="60">
        <f>MIN($U$6/100*G55,200)</f>
        <v>185.382114</v>
      </c>
      <c r="V55" s="60">
        <f>MIN($V$6/100*G55,250)</f>
        <v>247.176152</v>
      </c>
      <c r="W55" s="60">
        <v>0.2</v>
      </c>
      <c r="X55" s="60">
        <v>0.2</v>
      </c>
      <c r="Y55" s="60">
        <v>0.6</v>
      </c>
      <c r="Z55" s="67">
        <f>IF(AND(D55&lt;49.85,H55&gt;0),$C$2*ABS(H55)/40000,(SUMPRODUCT(--(H55&gt;$T55:$V55),(H55-$T55:$V55),($W55:$Y55)))*E55/40000)</f>
        <v>0</v>
      </c>
      <c r="AA55" s="67">
        <f>IF(AND(C55&gt;=50.1,H55&lt;0),($A$2)*ABS(H55)/40000,0)</f>
        <v>0</v>
      </c>
      <c r="AB55" s="67">
        <f>S55+Z55+AA55</f>
        <v>-0.6113735831775</v>
      </c>
      <c r="AC55" s="75" t="str">
        <f>IF(AB55&gt;=0,AB55,"")</f>
        <v/>
      </c>
      <c r="AD55" s="76">
        <f>IF(AB55&lt;0,AB55,"")</f>
        <v>-0.6113735831775</v>
      </c>
      <c r="AE55" s="77"/>
      <c r="AF55" s="89"/>
      <c r="AG55" s="92">
        <f>ROUND((AG54-0.01),2)</f>
        <v>51.01</v>
      </c>
      <c r="AH55" s="93">
        <v>0</v>
      </c>
      <c r="AI55" s="86">
        <v>0</v>
      </c>
    </row>
    <row r="56" spans="1:38" customHeight="1" ht="15.75">
      <c r="A56" s="70">
        <v>0.5</v>
      </c>
      <c r="B56" s="71">
        <v>0.510416666666667</v>
      </c>
      <c r="C56" s="72">
        <v>50.02</v>
      </c>
      <c r="D56" s="73">
        <f>ROUND(C56,2)</f>
        <v>50.02</v>
      </c>
      <c r="E56" s="60">
        <v>176.91</v>
      </c>
      <c r="F56" s="60">
        <v>1182.51076</v>
      </c>
      <c r="G56" s="61">
        <f>ABS(F56)</f>
        <v>1182.51076</v>
      </c>
      <c r="H56" s="74">
        <v>-105.85849</v>
      </c>
      <c r="I56" s="63">
        <f>MAX(H56,-0.12*G56)</f>
        <v>-105.85849</v>
      </c>
      <c r="J56" s="63">
        <f>IF(ABS(G56)&lt;=10,0.5,IF(ABS(G56)&lt;=25,1,IF(ABS(G56)&lt;=100,2,10)))</f>
        <v>10</v>
      </c>
      <c r="K56" s="64">
        <f>IF(H56&lt;-J56,1,0)</f>
        <v>1</v>
      </c>
      <c r="L56" s="64">
        <f>IF(K56=K55,L55+K56,0)</f>
        <v>3</v>
      </c>
      <c r="M56" s="65">
        <f>IF(OR(L56=6,L56=12,L56=18,L56=24,L56=30,L56=36,L56=42,L56=48,L56=54,L56=60,L56=66,L56=72,L56=78,L56=84,L56=90,L56=96),1,0)</f>
        <v>0</v>
      </c>
      <c r="N56" s="65">
        <f>IF(H56&gt;J56,1,0)</f>
        <v>0</v>
      </c>
      <c r="O56" s="65">
        <f>IF(N56=N55,O55+N56,0)</f>
        <v>0</v>
      </c>
      <c r="P56" s="65">
        <f>IF(OR(O56=6,O56=12,O56=18,O56=24,O56=30,O56=36,O56=42,O56=48,O56=54,O56=60,O56=66,O56=72,O56=78,O56=84,O56=90,O56=96),1,0)</f>
        <v>0</v>
      </c>
      <c r="Q56" s="66">
        <f>M56+P56</f>
        <v>0</v>
      </c>
      <c r="R56" s="66">
        <f>Q56*ABS(S56)*0.1</f>
        <v>0</v>
      </c>
      <c r="S56" s="67">
        <f>I56*E56/40000</f>
        <v>-0.4681856366475</v>
      </c>
      <c r="T56" s="60">
        <f>MIN($T$6/100*G56,150)</f>
        <v>141.9012912</v>
      </c>
      <c r="U56" s="60">
        <f>MIN($U$6/100*G56,200)</f>
        <v>177.376614</v>
      </c>
      <c r="V56" s="60">
        <f>MIN($V$6/100*G56,250)</f>
        <v>236.502152</v>
      </c>
      <c r="W56" s="60">
        <v>0.2</v>
      </c>
      <c r="X56" s="60">
        <v>0.2</v>
      </c>
      <c r="Y56" s="60">
        <v>0.6</v>
      </c>
      <c r="Z56" s="67">
        <f>IF(AND(D56&lt;49.85,H56&gt;0),$C$2*ABS(H56)/40000,(SUMPRODUCT(--(H56&gt;$T56:$V56),(H56-$T56:$V56),($W56:$Y56)))*E56/40000)</f>
        <v>0</v>
      </c>
      <c r="AA56" s="67">
        <f>IF(AND(C56&gt;=50.1,H56&lt;0),($A$2)*ABS(H56)/40000,0)</f>
        <v>0</v>
      </c>
      <c r="AB56" s="67">
        <f>S56+Z56+AA56</f>
        <v>-0.4681856366475</v>
      </c>
      <c r="AC56" s="75" t="str">
        <f>IF(AB56&gt;=0,AB56,"")</f>
        <v/>
      </c>
      <c r="AD56" s="76">
        <f>IF(AB56&lt;0,AB56,"")</f>
        <v>-0.4681856366475</v>
      </c>
      <c r="AE56" s="77"/>
      <c r="AF56" s="89"/>
      <c r="AG56" s="92">
        <f>ROUND((AG55-0.01),2)</f>
        <v>51</v>
      </c>
      <c r="AH56" s="93">
        <v>0</v>
      </c>
      <c r="AI56" s="86">
        <v>0</v>
      </c>
    </row>
    <row r="57" spans="1:38" customHeight="1" ht="15.75">
      <c r="A57" s="70">
        <v>0.510416666666667</v>
      </c>
      <c r="B57" s="71">
        <v>0.520833333333334</v>
      </c>
      <c r="C57" s="72">
        <v>49.94</v>
      </c>
      <c r="D57" s="73">
        <f>ROUND(C57,2)</f>
        <v>49.94</v>
      </c>
      <c r="E57" s="60">
        <v>484.28</v>
      </c>
      <c r="F57" s="60">
        <v>1141.12436</v>
      </c>
      <c r="G57" s="61">
        <f>ABS(F57)</f>
        <v>1141.12436</v>
      </c>
      <c r="H57" s="74">
        <v>-63.22351</v>
      </c>
      <c r="I57" s="63">
        <f>MAX(H57,-0.12*G57)</f>
        <v>-63.22351</v>
      </c>
      <c r="J57" s="63">
        <f>IF(ABS(G57)&lt;=10,0.5,IF(ABS(G57)&lt;=25,1,IF(ABS(G57)&lt;=100,2,10)))</f>
        <v>10</v>
      </c>
      <c r="K57" s="64">
        <f>IF(H57&lt;-J57,1,0)</f>
        <v>1</v>
      </c>
      <c r="L57" s="64">
        <f>IF(K57=K56,L56+K57,0)</f>
        <v>4</v>
      </c>
      <c r="M57" s="65">
        <f>IF(OR(L57=6,L57=12,L57=18,L57=24,L57=30,L57=36,L57=42,L57=48,L57=54,L57=60,L57=66,L57=72,L57=78,L57=84,L57=90,L57=96),1,0)</f>
        <v>0</v>
      </c>
      <c r="N57" s="65">
        <f>IF(H57&gt;J57,1,0)</f>
        <v>0</v>
      </c>
      <c r="O57" s="65">
        <f>IF(N57=N56,O56+N57,0)</f>
        <v>0</v>
      </c>
      <c r="P57" s="65">
        <f>IF(OR(O57=6,O57=12,O57=18,O57=24,O57=30,O57=36,O57=42,O57=48,O57=54,O57=60,O57=66,O57=72,O57=78,O57=84,O57=90,O57=96),1,0)</f>
        <v>0</v>
      </c>
      <c r="Q57" s="66">
        <f>M57+P57</f>
        <v>0</v>
      </c>
      <c r="R57" s="66">
        <f>Q57*ABS(S57)*0.1</f>
        <v>0</v>
      </c>
      <c r="S57" s="67">
        <f>I57*E57/40000</f>
        <v>-0.7654470355699999</v>
      </c>
      <c r="T57" s="60">
        <f>MIN($T$6/100*G57,150)</f>
        <v>136.9349232</v>
      </c>
      <c r="U57" s="60">
        <f>MIN($U$6/100*G57,200)</f>
        <v>171.168654</v>
      </c>
      <c r="V57" s="60">
        <f>MIN($V$6/100*G57,250)</f>
        <v>228.224872</v>
      </c>
      <c r="W57" s="60">
        <v>0.2</v>
      </c>
      <c r="X57" s="60">
        <v>0.2</v>
      </c>
      <c r="Y57" s="60">
        <v>0.6</v>
      </c>
      <c r="Z57" s="67">
        <f>IF(AND(D57&lt;49.85,H57&gt;0),$C$2*ABS(H57)/40000,(SUMPRODUCT(--(H57&gt;$T57:$V57),(H57-$T57:$V57),($W57:$Y57)))*E57/40000)</f>
        <v>0</v>
      </c>
      <c r="AA57" s="67">
        <f>IF(AND(C57&gt;=50.1,H57&lt;0),($A$2)*ABS(H57)/40000,0)</f>
        <v>0</v>
      </c>
      <c r="AB57" s="67">
        <f>S57+Z57+AA57</f>
        <v>-0.7654470355699999</v>
      </c>
      <c r="AC57" s="75" t="str">
        <f>IF(AB57&gt;=0,AB57,"")</f>
        <v/>
      </c>
      <c r="AD57" s="76">
        <f>IF(AB57&lt;0,AB57,"")</f>
        <v>-0.7654470355699999</v>
      </c>
      <c r="AE57" s="77"/>
      <c r="AF57" s="89"/>
      <c r="AG57" s="92">
        <f>ROUND((AG56-0.01),2)</f>
        <v>50.99</v>
      </c>
      <c r="AH57" s="93">
        <v>0</v>
      </c>
      <c r="AI57" s="86">
        <v>0</v>
      </c>
    </row>
    <row r="58" spans="1:38" customHeight="1" ht="15.75">
      <c r="A58" s="70">
        <v>0.520833333333333</v>
      </c>
      <c r="B58" s="71">
        <v>0.53125</v>
      </c>
      <c r="C58" s="72">
        <v>49.88</v>
      </c>
      <c r="D58" s="73">
        <f>ROUND(C58,2)</f>
        <v>49.88</v>
      </c>
      <c r="E58" s="60">
        <v>673.71</v>
      </c>
      <c r="F58" s="60">
        <v>1079.384</v>
      </c>
      <c r="G58" s="61">
        <f>ABS(F58)</f>
        <v>1079.384</v>
      </c>
      <c r="H58" s="74">
        <v>6.16491</v>
      </c>
      <c r="I58" s="63">
        <f>MAX(H58,-0.12*G58)</f>
        <v>6.16491</v>
      </c>
      <c r="J58" s="63">
        <f>IF(ABS(G58)&lt;=10,0.5,IF(ABS(G58)&lt;=25,1,IF(ABS(G58)&lt;=100,2,10)))</f>
        <v>10</v>
      </c>
      <c r="K58" s="64">
        <f>IF(H58&lt;-J58,1,0)</f>
        <v>0</v>
      </c>
      <c r="L58" s="64">
        <f>IF(K58=K57,L57+K58,0)</f>
        <v>0</v>
      </c>
      <c r="M58" s="65">
        <f>IF(OR(L58=6,L58=12,L58=18,L58=24,L58=30,L58=36,L58=42,L58=48,L58=54,L58=60,L58=66,L58=72,L58=78,L58=84,L58=90,L58=96),1,0)</f>
        <v>0</v>
      </c>
      <c r="N58" s="65">
        <f>IF(H58&gt;J58,1,0)</f>
        <v>0</v>
      </c>
      <c r="O58" s="65">
        <f>IF(N58=N57,O57+N58,0)</f>
        <v>0</v>
      </c>
      <c r="P58" s="65">
        <f>IF(OR(O58=6,O58=12,O58=18,O58=24,O58=30,O58=36,O58=42,O58=48,O58=54,O58=60,O58=66,O58=72,O58=78,O58=84,O58=90,O58=96),1,0)</f>
        <v>0</v>
      </c>
      <c r="Q58" s="66">
        <f>M58+P58</f>
        <v>0</v>
      </c>
      <c r="R58" s="66">
        <f>Q58*ABS(S58)*0.1</f>
        <v>0</v>
      </c>
      <c r="S58" s="67">
        <f>I58*E58/40000</f>
        <v>0.1038340379025</v>
      </c>
      <c r="T58" s="60">
        <f>MIN($T$6/100*G58,150)</f>
        <v>129.52608</v>
      </c>
      <c r="U58" s="60">
        <f>MIN($U$6/100*G58,200)</f>
        <v>161.9076</v>
      </c>
      <c r="V58" s="60">
        <f>MIN($V$6/100*G58,250)</f>
        <v>215.8768</v>
      </c>
      <c r="W58" s="60">
        <v>0.2</v>
      </c>
      <c r="X58" s="60">
        <v>0.2</v>
      </c>
      <c r="Y58" s="60">
        <v>0.6</v>
      </c>
      <c r="Z58" s="67">
        <f>IF(AND(D58&lt;49.85,H58&gt;0),$C$2*ABS(H58)/40000,(SUMPRODUCT(--(H58&gt;$T58:$V58),(H58-$T58:$V58),($W58:$Y58)))*E58/40000)</f>
        <v>0</v>
      </c>
      <c r="AA58" s="67">
        <f>IF(AND(C58&gt;=50.1,H58&lt;0),($A$2)*ABS(H58)/40000,0)</f>
        <v>0</v>
      </c>
      <c r="AB58" s="67">
        <f>S58+Z58+AA58</f>
        <v>0.1038340379025</v>
      </c>
      <c r="AC58" s="75">
        <f>IF(AB58&gt;=0,AB58,"")</f>
        <v>0.1038340379025</v>
      </c>
      <c r="AD58" s="76" t="str">
        <f>IF(AB58&lt;0,AB58,"")</f>
        <v/>
      </c>
      <c r="AE58" s="77"/>
      <c r="AF58" s="89"/>
      <c r="AG58" s="92">
        <f>ROUND((AG57-0.01),2)</f>
        <v>50.98</v>
      </c>
      <c r="AH58" s="93">
        <v>0</v>
      </c>
      <c r="AI58" s="86">
        <v>0</v>
      </c>
    </row>
    <row r="59" spans="1:38" customHeight="1" ht="15.75">
      <c r="A59" s="70">
        <v>0.53125</v>
      </c>
      <c r="B59" s="71">
        <v>0.541666666666667</v>
      </c>
      <c r="C59" s="72">
        <v>49.88</v>
      </c>
      <c r="D59" s="73">
        <f>ROUND(C59,2)</f>
        <v>49.88</v>
      </c>
      <c r="E59" s="60">
        <v>673.71</v>
      </c>
      <c r="F59" s="60">
        <v>1078.5084</v>
      </c>
      <c r="G59" s="61">
        <f>ABS(F59)</f>
        <v>1078.5084</v>
      </c>
      <c r="H59" s="74">
        <v>-8.92201</v>
      </c>
      <c r="I59" s="63">
        <f>MAX(H59,-0.12*G59)</f>
        <v>-8.92201</v>
      </c>
      <c r="J59" s="63">
        <f>IF(ABS(G59)&lt;=10,0.5,IF(ABS(G59)&lt;=25,1,IF(ABS(G59)&lt;=100,2,10)))</f>
        <v>10</v>
      </c>
      <c r="K59" s="64">
        <f>IF(H59&lt;-J59,1,0)</f>
        <v>0</v>
      </c>
      <c r="L59" s="64">
        <f>IF(K59=K58,L58+K59,0)</f>
        <v>0</v>
      </c>
      <c r="M59" s="65">
        <f>IF(OR(L59=6,L59=12,L59=18,L59=24,L59=30,L59=36,L59=42,L59=48,L59=54,L59=60,L59=66,L59=72,L59=78,L59=84,L59=90,L59=96),1,0)</f>
        <v>0</v>
      </c>
      <c r="N59" s="65">
        <f>IF(H59&gt;J59,1,0)</f>
        <v>0</v>
      </c>
      <c r="O59" s="65">
        <f>IF(N59=N58,O58+N59,0)</f>
        <v>0</v>
      </c>
      <c r="P59" s="65">
        <f>IF(OR(O59=6,O59=12,O59=18,O59=24,O59=30,O59=36,O59=42,O59=48,O59=54,O59=60,O59=66,O59=72,O59=78,O59=84,O59=90,O59=96),1,0)</f>
        <v>0</v>
      </c>
      <c r="Q59" s="66">
        <f>M59+P59</f>
        <v>0</v>
      </c>
      <c r="R59" s="66">
        <f>Q59*ABS(S59)*0.1</f>
        <v>0</v>
      </c>
      <c r="S59" s="67">
        <f>I59*E59/40000</f>
        <v>-0.1502711839275</v>
      </c>
      <c r="T59" s="60">
        <f>MIN($T$6/100*G59,150)</f>
        <v>129.421008</v>
      </c>
      <c r="U59" s="60">
        <f>MIN($U$6/100*G59,200)</f>
        <v>161.77626</v>
      </c>
      <c r="V59" s="60">
        <f>MIN($V$6/100*G59,250)</f>
        <v>215.70168</v>
      </c>
      <c r="W59" s="60">
        <v>0.2</v>
      </c>
      <c r="X59" s="60">
        <v>0.2</v>
      </c>
      <c r="Y59" s="60">
        <v>0.6</v>
      </c>
      <c r="Z59" s="67">
        <f>IF(AND(D59&lt;49.85,H59&gt;0),$C$2*ABS(H59)/40000,(SUMPRODUCT(--(H59&gt;$T59:$V59),(H59-$T59:$V59),($W59:$Y59)))*E59/40000)</f>
        <v>0</v>
      </c>
      <c r="AA59" s="67">
        <f>IF(AND(C59&gt;=50.1,H59&lt;0),($A$2)*ABS(H59)/40000,0)</f>
        <v>0</v>
      </c>
      <c r="AB59" s="67">
        <f>S59+Z59+AA59</f>
        <v>-0.1502711839275</v>
      </c>
      <c r="AC59" s="75" t="str">
        <f>IF(AB59&gt;=0,AB59,"")</f>
        <v/>
      </c>
      <c r="AD59" s="76">
        <f>IF(AB59&lt;0,AB59,"")</f>
        <v>-0.1502711839275</v>
      </c>
      <c r="AE59" s="77"/>
      <c r="AF59" s="89"/>
      <c r="AG59" s="92">
        <f>ROUND((AG58-0.01),2)</f>
        <v>50.97</v>
      </c>
      <c r="AH59" s="93">
        <v>0</v>
      </c>
      <c r="AI59" s="86">
        <v>0</v>
      </c>
    </row>
    <row r="60" spans="1:38" customHeight="1" ht="15.75">
      <c r="A60" s="70">
        <v>0.541666666666667</v>
      </c>
      <c r="B60" s="71">
        <v>0.552083333333334</v>
      </c>
      <c r="C60" s="72">
        <v>50.03</v>
      </c>
      <c r="D60" s="73">
        <f>ROUND(C60,2)</f>
        <v>50.03</v>
      </c>
      <c r="E60" s="60">
        <v>117.94</v>
      </c>
      <c r="F60" s="60">
        <v>1058.214</v>
      </c>
      <c r="G60" s="61">
        <f>ABS(F60)</f>
        <v>1058.214</v>
      </c>
      <c r="H60" s="74">
        <v>-37.14713</v>
      </c>
      <c r="I60" s="63">
        <f>MAX(H60,-0.12*G60)</f>
        <v>-37.14713</v>
      </c>
      <c r="J60" s="63">
        <f>IF(ABS(G60)&lt;=10,0.5,IF(ABS(G60)&lt;=25,1,IF(ABS(G60)&lt;=100,2,10)))</f>
        <v>10</v>
      </c>
      <c r="K60" s="64">
        <f>IF(H60&lt;-J60,1,0)</f>
        <v>1</v>
      </c>
      <c r="L60" s="64">
        <f>IF(K60=K59,L59+K60,0)</f>
        <v>0</v>
      </c>
      <c r="M60" s="65">
        <f>IF(OR(L60=6,L60=12,L60=18,L60=24,L60=30,L60=36,L60=42,L60=48,L60=54,L60=60,L60=66,L60=72,L60=78,L60=84,L60=90,L60=96),1,0)</f>
        <v>0</v>
      </c>
      <c r="N60" s="65">
        <f>IF(H60&gt;J60,1,0)</f>
        <v>0</v>
      </c>
      <c r="O60" s="65">
        <f>IF(N60=N59,O59+N60,0)</f>
        <v>0</v>
      </c>
      <c r="P60" s="65">
        <f>IF(OR(O60=6,O60=12,O60=18,O60=24,O60=30,O60=36,O60=42,O60=48,O60=54,O60=60,O60=66,O60=72,O60=78,O60=84,O60=90,O60=96),1,0)</f>
        <v>0</v>
      </c>
      <c r="Q60" s="66">
        <f>M60+P60</f>
        <v>0</v>
      </c>
      <c r="R60" s="66">
        <f>Q60*ABS(S60)*0.1</f>
        <v>0</v>
      </c>
      <c r="S60" s="67">
        <f>I60*E60/40000</f>
        <v>-0.109528312805</v>
      </c>
      <c r="T60" s="60">
        <f>MIN($T$6/100*G60,150)</f>
        <v>126.98568</v>
      </c>
      <c r="U60" s="60">
        <f>MIN($U$6/100*G60,200)</f>
        <v>158.7321</v>
      </c>
      <c r="V60" s="60">
        <f>MIN($V$6/100*G60,250)</f>
        <v>211.6428</v>
      </c>
      <c r="W60" s="60">
        <v>0.2</v>
      </c>
      <c r="X60" s="60">
        <v>0.2</v>
      </c>
      <c r="Y60" s="60">
        <v>0.6</v>
      </c>
      <c r="Z60" s="67">
        <f>IF(AND(D60&lt;49.85,H60&gt;0),$C$2*ABS(H60)/40000,(SUMPRODUCT(--(H60&gt;$T60:$V60),(H60-$T60:$V60),($W60:$Y60)))*E60/40000)</f>
        <v>0</v>
      </c>
      <c r="AA60" s="67">
        <f>IF(AND(C60&gt;=50.1,H60&lt;0),($A$2)*ABS(H60)/40000,0)</f>
        <v>0</v>
      </c>
      <c r="AB60" s="67">
        <f>S60+Z60+AA60</f>
        <v>-0.109528312805</v>
      </c>
      <c r="AC60" s="75" t="str">
        <f>IF(AB60&gt;=0,AB60,"")</f>
        <v/>
      </c>
      <c r="AD60" s="76">
        <f>IF(AB60&lt;0,AB60,"")</f>
        <v>-0.109528312805</v>
      </c>
      <c r="AE60" s="77"/>
      <c r="AF60" s="89"/>
      <c r="AG60" s="92">
        <f>ROUND((AG59-0.01),2)</f>
        <v>50.96</v>
      </c>
      <c r="AH60" s="93">
        <v>0</v>
      </c>
      <c r="AI60" s="86">
        <v>0</v>
      </c>
    </row>
    <row r="61" spans="1:38" customHeight="1" ht="15.75">
      <c r="A61" s="70">
        <v>0.552083333333333</v>
      </c>
      <c r="B61" s="71">
        <v>0.5625</v>
      </c>
      <c r="C61" s="72">
        <v>49.98</v>
      </c>
      <c r="D61" s="73">
        <f>ROUND(C61,2)</f>
        <v>49.98</v>
      </c>
      <c r="E61" s="60">
        <v>357.99</v>
      </c>
      <c r="F61" s="60">
        <v>1047.01</v>
      </c>
      <c r="G61" s="61">
        <f>ABS(F61)</f>
        <v>1047.01</v>
      </c>
      <c r="H61" s="74">
        <v>-43.70568</v>
      </c>
      <c r="I61" s="63">
        <f>MAX(H61,-0.12*G61)</f>
        <v>-43.70568</v>
      </c>
      <c r="J61" s="63">
        <f>IF(ABS(G61)&lt;=10,0.5,IF(ABS(G61)&lt;=25,1,IF(ABS(G61)&lt;=100,2,10)))</f>
        <v>10</v>
      </c>
      <c r="K61" s="64">
        <f>IF(H61&lt;-J61,1,0)</f>
        <v>1</v>
      </c>
      <c r="L61" s="64">
        <f>IF(K61=K60,L60+K61,0)</f>
        <v>1</v>
      </c>
      <c r="M61" s="65">
        <f>IF(OR(L61=6,L61=12,L61=18,L61=24,L61=30,L61=36,L61=42,L61=48,L61=54,L61=60,L61=66,L61=72,L61=78,L61=84,L61=90,L61=96),1,0)</f>
        <v>0</v>
      </c>
      <c r="N61" s="65">
        <f>IF(H61&gt;J61,1,0)</f>
        <v>0</v>
      </c>
      <c r="O61" s="65">
        <f>IF(N61=N60,O60+N61,0)</f>
        <v>0</v>
      </c>
      <c r="P61" s="65">
        <f>IF(OR(O61=6,O61=12,O61=18,O61=24,O61=30,O61=36,O61=42,O61=48,O61=54,O61=60,O61=66,O61=72,O61=78,O61=84,O61=90,O61=96),1,0)</f>
        <v>0</v>
      </c>
      <c r="Q61" s="66">
        <f>M61+P61</f>
        <v>0</v>
      </c>
      <c r="R61" s="66">
        <f>Q61*ABS(S61)*0.1</f>
        <v>0</v>
      </c>
      <c r="S61" s="67">
        <f>I61*E61/40000</f>
        <v>-0.39115490958</v>
      </c>
      <c r="T61" s="60">
        <f>MIN($T$6/100*G61,150)</f>
        <v>125.6412</v>
      </c>
      <c r="U61" s="60">
        <f>MIN($U$6/100*G61,200)</f>
        <v>157.0515</v>
      </c>
      <c r="V61" s="60">
        <f>MIN($V$6/100*G61,250)</f>
        <v>209.402</v>
      </c>
      <c r="W61" s="60">
        <v>0.2</v>
      </c>
      <c r="X61" s="60">
        <v>0.2</v>
      </c>
      <c r="Y61" s="60">
        <v>0.6</v>
      </c>
      <c r="Z61" s="67">
        <f>IF(AND(D61&lt;49.85,H61&gt;0),$C$2*ABS(H61)/40000,(SUMPRODUCT(--(H61&gt;$T61:$V61),(H61-$T61:$V61),($W61:$Y61)))*E61/40000)</f>
        <v>0</v>
      </c>
      <c r="AA61" s="67">
        <f>IF(AND(C61&gt;=50.1,H61&lt;0),($A$2)*ABS(H61)/40000,0)</f>
        <v>0</v>
      </c>
      <c r="AB61" s="67">
        <f>S61+Z61+AA61</f>
        <v>-0.39115490958</v>
      </c>
      <c r="AC61" s="75" t="str">
        <f>IF(AB61&gt;=0,AB61,"")</f>
        <v/>
      </c>
      <c r="AD61" s="76">
        <f>IF(AB61&lt;0,AB61,"")</f>
        <v>-0.39115490958</v>
      </c>
      <c r="AE61" s="77"/>
      <c r="AF61" s="89"/>
      <c r="AG61" s="92">
        <f>ROUND((AG60-0.01),2)</f>
        <v>50.95</v>
      </c>
      <c r="AH61" s="93">
        <v>0</v>
      </c>
      <c r="AI61" s="86">
        <v>0</v>
      </c>
    </row>
    <row r="62" spans="1:38" customHeight="1" ht="15.75">
      <c r="A62" s="70">
        <v>0.5625</v>
      </c>
      <c r="B62" s="71">
        <v>0.572916666666667</v>
      </c>
      <c r="C62" s="72">
        <v>49.96</v>
      </c>
      <c r="D62" s="73">
        <f>ROUND(C62,2)</f>
        <v>49.96</v>
      </c>
      <c r="E62" s="60">
        <v>421.13</v>
      </c>
      <c r="F62" s="60">
        <v>1042.4032</v>
      </c>
      <c r="G62" s="61">
        <f>ABS(F62)</f>
        <v>1042.4032</v>
      </c>
      <c r="H62" s="74">
        <v>-21.00213</v>
      </c>
      <c r="I62" s="63">
        <f>MAX(H62,-0.12*G62)</f>
        <v>-21.00213</v>
      </c>
      <c r="J62" s="63">
        <f>IF(ABS(G62)&lt;=10,0.5,IF(ABS(G62)&lt;=25,1,IF(ABS(G62)&lt;=100,2,10)))</f>
        <v>10</v>
      </c>
      <c r="K62" s="64">
        <f>IF(H62&lt;-J62,1,0)</f>
        <v>1</v>
      </c>
      <c r="L62" s="64">
        <f>IF(K62=K61,L61+K62,0)</f>
        <v>2</v>
      </c>
      <c r="M62" s="65">
        <f>IF(OR(L62=6,L62=12,L62=18,L62=24,L62=30,L62=36,L62=42,L62=48,L62=54,L62=60,L62=66,L62=72,L62=78,L62=84,L62=90,L62=96),1,0)</f>
        <v>0</v>
      </c>
      <c r="N62" s="65">
        <f>IF(H62&gt;J62,1,0)</f>
        <v>0</v>
      </c>
      <c r="O62" s="65">
        <f>IF(N62=N61,O61+N62,0)</f>
        <v>0</v>
      </c>
      <c r="P62" s="65">
        <f>IF(OR(O62=6,O62=12,O62=18,O62=24,O62=30,O62=36,O62=42,O62=48,O62=54,O62=60,O62=66,O62=72,O62=78,O62=84,O62=90,O62=96),1,0)</f>
        <v>0</v>
      </c>
      <c r="Q62" s="66">
        <f>M62+P62</f>
        <v>0</v>
      </c>
      <c r="R62" s="66">
        <f>Q62*ABS(S62)*0.1</f>
        <v>0</v>
      </c>
      <c r="S62" s="67">
        <f>I62*E62/40000</f>
        <v>-0.2211156751725</v>
      </c>
      <c r="T62" s="60">
        <f>MIN($T$6/100*G62,150)</f>
        <v>125.088384</v>
      </c>
      <c r="U62" s="60">
        <f>MIN($U$6/100*G62,200)</f>
        <v>156.36048</v>
      </c>
      <c r="V62" s="60">
        <f>MIN($V$6/100*G62,250)</f>
        <v>208.48064</v>
      </c>
      <c r="W62" s="60">
        <v>0.2</v>
      </c>
      <c r="X62" s="60">
        <v>0.2</v>
      </c>
      <c r="Y62" s="60">
        <v>0.6</v>
      </c>
      <c r="Z62" s="67">
        <f>IF(AND(D62&lt;49.85,H62&gt;0),$C$2*ABS(H62)/40000,(SUMPRODUCT(--(H62&gt;$T62:$V62),(H62-$T62:$V62),($W62:$Y62)))*E62/40000)</f>
        <v>0</v>
      </c>
      <c r="AA62" s="67">
        <f>IF(AND(C62&gt;=50.1,H62&lt;0),($A$2)*ABS(H62)/40000,0)</f>
        <v>0</v>
      </c>
      <c r="AB62" s="67">
        <f>S62+Z62+AA62</f>
        <v>-0.2211156751725</v>
      </c>
      <c r="AC62" s="75" t="str">
        <f>IF(AB62&gt;=0,AB62,"")</f>
        <v/>
      </c>
      <c r="AD62" s="76">
        <f>IF(AB62&lt;0,AB62,"")</f>
        <v>-0.2211156751725</v>
      </c>
      <c r="AE62" s="77"/>
      <c r="AF62" s="89"/>
      <c r="AG62" s="92">
        <f>ROUND((AG61-0.01),2)</f>
        <v>50.94</v>
      </c>
      <c r="AH62" s="93">
        <v>0</v>
      </c>
      <c r="AI62" s="86">
        <v>0</v>
      </c>
    </row>
    <row r="63" spans="1:38" customHeight="1" ht="15.75">
      <c r="A63" s="70">
        <v>0.572916666666667</v>
      </c>
      <c r="B63" s="71">
        <v>0.583333333333334</v>
      </c>
      <c r="C63" s="72">
        <v>49.92</v>
      </c>
      <c r="D63" s="73">
        <f>ROUND(C63,2)</f>
        <v>49.92</v>
      </c>
      <c r="E63" s="60">
        <v>547.42</v>
      </c>
      <c r="F63" s="60">
        <v>1073.3612</v>
      </c>
      <c r="G63" s="61">
        <f>ABS(F63)</f>
        <v>1073.3612</v>
      </c>
      <c r="H63" s="74">
        <v>-37.67178</v>
      </c>
      <c r="I63" s="63">
        <f>MAX(H63,-0.12*G63)</f>
        <v>-37.67178</v>
      </c>
      <c r="J63" s="63">
        <f>IF(ABS(G63)&lt;=10,0.5,IF(ABS(G63)&lt;=25,1,IF(ABS(G63)&lt;=100,2,10)))</f>
        <v>10</v>
      </c>
      <c r="K63" s="64">
        <f>IF(H63&lt;-J63,1,0)</f>
        <v>1</v>
      </c>
      <c r="L63" s="64">
        <f>IF(K63=K62,L62+K63,0)</f>
        <v>3</v>
      </c>
      <c r="M63" s="65">
        <f>IF(OR(L63=6,L63=12,L63=18,L63=24,L63=30,L63=36,L63=42,L63=48,L63=54,L63=60,L63=66,L63=72,L63=78,L63=84,L63=90,L63=96),1,0)</f>
        <v>0</v>
      </c>
      <c r="N63" s="65">
        <f>IF(H63&gt;J63,1,0)</f>
        <v>0</v>
      </c>
      <c r="O63" s="65">
        <f>IF(N63=N62,O62+N63,0)</f>
        <v>0</v>
      </c>
      <c r="P63" s="65">
        <f>IF(OR(O63=6,O63=12,O63=18,O63=24,O63=30,O63=36,O63=42,O63=48,O63=54,O63=60,O63=66,O63=72,O63=78,O63=84,O63=90,O63=96),1,0)</f>
        <v>0</v>
      </c>
      <c r="Q63" s="66">
        <f>M63+P63</f>
        <v>0</v>
      </c>
      <c r="R63" s="66">
        <f>Q63*ABS(S63)*0.1</f>
        <v>0</v>
      </c>
      <c r="S63" s="67">
        <f>I63*E63/40000</f>
        <v>-0.51555714519</v>
      </c>
      <c r="T63" s="60">
        <f>MIN($T$6/100*G63,150)</f>
        <v>128.803344</v>
      </c>
      <c r="U63" s="60">
        <f>MIN($U$6/100*G63,200)</f>
        <v>161.00418</v>
      </c>
      <c r="V63" s="60">
        <f>MIN($V$6/100*G63,250)</f>
        <v>214.67224</v>
      </c>
      <c r="W63" s="60">
        <v>0.2</v>
      </c>
      <c r="X63" s="60">
        <v>0.2</v>
      </c>
      <c r="Y63" s="60">
        <v>0.6</v>
      </c>
      <c r="Z63" s="67">
        <f>IF(AND(D63&lt;49.85,H63&gt;0),$C$2*ABS(H63)/40000,(SUMPRODUCT(--(H63&gt;$T63:$V63),(H63-$T63:$V63),($W63:$Y63)))*E63/40000)</f>
        <v>0</v>
      </c>
      <c r="AA63" s="67">
        <f>IF(AND(C63&gt;=50.1,H63&lt;0),($A$2)*ABS(H63)/40000,0)</f>
        <v>0</v>
      </c>
      <c r="AB63" s="67">
        <f>S63+Z63+AA63</f>
        <v>-0.51555714519</v>
      </c>
      <c r="AC63" s="75" t="str">
        <f>IF(AB63&gt;=0,AB63,"")</f>
        <v/>
      </c>
      <c r="AD63" s="76">
        <f>IF(AB63&lt;0,AB63,"")</f>
        <v>-0.51555714519</v>
      </c>
      <c r="AE63" s="77"/>
      <c r="AF63" s="89"/>
      <c r="AG63" s="92">
        <f>ROUND((AG62-0.01),2)</f>
        <v>50.93</v>
      </c>
      <c r="AH63" s="93">
        <v>0</v>
      </c>
      <c r="AI63" s="86">
        <v>0</v>
      </c>
    </row>
    <row r="64" spans="1:38" customHeight="1" ht="15.75">
      <c r="A64" s="70">
        <v>0.583333333333333</v>
      </c>
      <c r="B64" s="71">
        <v>0.59375</v>
      </c>
      <c r="C64" s="72">
        <v>50.01</v>
      </c>
      <c r="D64" s="73">
        <f>ROUND(C64,2)</f>
        <v>50.01</v>
      </c>
      <c r="E64" s="60">
        <v>235.87</v>
      </c>
      <c r="F64" s="60">
        <v>1019.7588</v>
      </c>
      <c r="G64" s="61">
        <f>ABS(F64)</f>
        <v>1019.7588</v>
      </c>
      <c r="H64" s="74">
        <v>-0.42626</v>
      </c>
      <c r="I64" s="63">
        <f>MAX(H64,-0.12*G64)</f>
        <v>-0.42626</v>
      </c>
      <c r="J64" s="63">
        <f>IF(ABS(G64)&lt;=10,0.5,IF(ABS(G64)&lt;=25,1,IF(ABS(G64)&lt;=100,2,10)))</f>
        <v>10</v>
      </c>
      <c r="K64" s="64">
        <f>IF(H64&lt;-J64,1,0)</f>
        <v>0</v>
      </c>
      <c r="L64" s="64">
        <f>IF(K64=K63,L63+K64,0)</f>
        <v>0</v>
      </c>
      <c r="M64" s="65">
        <f>IF(OR(L64=6,L64=12,L64=18,L64=24,L64=30,L64=36,L64=42,L64=48,L64=54,L64=60,L64=66,L64=72,L64=78,L64=84,L64=90,L64=96),1,0)</f>
        <v>0</v>
      </c>
      <c r="N64" s="65">
        <f>IF(H64&gt;J64,1,0)</f>
        <v>0</v>
      </c>
      <c r="O64" s="65">
        <f>IF(N64=N63,O63+N64,0)</f>
        <v>0</v>
      </c>
      <c r="P64" s="65">
        <f>IF(OR(O64=6,O64=12,O64=18,O64=24,O64=30,O64=36,O64=42,O64=48,O64=54,O64=60,O64=66,O64=72,O64=78,O64=84,O64=90,O64=96),1,0)</f>
        <v>0</v>
      </c>
      <c r="Q64" s="66">
        <f>M64+P64</f>
        <v>0</v>
      </c>
      <c r="R64" s="66">
        <f>Q64*ABS(S64)*0.1</f>
        <v>0</v>
      </c>
      <c r="S64" s="67">
        <f>I64*E64/40000</f>
        <v>-0.002513548655</v>
      </c>
      <c r="T64" s="60">
        <f>MIN($T$6/100*G64,150)</f>
        <v>122.371056</v>
      </c>
      <c r="U64" s="60">
        <f>MIN($U$6/100*G64,200)</f>
        <v>152.96382</v>
      </c>
      <c r="V64" s="60">
        <f>MIN($V$6/100*G64,250)</f>
        <v>203.95176</v>
      </c>
      <c r="W64" s="60">
        <v>0.2</v>
      </c>
      <c r="X64" s="60">
        <v>0.2</v>
      </c>
      <c r="Y64" s="60">
        <v>0.6</v>
      </c>
      <c r="Z64" s="67">
        <f>IF(AND(D64&lt;49.85,H64&gt;0),$C$2*ABS(H64)/40000,(SUMPRODUCT(--(H64&gt;$T64:$V64),(H64-$T64:$V64),($W64:$Y64)))*E64/40000)</f>
        <v>0</v>
      </c>
      <c r="AA64" s="67">
        <f>IF(AND(C64&gt;=50.1,H64&lt;0),($A$2)*ABS(H64)/40000,0)</f>
        <v>0</v>
      </c>
      <c r="AB64" s="67">
        <f>S64+Z64+AA64</f>
        <v>-0.002513548655</v>
      </c>
      <c r="AC64" s="75" t="str">
        <f>IF(AB64&gt;=0,AB64,"")</f>
        <v/>
      </c>
      <c r="AD64" s="76">
        <f>IF(AB64&lt;0,AB64,"")</f>
        <v>-0.002513548655</v>
      </c>
      <c r="AE64" s="77"/>
      <c r="AF64" s="89"/>
      <c r="AG64" s="92">
        <f>ROUND((AG63-0.01),2)</f>
        <v>50.92</v>
      </c>
      <c r="AH64" s="93">
        <v>0</v>
      </c>
      <c r="AI64" s="86">
        <v>0</v>
      </c>
    </row>
    <row r="65" spans="1:38" customHeight="1" ht="15.75">
      <c r="A65" s="70">
        <v>0.59375</v>
      </c>
      <c r="B65" s="71">
        <v>0.604166666666667</v>
      </c>
      <c r="C65" s="72">
        <v>49.92</v>
      </c>
      <c r="D65" s="73">
        <f>ROUND(C65,2)</f>
        <v>49.92</v>
      </c>
      <c r="E65" s="60">
        <v>547.42</v>
      </c>
      <c r="F65" s="60">
        <v>906.0468</v>
      </c>
      <c r="G65" s="61">
        <f>ABS(F65)</f>
        <v>906.0468</v>
      </c>
      <c r="H65" s="74">
        <v>102.13842</v>
      </c>
      <c r="I65" s="63">
        <f>MAX(H65,-0.12*G65)</f>
        <v>102.13842</v>
      </c>
      <c r="J65" s="63">
        <f>IF(ABS(G65)&lt;=10,0.5,IF(ABS(G65)&lt;=25,1,IF(ABS(G65)&lt;=100,2,10)))</f>
        <v>10</v>
      </c>
      <c r="K65" s="64">
        <f>IF(H65&lt;-J65,1,0)</f>
        <v>0</v>
      </c>
      <c r="L65" s="64">
        <f>IF(K65=K64,L64+K65,0)</f>
        <v>0</v>
      </c>
      <c r="M65" s="65">
        <f>IF(OR(L65=6,L65=12,L65=18,L65=24,L65=30,L65=36,L65=42,L65=48,L65=54,L65=60,L65=66,L65=72,L65=78,L65=84,L65=90,L65=96),1,0)</f>
        <v>0</v>
      </c>
      <c r="N65" s="65">
        <f>IF(H65&gt;J65,1,0)</f>
        <v>1</v>
      </c>
      <c r="O65" s="65">
        <f>IF(N65=N64,O64+N65,0)</f>
        <v>0</v>
      </c>
      <c r="P65" s="65">
        <f>IF(OR(O65=6,O65=12,O65=18,O65=24,O65=30,O65=36,O65=42,O65=48,O65=54,O65=60,O65=66,O65=72,O65=78,O65=84,O65=90,O65=96),1,0)</f>
        <v>0</v>
      </c>
      <c r="Q65" s="66">
        <f>M65+P65</f>
        <v>0</v>
      </c>
      <c r="R65" s="66">
        <f>Q65*ABS(S65)*0.1</f>
        <v>0</v>
      </c>
      <c r="S65" s="67">
        <f>I65*E65/40000</f>
        <v>1.39781534691</v>
      </c>
      <c r="T65" s="60">
        <f>MIN($T$6/100*G65,150)</f>
        <v>108.725616</v>
      </c>
      <c r="U65" s="60">
        <f>MIN($U$6/100*G65,200)</f>
        <v>135.90702</v>
      </c>
      <c r="V65" s="60">
        <f>MIN($V$6/100*G65,250)</f>
        <v>181.20936</v>
      </c>
      <c r="W65" s="60">
        <v>0.2</v>
      </c>
      <c r="X65" s="60">
        <v>0.2</v>
      </c>
      <c r="Y65" s="60">
        <v>0.6</v>
      </c>
      <c r="Z65" s="67">
        <f>IF(AND(D65&lt;49.85,H65&gt;0),$C$2*ABS(H65)/40000,(SUMPRODUCT(--(H65&gt;$T65:$V65),(H65-$T65:$V65),($W65:$Y65)))*E65/40000)</f>
        <v>0</v>
      </c>
      <c r="AA65" s="67">
        <f>IF(AND(C65&gt;=50.1,H65&lt;0),($A$2)*ABS(H65)/40000,0)</f>
        <v>0</v>
      </c>
      <c r="AB65" s="67">
        <f>S65+Z65+AA65</f>
        <v>1.39781534691</v>
      </c>
      <c r="AC65" s="75">
        <f>IF(AB65&gt;=0,AB65,"")</f>
        <v>1.39781534691</v>
      </c>
      <c r="AD65" s="76" t="str">
        <f>IF(AB65&lt;0,AB65,"")</f>
        <v/>
      </c>
      <c r="AE65" s="77"/>
      <c r="AF65" s="89"/>
      <c r="AG65" s="92">
        <f>ROUND((AG64-0.01),2)</f>
        <v>50.91</v>
      </c>
      <c r="AH65" s="93">
        <v>0</v>
      </c>
      <c r="AI65" s="86">
        <v>0</v>
      </c>
    </row>
    <row r="66" spans="1:38" customHeight="1" ht="15.75">
      <c r="A66" s="70">
        <v>0.604166666666667</v>
      </c>
      <c r="B66" s="71">
        <v>0.614583333333334</v>
      </c>
      <c r="C66" s="72">
        <v>49.9</v>
      </c>
      <c r="D66" s="73">
        <f>ROUND(C66,2)</f>
        <v>49.9</v>
      </c>
      <c r="E66" s="60">
        <v>610.5700000000001</v>
      </c>
      <c r="F66" s="60">
        <v>1022.5528</v>
      </c>
      <c r="G66" s="61">
        <f>ABS(F66)</f>
        <v>1022.5528</v>
      </c>
      <c r="H66" s="74">
        <v>-3.21883</v>
      </c>
      <c r="I66" s="63">
        <f>MAX(H66,-0.12*G66)</f>
        <v>-3.21883</v>
      </c>
      <c r="J66" s="63">
        <f>IF(ABS(G66)&lt;=10,0.5,IF(ABS(G66)&lt;=25,1,IF(ABS(G66)&lt;=100,2,10)))</f>
        <v>10</v>
      </c>
      <c r="K66" s="64">
        <f>IF(H66&lt;-J66,1,0)</f>
        <v>0</v>
      </c>
      <c r="L66" s="64">
        <f>IF(K66=K65,L65+K66,0)</f>
        <v>0</v>
      </c>
      <c r="M66" s="65">
        <f>IF(OR(L66=6,L66=12,L66=18,L66=24,L66=30,L66=36,L66=42,L66=48,L66=54,L66=60,L66=66,L66=72,L66=78,L66=84,L66=90,L66=96),1,0)</f>
        <v>0</v>
      </c>
      <c r="N66" s="65">
        <f>IF(H66&gt;J66,1,0)</f>
        <v>0</v>
      </c>
      <c r="O66" s="65">
        <f>IF(N66=N65,O65+N66,0)</f>
        <v>0</v>
      </c>
      <c r="P66" s="65">
        <f>IF(OR(O66=6,O66=12,O66=18,O66=24,O66=30,O66=36,O66=42,O66=48,O66=54,O66=60,O66=66,O66=72,O66=78,O66=84,O66=90,O66=96),1,0)</f>
        <v>0</v>
      </c>
      <c r="Q66" s="66">
        <f>M66+P66</f>
        <v>0</v>
      </c>
      <c r="R66" s="66">
        <f>Q66*ABS(S66)*0.1</f>
        <v>0</v>
      </c>
      <c r="S66" s="67">
        <f>I66*E66/40000</f>
        <v>-0.0491330258275</v>
      </c>
      <c r="T66" s="60">
        <f>MIN($T$6/100*G66,150)</f>
        <v>122.706336</v>
      </c>
      <c r="U66" s="60">
        <f>MIN($U$6/100*G66,200)</f>
        <v>153.38292</v>
      </c>
      <c r="V66" s="60">
        <f>MIN($V$6/100*G66,250)</f>
        <v>204.51056</v>
      </c>
      <c r="W66" s="60">
        <v>0.2</v>
      </c>
      <c r="X66" s="60">
        <v>0.2</v>
      </c>
      <c r="Y66" s="60">
        <v>0.6</v>
      </c>
      <c r="Z66" s="67">
        <f>IF(AND(D66&lt;49.85,H66&gt;0),$C$2*ABS(H66)/40000,(SUMPRODUCT(--(H66&gt;$T66:$V66),(H66-$T66:$V66),($W66:$Y66)))*E66/40000)</f>
        <v>0</v>
      </c>
      <c r="AA66" s="67">
        <f>IF(AND(C66&gt;=50.1,H66&lt;0),($A$2)*ABS(H66)/40000,0)</f>
        <v>0</v>
      </c>
      <c r="AB66" s="67">
        <f>S66+Z66+AA66</f>
        <v>-0.0491330258275</v>
      </c>
      <c r="AC66" s="75" t="str">
        <f>IF(AB66&gt;=0,AB66,"")</f>
        <v/>
      </c>
      <c r="AD66" s="76">
        <f>IF(AB66&lt;0,AB66,"")</f>
        <v>-0.0491330258275</v>
      </c>
      <c r="AE66" s="77"/>
      <c r="AF66" s="89"/>
      <c r="AG66" s="92">
        <f>ROUND((AG65-0.01),2)</f>
        <v>50.9</v>
      </c>
      <c r="AH66" s="93">
        <v>0</v>
      </c>
      <c r="AI66" s="86">
        <v>0</v>
      </c>
    </row>
    <row r="67" spans="1:38" customHeight="1" ht="15.75">
      <c r="A67" s="70">
        <v>0.614583333333333</v>
      </c>
      <c r="B67" s="71">
        <v>0.625</v>
      </c>
      <c r="C67" s="72">
        <v>49.94</v>
      </c>
      <c r="D67" s="73">
        <f>ROUND(C67,2)</f>
        <v>49.94</v>
      </c>
      <c r="E67" s="60">
        <v>484.28</v>
      </c>
      <c r="F67" s="60">
        <v>1018.3256</v>
      </c>
      <c r="G67" s="61">
        <f>ABS(F67)</f>
        <v>1018.3256</v>
      </c>
      <c r="H67" s="74">
        <v>41.65273</v>
      </c>
      <c r="I67" s="63">
        <f>MAX(H67,-0.12*G67)</f>
        <v>41.65273</v>
      </c>
      <c r="J67" s="63">
        <f>IF(ABS(G67)&lt;=10,0.5,IF(ABS(G67)&lt;=25,1,IF(ABS(G67)&lt;=100,2,10)))</f>
        <v>10</v>
      </c>
      <c r="K67" s="64">
        <f>IF(H67&lt;-J67,1,0)</f>
        <v>0</v>
      </c>
      <c r="L67" s="64">
        <f>IF(K67=K66,L66+K67,0)</f>
        <v>0</v>
      </c>
      <c r="M67" s="65">
        <f>IF(OR(L67=6,L67=12,L67=18,L67=24,L67=30,L67=36,L67=42,L67=48,L67=54,L67=60,L67=66,L67=72,L67=78,L67=84,L67=90,L67=96),1,0)</f>
        <v>0</v>
      </c>
      <c r="N67" s="65">
        <f>IF(H67&gt;J67,1,0)</f>
        <v>1</v>
      </c>
      <c r="O67" s="65">
        <f>IF(N67=N66,O66+N67,0)</f>
        <v>0</v>
      </c>
      <c r="P67" s="65">
        <f>IF(OR(O67=6,O67=12,O67=18,O67=24,O67=30,O67=36,O67=42,O67=48,O67=54,O67=60,O67=66,O67=72,O67=78,O67=84,O67=90,O67=96),1,0)</f>
        <v>0</v>
      </c>
      <c r="Q67" s="66">
        <f>M67+P67</f>
        <v>0</v>
      </c>
      <c r="R67" s="66">
        <f>Q67*ABS(S67)*0.1</f>
        <v>0</v>
      </c>
      <c r="S67" s="67">
        <f>I67*E67/40000</f>
        <v>0.50428960211</v>
      </c>
      <c r="T67" s="60">
        <f>MIN($T$6/100*G67,150)</f>
        <v>122.199072</v>
      </c>
      <c r="U67" s="60">
        <f>MIN($U$6/100*G67,200)</f>
        <v>152.74884</v>
      </c>
      <c r="V67" s="60">
        <f>MIN($V$6/100*G67,250)</f>
        <v>203.66512</v>
      </c>
      <c r="W67" s="60">
        <v>0.2</v>
      </c>
      <c r="X67" s="60">
        <v>0.2</v>
      </c>
      <c r="Y67" s="60">
        <v>0.6</v>
      </c>
      <c r="Z67" s="67">
        <f>IF(AND(D67&lt;49.85,H67&gt;0),$C$2*ABS(H67)/40000,(SUMPRODUCT(--(H67&gt;$T67:$V67),(H67-$T67:$V67),($W67:$Y67)))*E67/40000)</f>
        <v>0</v>
      </c>
      <c r="AA67" s="67">
        <f>IF(AND(C67&gt;=50.1,H67&lt;0),($A$2)*ABS(H67)/40000,0)</f>
        <v>0</v>
      </c>
      <c r="AB67" s="67">
        <f>S67+Z67+AA67</f>
        <v>0.50428960211</v>
      </c>
      <c r="AC67" s="75">
        <f>IF(AB67&gt;=0,AB67,"")</f>
        <v>0.50428960211</v>
      </c>
      <c r="AD67" s="76" t="str">
        <f>IF(AB67&lt;0,AB67,"")</f>
        <v/>
      </c>
      <c r="AE67" s="77"/>
      <c r="AF67" s="89"/>
      <c r="AG67" s="92">
        <f>ROUND((AG66-0.01),2)</f>
        <v>50.89</v>
      </c>
      <c r="AH67" s="93">
        <v>0</v>
      </c>
      <c r="AI67" s="86">
        <v>0</v>
      </c>
    </row>
    <row r="68" spans="1:38" customHeight="1" ht="15.75">
      <c r="A68" s="70">
        <v>0.625</v>
      </c>
      <c r="B68" s="71">
        <v>0.635416666666667</v>
      </c>
      <c r="C68" s="72">
        <v>49.99</v>
      </c>
      <c r="D68" s="73">
        <f>ROUND(C68,2)</f>
        <v>49.99</v>
      </c>
      <c r="E68" s="60">
        <v>326.41</v>
      </c>
      <c r="F68" s="60">
        <v>1008.374</v>
      </c>
      <c r="G68" s="61">
        <f>ABS(F68)</f>
        <v>1008.374</v>
      </c>
      <c r="H68" s="74">
        <v>56.03319</v>
      </c>
      <c r="I68" s="63">
        <f>MAX(H68,-0.12*G68)</f>
        <v>56.03319</v>
      </c>
      <c r="J68" s="63">
        <f>IF(ABS(G68)&lt;=10,0.5,IF(ABS(G68)&lt;=25,1,IF(ABS(G68)&lt;=100,2,10)))</f>
        <v>10</v>
      </c>
      <c r="K68" s="64">
        <f>IF(H68&lt;-J68,1,0)</f>
        <v>0</v>
      </c>
      <c r="L68" s="64">
        <f>IF(K68=K67,L67+K68,0)</f>
        <v>0</v>
      </c>
      <c r="M68" s="65">
        <f>IF(OR(L68=6,L68=12,L68=18,L68=24,L68=30,L68=36,L68=42,L68=48,L68=54,L68=60,L68=66,L68=72,L68=78,L68=84,L68=90,L68=96),1,0)</f>
        <v>0</v>
      </c>
      <c r="N68" s="65">
        <f>IF(H68&gt;J68,1,0)</f>
        <v>1</v>
      </c>
      <c r="O68" s="65">
        <f>IF(N68=N67,O67+N68,0)</f>
        <v>1</v>
      </c>
      <c r="P68" s="65">
        <f>IF(OR(O68=6,O68=12,O68=18,O68=24,O68=30,O68=36,O68=42,O68=48,O68=54,O68=60,O68=66,O68=72,O68=78,O68=84,O68=90,O68=96),1,0)</f>
        <v>0</v>
      </c>
      <c r="Q68" s="66">
        <f>M68+P68</f>
        <v>0</v>
      </c>
      <c r="R68" s="66">
        <f>Q68*ABS(S68)*0.1</f>
        <v>0</v>
      </c>
      <c r="S68" s="67">
        <f>I68*E68/40000</f>
        <v>0.4572448386975</v>
      </c>
      <c r="T68" s="60">
        <f>MIN($T$6/100*G68,150)</f>
        <v>121.00488</v>
      </c>
      <c r="U68" s="60">
        <f>MIN($U$6/100*G68,200)</f>
        <v>151.2561</v>
      </c>
      <c r="V68" s="60">
        <f>MIN($V$6/100*G68,250)</f>
        <v>201.6748</v>
      </c>
      <c r="W68" s="60">
        <v>0.2</v>
      </c>
      <c r="X68" s="60">
        <v>0.2</v>
      </c>
      <c r="Y68" s="60">
        <v>0.6</v>
      </c>
      <c r="Z68" s="67">
        <f>IF(AND(D68&lt;49.85,H68&gt;0),$C$2*ABS(H68)/40000,(SUMPRODUCT(--(H68&gt;$T68:$V68),(H68-$T68:$V68),($W68:$Y68)))*E68/40000)</f>
        <v>0</v>
      </c>
      <c r="AA68" s="67">
        <f>IF(AND(C68&gt;=50.1,H68&lt;0),($A$2)*ABS(H68)/40000,0)</f>
        <v>0</v>
      </c>
      <c r="AB68" s="67">
        <f>S68+Z68+AA68</f>
        <v>0.4572448386975</v>
      </c>
      <c r="AC68" s="75">
        <f>IF(AB68&gt;=0,AB68,"")</f>
        <v>0.4572448386975</v>
      </c>
      <c r="AD68" s="76" t="str">
        <f>IF(AB68&lt;0,AB68,"")</f>
        <v/>
      </c>
      <c r="AE68" s="77"/>
      <c r="AF68" s="89"/>
      <c r="AG68" s="92">
        <f>ROUND((AG67-0.01),2)</f>
        <v>50.88</v>
      </c>
      <c r="AH68" s="93">
        <v>0</v>
      </c>
      <c r="AI68" s="86">
        <v>0</v>
      </c>
    </row>
    <row r="69" spans="1:38" customHeight="1" ht="15.75">
      <c r="A69" s="70">
        <v>0.635416666666667</v>
      </c>
      <c r="B69" s="71">
        <v>0.645833333333334</v>
      </c>
      <c r="C69" s="72">
        <v>49.99</v>
      </c>
      <c r="D69" s="73">
        <f>ROUND(C69,2)</f>
        <v>49.99</v>
      </c>
      <c r="E69" s="60">
        <v>326.41</v>
      </c>
      <c r="F69" s="60">
        <v>999.894</v>
      </c>
      <c r="G69" s="61">
        <f>ABS(F69)</f>
        <v>999.894</v>
      </c>
      <c r="H69" s="74">
        <v>70.48228</v>
      </c>
      <c r="I69" s="63">
        <f>MAX(H69,-0.12*G69)</f>
        <v>70.48228</v>
      </c>
      <c r="J69" s="63">
        <f>IF(ABS(G69)&lt;=10,0.5,IF(ABS(G69)&lt;=25,1,IF(ABS(G69)&lt;=100,2,10)))</f>
        <v>10</v>
      </c>
      <c r="K69" s="64">
        <f>IF(H69&lt;-J69,1,0)</f>
        <v>0</v>
      </c>
      <c r="L69" s="64">
        <f>IF(K69=K68,L68+K69,0)</f>
        <v>0</v>
      </c>
      <c r="M69" s="65">
        <f>IF(OR(L69=6,L69=12,L69=18,L69=24,L69=30,L69=36,L69=42,L69=48,L69=54,L69=60,L69=66,L69=72,L69=78,L69=84,L69=90,L69=96),1,0)</f>
        <v>0</v>
      </c>
      <c r="N69" s="65">
        <f>IF(H69&gt;J69,1,0)</f>
        <v>1</v>
      </c>
      <c r="O69" s="65">
        <f>IF(N69=N68,O68+N69,0)</f>
        <v>2</v>
      </c>
      <c r="P69" s="65">
        <f>IF(OR(O69=6,O69=12,O69=18,O69=24,O69=30,O69=36,O69=42,O69=48,O69=54,O69=60,O69=66,O69=72,O69=78,O69=84,O69=90,O69=96),1,0)</f>
        <v>0</v>
      </c>
      <c r="Q69" s="66">
        <f>M69+P69</f>
        <v>0</v>
      </c>
      <c r="R69" s="66">
        <f>Q69*ABS(S69)*0.1</f>
        <v>0</v>
      </c>
      <c r="S69" s="67">
        <f>I69*E69/40000</f>
        <v>0.57515302537</v>
      </c>
      <c r="T69" s="60">
        <f>MIN($T$6/100*G69,150)</f>
        <v>119.98728</v>
      </c>
      <c r="U69" s="60">
        <f>MIN($U$6/100*G69,200)</f>
        <v>149.9841</v>
      </c>
      <c r="V69" s="60">
        <f>MIN($V$6/100*G69,250)</f>
        <v>199.9788</v>
      </c>
      <c r="W69" s="60">
        <v>0.2</v>
      </c>
      <c r="X69" s="60">
        <v>0.2</v>
      </c>
      <c r="Y69" s="60">
        <v>0.6</v>
      </c>
      <c r="Z69" s="67">
        <f>IF(AND(D69&lt;49.85,H69&gt;0),$C$2*ABS(H69)/40000,(SUMPRODUCT(--(H69&gt;$T69:$V69),(H69-$T69:$V69),($W69:$Y69)))*E69/40000)</f>
        <v>0</v>
      </c>
      <c r="AA69" s="67">
        <f>IF(AND(C69&gt;=50.1,H69&lt;0),($A$2)*ABS(H69)/40000,0)</f>
        <v>0</v>
      </c>
      <c r="AB69" s="67">
        <f>S69+Z69+AA69</f>
        <v>0.57515302537</v>
      </c>
      <c r="AC69" s="75">
        <f>IF(AB69&gt;=0,AB69,"")</f>
        <v>0.57515302537</v>
      </c>
      <c r="AD69" s="76" t="str">
        <f>IF(AB69&lt;0,AB69,"")</f>
        <v/>
      </c>
      <c r="AE69" s="77"/>
      <c r="AF69" s="89"/>
      <c r="AG69" s="92">
        <f>ROUND((AG68-0.01),2)</f>
        <v>50.87</v>
      </c>
      <c r="AH69" s="93">
        <v>0</v>
      </c>
      <c r="AI69" s="86">
        <v>0</v>
      </c>
    </row>
    <row r="70" spans="1:38" customHeight="1" ht="15.75">
      <c r="A70" s="70">
        <v>0.645833333333333</v>
      </c>
      <c r="B70" s="71">
        <v>0.65625</v>
      </c>
      <c r="C70" s="72">
        <v>49.95</v>
      </c>
      <c r="D70" s="73">
        <f>ROUND(C70,2)</f>
        <v>49.95</v>
      </c>
      <c r="E70" s="60">
        <v>452.7</v>
      </c>
      <c r="F70" s="60">
        <v>1036.9618</v>
      </c>
      <c r="G70" s="61">
        <f>ABS(F70)</f>
        <v>1036.9618</v>
      </c>
      <c r="H70" s="74">
        <v>41.30371</v>
      </c>
      <c r="I70" s="63">
        <f>MAX(H70,-0.12*G70)</f>
        <v>41.30371</v>
      </c>
      <c r="J70" s="63">
        <f>IF(ABS(G70)&lt;=10,0.5,IF(ABS(G70)&lt;=25,1,IF(ABS(G70)&lt;=100,2,10)))</f>
        <v>10</v>
      </c>
      <c r="K70" s="64">
        <f>IF(H70&lt;-J70,1,0)</f>
        <v>0</v>
      </c>
      <c r="L70" s="64">
        <f>IF(K70=K69,L69+K70,0)</f>
        <v>0</v>
      </c>
      <c r="M70" s="65">
        <f>IF(OR(L70=6,L70=12,L70=18,L70=24,L70=30,L70=36,L70=42,L70=48,L70=54,L70=60,L70=66,L70=72,L70=78,L70=84,L70=90,L70=96),1,0)</f>
        <v>0</v>
      </c>
      <c r="N70" s="65">
        <f>IF(H70&gt;J70,1,0)</f>
        <v>1</v>
      </c>
      <c r="O70" s="65">
        <f>IF(N70=N69,O69+N70,0)</f>
        <v>3</v>
      </c>
      <c r="P70" s="65">
        <f>IF(OR(O70=6,O70=12,O70=18,O70=24,O70=30,O70=36,O70=42,O70=48,O70=54,O70=60,O70=66,O70=72,O70=78,O70=84,O70=90,O70=96),1,0)</f>
        <v>0</v>
      </c>
      <c r="Q70" s="66">
        <f>M70+P70</f>
        <v>0</v>
      </c>
      <c r="R70" s="66">
        <f>Q70*ABS(S70)*0.1</f>
        <v>0</v>
      </c>
      <c r="S70" s="67">
        <f>I70*E70/40000</f>
        <v>0.467454737925</v>
      </c>
      <c r="T70" s="60">
        <f>MIN($T$6/100*G70,150)</f>
        <v>124.435416</v>
      </c>
      <c r="U70" s="60">
        <f>MIN($U$6/100*G70,200)</f>
        <v>155.54427</v>
      </c>
      <c r="V70" s="60">
        <f>MIN($V$6/100*G70,250)</f>
        <v>207.39236</v>
      </c>
      <c r="W70" s="60">
        <v>0.2</v>
      </c>
      <c r="X70" s="60">
        <v>0.2</v>
      </c>
      <c r="Y70" s="60">
        <v>0.6</v>
      </c>
      <c r="Z70" s="67">
        <f>IF(AND(D70&lt;49.85,H70&gt;0),$C$2*ABS(H70)/40000,(SUMPRODUCT(--(H70&gt;$T70:$V70),(H70-$T70:$V70),($W70:$Y70)))*E70/40000)</f>
        <v>0</v>
      </c>
      <c r="AA70" s="67">
        <f>IF(AND(C70&gt;=50.1,H70&lt;0),($A$2)*ABS(H70)/40000,0)</f>
        <v>0</v>
      </c>
      <c r="AB70" s="67">
        <f>S70+Z70+AA70</f>
        <v>0.467454737925</v>
      </c>
      <c r="AC70" s="75">
        <f>IF(AB70&gt;=0,AB70,"")</f>
        <v>0.467454737925</v>
      </c>
      <c r="AD70" s="76" t="str">
        <f>IF(AB70&lt;0,AB70,"")</f>
        <v/>
      </c>
      <c r="AE70" s="77"/>
      <c r="AF70" s="89"/>
      <c r="AG70" s="92">
        <f>ROUND((AG69-0.01),2)</f>
        <v>50.86</v>
      </c>
      <c r="AH70" s="93">
        <v>0</v>
      </c>
      <c r="AI70" s="86">
        <v>0</v>
      </c>
    </row>
    <row r="71" spans="1:38" customHeight="1" ht="15.75">
      <c r="A71" s="70">
        <v>0.65625</v>
      </c>
      <c r="B71" s="71">
        <v>0.666666666666667</v>
      </c>
      <c r="C71" s="72">
        <v>49.94</v>
      </c>
      <c r="D71" s="73">
        <f>ROUND(C71,2)</f>
        <v>49.94</v>
      </c>
      <c r="E71" s="60">
        <v>484.28</v>
      </c>
      <c r="F71" s="60">
        <v>1038.2958</v>
      </c>
      <c r="G71" s="61">
        <f>ABS(F71)</f>
        <v>1038.2958</v>
      </c>
      <c r="H71" s="74">
        <v>44.74889</v>
      </c>
      <c r="I71" s="63">
        <f>MAX(H71,-0.12*G71)</f>
        <v>44.74889</v>
      </c>
      <c r="J71" s="63">
        <f>IF(ABS(G71)&lt;=10,0.5,IF(ABS(G71)&lt;=25,1,IF(ABS(G71)&lt;=100,2,10)))</f>
        <v>10</v>
      </c>
      <c r="K71" s="64">
        <f>IF(H71&lt;-J71,1,0)</f>
        <v>0</v>
      </c>
      <c r="L71" s="64">
        <f>IF(K71=K70,L70+K71,0)</f>
        <v>0</v>
      </c>
      <c r="M71" s="65">
        <f>IF(OR(L71=6,L71=12,L71=18,L71=24,L71=30,L71=36,L71=42,L71=48,L71=54,L71=60,L71=66,L71=72,L71=78,L71=84,L71=90,L71=96),1,0)</f>
        <v>0</v>
      </c>
      <c r="N71" s="65">
        <f>IF(H71&gt;J71,1,0)</f>
        <v>1</v>
      </c>
      <c r="O71" s="65">
        <f>IF(N71=N70,O70+N71,0)</f>
        <v>4</v>
      </c>
      <c r="P71" s="65">
        <f>IF(OR(O71=6,O71=12,O71=18,O71=24,O71=30,O71=36,O71=42,O71=48,O71=54,O71=60,O71=66,O71=72,O71=78,O71=84,O71=90,O71=96),1,0)</f>
        <v>0</v>
      </c>
      <c r="Q71" s="66">
        <f>M71+P71</f>
        <v>0</v>
      </c>
      <c r="R71" s="66">
        <f>Q71*ABS(S71)*0.1</f>
        <v>0</v>
      </c>
      <c r="S71" s="67">
        <f>I71*E71/40000</f>
        <v>0.5417748112299999</v>
      </c>
      <c r="T71" s="60">
        <f>MIN($T$6/100*G71,150)</f>
        <v>124.595496</v>
      </c>
      <c r="U71" s="60">
        <f>MIN($U$6/100*G71,200)</f>
        <v>155.74437</v>
      </c>
      <c r="V71" s="60">
        <f>MIN($V$6/100*G71,250)</f>
        <v>207.65916</v>
      </c>
      <c r="W71" s="60">
        <v>0.2</v>
      </c>
      <c r="X71" s="60">
        <v>0.2</v>
      </c>
      <c r="Y71" s="60">
        <v>0.6</v>
      </c>
      <c r="Z71" s="67">
        <f>IF(AND(D71&lt;49.85,H71&gt;0),$C$2*ABS(H71)/40000,(SUMPRODUCT(--(H71&gt;$T71:$V71),(H71-$T71:$V71),($W71:$Y71)))*E71/40000)</f>
        <v>0</v>
      </c>
      <c r="AA71" s="67">
        <f>IF(AND(C71&gt;=50.1,H71&lt;0),($A$2)*ABS(H71)/40000,0)</f>
        <v>0</v>
      </c>
      <c r="AB71" s="67">
        <f>S71+Z71+AA71</f>
        <v>0.5417748112299999</v>
      </c>
      <c r="AC71" s="75">
        <f>IF(AB71&gt;=0,AB71,"")</f>
        <v>0.5417748112299999</v>
      </c>
      <c r="AD71" s="76" t="str">
        <f>IF(AB71&lt;0,AB71,"")</f>
        <v/>
      </c>
      <c r="AE71" s="77"/>
      <c r="AF71" s="89"/>
      <c r="AG71" s="92">
        <f>ROUND((AG70-0.01),2)</f>
        <v>50.85</v>
      </c>
      <c r="AH71" s="93">
        <v>0</v>
      </c>
      <c r="AI71" s="86">
        <v>0</v>
      </c>
    </row>
    <row r="72" spans="1:38" customHeight="1" ht="15.75">
      <c r="A72" s="70">
        <v>0.666666666666667</v>
      </c>
      <c r="B72" s="71">
        <v>0.677083333333334</v>
      </c>
      <c r="C72" s="72">
        <v>49.98</v>
      </c>
      <c r="D72" s="73">
        <f>ROUND(C72,2)</f>
        <v>49.98</v>
      </c>
      <c r="E72" s="60">
        <v>357.99</v>
      </c>
      <c r="F72" s="60">
        <v>1009.2818</v>
      </c>
      <c r="G72" s="61">
        <f>ABS(F72)</f>
        <v>1009.2818</v>
      </c>
      <c r="H72" s="74">
        <v>74.913</v>
      </c>
      <c r="I72" s="63">
        <f>MAX(H72,-0.12*G72)</f>
        <v>74.913</v>
      </c>
      <c r="J72" s="63">
        <f>IF(ABS(G72)&lt;=10,0.5,IF(ABS(G72)&lt;=25,1,IF(ABS(G72)&lt;=100,2,10)))</f>
        <v>10</v>
      </c>
      <c r="K72" s="64">
        <f>IF(H72&lt;-J72,1,0)</f>
        <v>0</v>
      </c>
      <c r="L72" s="64">
        <f>IF(K72=K71,L71+K72,0)</f>
        <v>0</v>
      </c>
      <c r="M72" s="65">
        <f>IF(OR(L72=6,L72=12,L72=18,L72=24,L72=30,L72=36,L72=42,L72=48,L72=54,L72=60,L72=66,L72=72,L72=78,L72=84,L72=90,L72=96),1,0)</f>
        <v>0</v>
      </c>
      <c r="N72" s="65">
        <f>IF(H72&gt;J72,1,0)</f>
        <v>1</v>
      </c>
      <c r="O72" s="65">
        <f>IF(N72=N71,O71+N72,0)</f>
        <v>5</v>
      </c>
      <c r="P72" s="65">
        <f>IF(OR(O72=6,O72=12,O72=18,O72=24,O72=30,O72=36,O72=42,O72=48,O72=54,O72=60,O72=66,O72=72,O72=78,O72=84,O72=90,O72=96),1,0)</f>
        <v>0</v>
      </c>
      <c r="Q72" s="66">
        <f>M72+P72</f>
        <v>0</v>
      </c>
      <c r="R72" s="66">
        <f>Q72*ABS(S72)*0.1</f>
        <v>0</v>
      </c>
      <c r="S72" s="67">
        <f>I72*E72/40000</f>
        <v>0.67045262175</v>
      </c>
      <c r="T72" s="60">
        <f>MIN($T$6/100*G72,150)</f>
        <v>121.113816</v>
      </c>
      <c r="U72" s="60">
        <f>MIN($U$6/100*G72,200)</f>
        <v>151.39227</v>
      </c>
      <c r="V72" s="60">
        <f>MIN($V$6/100*G72,250)</f>
        <v>201.85636</v>
      </c>
      <c r="W72" s="60">
        <v>0.2</v>
      </c>
      <c r="X72" s="60">
        <v>0.2</v>
      </c>
      <c r="Y72" s="60">
        <v>0.6</v>
      </c>
      <c r="Z72" s="67">
        <f>IF(AND(D72&lt;49.85,H72&gt;0),$C$2*ABS(H72)/40000,(SUMPRODUCT(--(H72&gt;$T72:$V72),(H72-$T72:$V72),($W72:$Y72)))*E72/40000)</f>
        <v>0</v>
      </c>
      <c r="AA72" s="67">
        <f>IF(AND(C72&gt;=50.1,H72&lt;0),($A$2)*ABS(H72)/40000,0)</f>
        <v>0</v>
      </c>
      <c r="AB72" s="67">
        <f>S72+Z72+AA72</f>
        <v>0.67045262175</v>
      </c>
      <c r="AC72" s="75">
        <f>IF(AB72&gt;=0,AB72,"")</f>
        <v>0.67045262175</v>
      </c>
      <c r="AD72" s="76" t="str">
        <f>IF(AB72&lt;0,AB72,"")</f>
        <v/>
      </c>
      <c r="AE72" s="77"/>
      <c r="AF72" s="89"/>
      <c r="AG72" s="92">
        <f>ROUND((AG71-0.01),2)</f>
        <v>50.84</v>
      </c>
      <c r="AH72" s="93">
        <v>0</v>
      </c>
      <c r="AI72" s="86">
        <v>0</v>
      </c>
    </row>
    <row r="73" spans="1:38" customHeight="1" ht="15.75">
      <c r="A73" s="70">
        <v>0.677083333333333</v>
      </c>
      <c r="B73" s="71">
        <v>0.6875</v>
      </c>
      <c r="C73" s="72">
        <v>49.88</v>
      </c>
      <c r="D73" s="73">
        <f>ROUND(C73,2)</f>
        <v>49.88</v>
      </c>
      <c r="E73" s="60">
        <v>673.71</v>
      </c>
      <c r="F73" s="60">
        <v>1020.8398</v>
      </c>
      <c r="G73" s="61">
        <f>ABS(F73)</f>
        <v>1020.8398</v>
      </c>
      <c r="H73" s="74">
        <v>69.19259</v>
      </c>
      <c r="I73" s="63">
        <f>MAX(H73,-0.12*G73)</f>
        <v>69.19259</v>
      </c>
      <c r="J73" s="63">
        <f>IF(ABS(G73)&lt;=10,0.5,IF(ABS(G73)&lt;=25,1,IF(ABS(G73)&lt;=100,2,10)))</f>
        <v>10</v>
      </c>
      <c r="K73" s="64">
        <f>IF(H73&lt;-J73,1,0)</f>
        <v>0</v>
      </c>
      <c r="L73" s="64">
        <f>IF(K73=K72,L72+K73,0)</f>
        <v>0</v>
      </c>
      <c r="M73" s="65">
        <f>IF(OR(L73=6,L73=12,L73=18,L73=24,L73=30,L73=36,L73=42,L73=48,L73=54,L73=60,L73=66,L73=72,L73=78,L73=84,L73=90,L73=96),1,0)</f>
        <v>0</v>
      </c>
      <c r="N73" s="65">
        <f>IF(H73&gt;J73,1,0)</f>
        <v>1</v>
      </c>
      <c r="O73" s="65">
        <f>IF(N73=N72,O72+N73,0)</f>
        <v>6</v>
      </c>
      <c r="P73" s="65">
        <f>IF(OR(O73=6,O73=12,O73=18,O73=24,O73=30,O73=36,O73=42,O73=48,O73=54,O73=60,O73=66,O73=72,O73=78,O73=84,O73=90,O73=96),1,0)</f>
        <v>1</v>
      </c>
      <c r="Q73" s="66">
        <f>M73+P73</f>
        <v>1</v>
      </c>
      <c r="R73" s="66">
        <f>Q73*ABS(S73)*0.1</f>
        <v>0.11653934952225</v>
      </c>
      <c r="S73" s="67">
        <f>I73*E73/40000</f>
        <v>1.1653934952225</v>
      </c>
      <c r="T73" s="60">
        <f>MIN($T$6/100*G73,150)</f>
        <v>122.500776</v>
      </c>
      <c r="U73" s="60">
        <f>MIN($U$6/100*G73,200)</f>
        <v>153.12597</v>
      </c>
      <c r="V73" s="60">
        <f>MIN($V$6/100*G73,250)</f>
        <v>204.16796</v>
      </c>
      <c r="W73" s="60">
        <v>0.2</v>
      </c>
      <c r="X73" s="60">
        <v>0.2</v>
      </c>
      <c r="Y73" s="60">
        <v>0.6</v>
      </c>
      <c r="Z73" s="67">
        <f>IF(AND(D73&lt;49.85,H73&gt;0),$C$2*ABS(H73)/40000,(SUMPRODUCT(--(H73&gt;$T73:$V73),(H73-$T73:$V73),($W73:$Y73)))*E73/40000)</f>
        <v>0</v>
      </c>
      <c r="AA73" s="67">
        <f>IF(AND(C73&gt;=50.1,H73&lt;0),($A$2)*ABS(H73)/40000,0)</f>
        <v>0</v>
      </c>
      <c r="AB73" s="67">
        <f>S73+Z73+AA73</f>
        <v>1.1653934952225</v>
      </c>
      <c r="AC73" s="75">
        <f>IF(AB73&gt;=0,AB73,"")</f>
        <v>1.1653934952225</v>
      </c>
      <c r="AD73" s="76" t="str">
        <f>IF(AB73&lt;0,AB73,"")</f>
        <v/>
      </c>
      <c r="AE73" s="77"/>
      <c r="AF73" s="89"/>
      <c r="AG73" s="92">
        <f>ROUND((AG72-0.01),2)</f>
        <v>50.83</v>
      </c>
      <c r="AH73" s="93">
        <v>0</v>
      </c>
      <c r="AI73" s="86">
        <v>0</v>
      </c>
    </row>
    <row r="74" spans="1:38" customHeight="1" ht="15.75">
      <c r="A74" s="70">
        <v>0.6875</v>
      </c>
      <c r="B74" s="71">
        <v>0.697916666666667</v>
      </c>
      <c r="C74" s="72">
        <v>49.96</v>
      </c>
      <c r="D74" s="73">
        <f>ROUND(C74,2)</f>
        <v>49.96</v>
      </c>
      <c r="E74" s="60">
        <v>421.13</v>
      </c>
      <c r="F74" s="60">
        <v>1033.319</v>
      </c>
      <c r="G74" s="61">
        <f>ABS(F74)</f>
        <v>1033.319</v>
      </c>
      <c r="H74" s="74">
        <v>69.00873</v>
      </c>
      <c r="I74" s="63">
        <f>MAX(H74,-0.12*G74)</f>
        <v>69.00873</v>
      </c>
      <c r="J74" s="63">
        <f>IF(ABS(G74)&lt;=10,0.5,IF(ABS(G74)&lt;=25,1,IF(ABS(G74)&lt;=100,2,10)))</f>
        <v>10</v>
      </c>
      <c r="K74" s="64">
        <f>IF(H74&lt;-J74,1,0)</f>
        <v>0</v>
      </c>
      <c r="L74" s="64">
        <f>IF(K74=K73,L73+K74,0)</f>
        <v>0</v>
      </c>
      <c r="M74" s="65">
        <f>IF(OR(L74=6,L74=12,L74=18,L74=24,L74=30,L74=36,L74=42,L74=48,L74=54,L74=60,L74=66,L74=72,L74=78,L74=84,L74=90,L74=96),1,0)</f>
        <v>0</v>
      </c>
      <c r="N74" s="65">
        <f>IF(H74&gt;J74,1,0)</f>
        <v>1</v>
      </c>
      <c r="O74" s="65">
        <f>IF(N74=N73,O73+N74,0)</f>
        <v>7</v>
      </c>
      <c r="P74" s="65">
        <f>IF(OR(O74=6,O74=12,O74=18,O74=24,O74=30,O74=36,O74=42,O74=48,O74=54,O74=60,O74=66,O74=72,O74=78,O74=84,O74=90,O74=96),1,0)</f>
        <v>0</v>
      </c>
      <c r="Q74" s="66">
        <f>M74+P74</f>
        <v>0</v>
      </c>
      <c r="R74" s="66">
        <f>Q74*ABS(S74)*0.1</f>
        <v>0</v>
      </c>
      <c r="S74" s="67">
        <f>I74*E74/40000</f>
        <v>0.7265411616225</v>
      </c>
      <c r="T74" s="60">
        <f>MIN($T$6/100*G74,150)</f>
        <v>123.99828</v>
      </c>
      <c r="U74" s="60">
        <f>MIN($U$6/100*G74,200)</f>
        <v>154.99785</v>
      </c>
      <c r="V74" s="60">
        <f>MIN($V$6/100*G74,250)</f>
        <v>206.6638</v>
      </c>
      <c r="W74" s="60">
        <v>0.2</v>
      </c>
      <c r="X74" s="60">
        <v>0.2</v>
      </c>
      <c r="Y74" s="60">
        <v>0.6</v>
      </c>
      <c r="Z74" s="67">
        <f>IF(AND(D74&lt;49.85,H74&gt;0),$C$2*ABS(H74)/40000,(SUMPRODUCT(--(H74&gt;$T74:$V74),(H74-$T74:$V74),($W74:$Y74)))*E74/40000)</f>
        <v>0</v>
      </c>
      <c r="AA74" s="67">
        <f>IF(AND(C74&gt;=50.1,H74&lt;0),($A$2)*ABS(H74)/40000,0)</f>
        <v>0</v>
      </c>
      <c r="AB74" s="67">
        <f>S74+Z74+AA74</f>
        <v>0.7265411616225</v>
      </c>
      <c r="AC74" s="75">
        <f>IF(AB74&gt;=0,AB74,"")</f>
        <v>0.7265411616225</v>
      </c>
      <c r="AD74" s="76" t="str">
        <f>IF(AB74&lt;0,AB74,"")</f>
        <v/>
      </c>
      <c r="AE74" s="77"/>
      <c r="AF74" s="89"/>
      <c r="AG74" s="92">
        <f>ROUND((AG73-0.01),2)</f>
        <v>50.82</v>
      </c>
      <c r="AH74" s="93">
        <v>0</v>
      </c>
      <c r="AI74" s="86">
        <v>0</v>
      </c>
    </row>
    <row r="75" spans="1:38" customHeight="1" ht="15.75">
      <c r="A75" s="70">
        <v>0.697916666666667</v>
      </c>
      <c r="B75" s="71">
        <v>0.708333333333334</v>
      </c>
      <c r="C75" s="72">
        <v>50.01</v>
      </c>
      <c r="D75" s="73">
        <f>ROUND(C75,2)</f>
        <v>50.01</v>
      </c>
      <c r="E75" s="60">
        <v>235.87</v>
      </c>
      <c r="F75" s="60">
        <v>1039.04444</v>
      </c>
      <c r="G75" s="61">
        <f>ABS(F75)</f>
        <v>1039.04444</v>
      </c>
      <c r="H75" s="74">
        <v>72.0167</v>
      </c>
      <c r="I75" s="63">
        <f>MAX(H75,-0.12*G75)</f>
        <v>72.0167</v>
      </c>
      <c r="J75" s="63">
        <f>IF(ABS(G75)&lt;=10,0.5,IF(ABS(G75)&lt;=25,1,IF(ABS(G75)&lt;=100,2,10)))</f>
        <v>10</v>
      </c>
      <c r="K75" s="64">
        <f>IF(H75&lt;-J75,1,0)</f>
        <v>0</v>
      </c>
      <c r="L75" s="64">
        <f>IF(K75=K74,L74+K75,0)</f>
        <v>0</v>
      </c>
      <c r="M75" s="65">
        <f>IF(OR(L75=6,L75=12,L75=18,L75=24,L75=30,L75=36,L75=42,L75=48,L75=54,L75=60,L75=66,L75=72,L75=78,L75=84,L75=90,L75=96),1,0)</f>
        <v>0</v>
      </c>
      <c r="N75" s="65">
        <f>IF(H75&gt;J75,1,0)</f>
        <v>1</v>
      </c>
      <c r="O75" s="65">
        <f>IF(N75=N74,O74+N75,0)</f>
        <v>8</v>
      </c>
      <c r="P75" s="65">
        <f>IF(OR(O75=6,O75=12,O75=18,O75=24,O75=30,O75=36,O75=42,O75=48,O75=54,O75=60,O75=66,O75=72,O75=78,O75=84,O75=90,O75=96),1,0)</f>
        <v>0</v>
      </c>
      <c r="Q75" s="66">
        <f>M75+P75</f>
        <v>0</v>
      </c>
      <c r="R75" s="66">
        <f>Q75*ABS(S75)*0.1</f>
        <v>0</v>
      </c>
      <c r="S75" s="67">
        <f>I75*E75/40000</f>
        <v>0.424664475725</v>
      </c>
      <c r="T75" s="60">
        <f>MIN($T$6/100*G75,150)</f>
        <v>124.6853328</v>
      </c>
      <c r="U75" s="60">
        <f>MIN($U$6/100*G75,200)</f>
        <v>155.856666</v>
      </c>
      <c r="V75" s="60">
        <f>MIN($V$6/100*G75,250)</f>
        <v>207.808888</v>
      </c>
      <c r="W75" s="60">
        <v>0.2</v>
      </c>
      <c r="X75" s="60">
        <v>0.2</v>
      </c>
      <c r="Y75" s="60">
        <v>0.6</v>
      </c>
      <c r="Z75" s="67">
        <f>IF(AND(D75&lt;49.85,H75&gt;0),$C$2*ABS(H75)/40000,(SUMPRODUCT(--(H75&gt;$T75:$V75),(H75-$T75:$V75),($W75:$Y75)))*E75/40000)</f>
        <v>0</v>
      </c>
      <c r="AA75" s="67">
        <f>IF(AND(C75&gt;=50.1,H75&lt;0),($A$2)*ABS(H75)/40000,0)</f>
        <v>0</v>
      </c>
      <c r="AB75" s="67">
        <f>S75+Z75+AA75</f>
        <v>0.424664475725</v>
      </c>
      <c r="AC75" s="75">
        <f>IF(AB75&gt;=0,AB75,"")</f>
        <v>0.424664475725</v>
      </c>
      <c r="AD75" s="76" t="str">
        <f>IF(AB75&lt;0,AB75,"")</f>
        <v/>
      </c>
      <c r="AE75" s="77"/>
      <c r="AF75" s="89"/>
      <c r="AG75" s="92">
        <f>ROUND((AG74-0.01),2)</f>
        <v>50.81</v>
      </c>
      <c r="AH75" s="93">
        <v>0</v>
      </c>
      <c r="AI75" s="86">
        <v>0</v>
      </c>
    </row>
    <row r="76" spans="1:38" customHeight="1" ht="15.75">
      <c r="A76" s="70">
        <v>0.708333333333333</v>
      </c>
      <c r="B76" s="71">
        <v>0.71875</v>
      </c>
      <c r="C76" s="72">
        <v>50.05</v>
      </c>
      <c r="D76" s="73">
        <f>ROUND(C76,2)</f>
        <v>50.05</v>
      </c>
      <c r="E76" s="60">
        <v>0</v>
      </c>
      <c r="F76" s="60">
        <v>1047.4105</v>
      </c>
      <c r="G76" s="61">
        <f>ABS(F76)</f>
        <v>1047.4105</v>
      </c>
      <c r="H76" s="74">
        <v>76.62268</v>
      </c>
      <c r="I76" s="63">
        <f>MAX(H76,-0.12*G76)</f>
        <v>76.62268</v>
      </c>
      <c r="J76" s="63">
        <f>IF(ABS(G76)&lt;=10,0.5,IF(ABS(G76)&lt;=25,1,IF(ABS(G76)&lt;=100,2,10)))</f>
        <v>10</v>
      </c>
      <c r="K76" s="64">
        <f>IF(H76&lt;-J76,1,0)</f>
        <v>0</v>
      </c>
      <c r="L76" s="64">
        <f>IF(K76=K75,L75+K76,0)</f>
        <v>0</v>
      </c>
      <c r="M76" s="65">
        <f>IF(OR(L76=6,L76=12,L76=18,L76=24,L76=30,L76=36,L76=42,L76=48,L76=54,L76=60,L76=66,L76=72,L76=78,L76=84,L76=90,L76=96),1,0)</f>
        <v>0</v>
      </c>
      <c r="N76" s="65">
        <f>IF(H76&gt;J76,1,0)</f>
        <v>1</v>
      </c>
      <c r="O76" s="65">
        <f>IF(N76=N75,O75+N76,0)</f>
        <v>9</v>
      </c>
      <c r="P76" s="65">
        <f>IF(OR(O76=6,O76=12,O76=18,O76=24,O76=30,O76=36,O76=42,O76=48,O76=54,O76=60,O76=66,O76=72,O76=78,O76=84,O76=90,O76=96),1,0)</f>
        <v>0</v>
      </c>
      <c r="Q76" s="66">
        <f>M76+P76</f>
        <v>0</v>
      </c>
      <c r="R76" s="66">
        <f>Q76*ABS(S76)*0.1</f>
        <v>0</v>
      </c>
      <c r="S76" s="67">
        <f>I76*E76/40000</f>
        <v>0</v>
      </c>
      <c r="T76" s="60">
        <f>MIN($T$6/100*G76,150)</f>
        <v>125.68926</v>
      </c>
      <c r="U76" s="60">
        <f>MIN($U$6/100*G76,200)</f>
        <v>157.111575</v>
      </c>
      <c r="V76" s="60">
        <f>MIN($V$6/100*G76,250)</f>
        <v>209.4821</v>
      </c>
      <c r="W76" s="60">
        <v>0.2</v>
      </c>
      <c r="X76" s="60">
        <v>0.2</v>
      </c>
      <c r="Y76" s="60">
        <v>0.6</v>
      </c>
      <c r="Z76" s="67">
        <f>IF(AND(D76&lt;49.85,H76&gt;0),$C$2*ABS(H76)/40000,(SUMPRODUCT(--(H76&gt;$T76:$V76),(H76-$T76:$V76),($W76:$Y76)))*E76/40000)</f>
        <v>0</v>
      </c>
      <c r="AA76" s="67">
        <f>IF(AND(C76&gt;=50.1,H76&lt;0),($A$2)*ABS(H76)/40000,0)</f>
        <v>0</v>
      </c>
      <c r="AB76" s="67">
        <f>S76+Z76+AA76</f>
        <v>0</v>
      </c>
      <c r="AC76" s="75">
        <f>IF(AB76&gt;=0,AB76,"")</f>
        <v>0</v>
      </c>
      <c r="AD76" s="76" t="str">
        <f>IF(AB76&lt;0,AB76,"")</f>
        <v/>
      </c>
      <c r="AE76" s="77"/>
      <c r="AF76" s="89"/>
      <c r="AG76" s="92">
        <f>ROUND((AG75-0.01),2)</f>
        <v>50.8</v>
      </c>
      <c r="AH76" s="93">
        <v>0</v>
      </c>
      <c r="AI76" s="86">
        <v>0</v>
      </c>
    </row>
    <row r="77" spans="1:38" customHeight="1" ht="15.75">
      <c r="A77" s="70">
        <v>0.71875</v>
      </c>
      <c r="B77" s="71">
        <v>0.729166666666667</v>
      </c>
      <c r="C77" s="72">
        <v>49.95</v>
      </c>
      <c r="D77" s="73">
        <f>ROUND(C77,2)</f>
        <v>49.95</v>
      </c>
      <c r="E77" s="60">
        <v>452.7</v>
      </c>
      <c r="F77" s="60">
        <v>1095.27449</v>
      </c>
      <c r="G77" s="61">
        <f>ABS(F77)</f>
        <v>1095.27449</v>
      </c>
      <c r="H77" s="74">
        <v>-23.70266</v>
      </c>
      <c r="I77" s="63">
        <f>MAX(H77,-0.12*G77)</f>
        <v>-23.70266</v>
      </c>
      <c r="J77" s="63">
        <f>IF(ABS(G77)&lt;=10,0.5,IF(ABS(G77)&lt;=25,1,IF(ABS(G77)&lt;=100,2,10)))</f>
        <v>10</v>
      </c>
      <c r="K77" s="64">
        <f>IF(H77&lt;-J77,1,0)</f>
        <v>1</v>
      </c>
      <c r="L77" s="64">
        <f>IF(K77=K76,L76+K77,0)</f>
        <v>0</v>
      </c>
      <c r="M77" s="65">
        <f>IF(OR(L77=6,L77=12,L77=18,L77=24,L77=30,L77=36,L77=42,L77=48,L77=54,L77=60,L77=66,L77=72,L77=78,L77=84,L77=90,L77=96),1,0)</f>
        <v>0</v>
      </c>
      <c r="N77" s="65">
        <f>IF(H77&gt;J77,1,0)</f>
        <v>0</v>
      </c>
      <c r="O77" s="65">
        <f>IF(N77=N76,O76+N77,0)</f>
        <v>0</v>
      </c>
      <c r="P77" s="65">
        <f>IF(OR(O77=6,O77=12,O77=18,O77=24,O77=30,O77=36,O77=42,O77=48,O77=54,O77=60,O77=66,O77=72,O77=78,O77=84,O77=90,O77=96),1,0)</f>
        <v>0</v>
      </c>
      <c r="Q77" s="66">
        <f>M77+P77</f>
        <v>0</v>
      </c>
      <c r="R77" s="66">
        <f>Q77*ABS(S77)*0.1</f>
        <v>0</v>
      </c>
      <c r="S77" s="67">
        <f>I77*E77/40000</f>
        <v>-0.26825485455</v>
      </c>
      <c r="T77" s="60">
        <f>MIN($T$6/100*G77,150)</f>
        <v>131.4329388</v>
      </c>
      <c r="U77" s="60">
        <f>MIN($U$6/100*G77,200)</f>
        <v>164.2911735</v>
      </c>
      <c r="V77" s="60">
        <f>MIN($V$6/100*G77,250)</f>
        <v>219.054898</v>
      </c>
      <c r="W77" s="60">
        <v>0.2</v>
      </c>
      <c r="X77" s="60">
        <v>0.2</v>
      </c>
      <c r="Y77" s="60">
        <v>0.6</v>
      </c>
      <c r="Z77" s="67">
        <f>IF(AND(D77&lt;49.85,H77&gt;0),$C$2*ABS(H77)/40000,(SUMPRODUCT(--(H77&gt;$T77:$V77),(H77-$T77:$V77),($W77:$Y77)))*E77/40000)</f>
        <v>0</v>
      </c>
      <c r="AA77" s="67">
        <f>IF(AND(C77&gt;=50.1,H77&lt;0),($A$2)*ABS(H77)/40000,0)</f>
        <v>0</v>
      </c>
      <c r="AB77" s="67">
        <f>S77+Z77+AA77</f>
        <v>-0.26825485455</v>
      </c>
      <c r="AC77" s="75" t="str">
        <f>IF(AB77&gt;=0,AB77,"")</f>
        <v/>
      </c>
      <c r="AD77" s="76">
        <f>IF(AB77&lt;0,AB77,"")</f>
        <v>-0.26825485455</v>
      </c>
      <c r="AE77" s="77"/>
      <c r="AF77" s="89"/>
      <c r="AG77" s="92">
        <f>ROUND((AG76-0.01),2)</f>
        <v>50.79</v>
      </c>
      <c r="AH77" s="93">
        <v>0</v>
      </c>
      <c r="AI77" s="86">
        <v>0</v>
      </c>
    </row>
    <row r="78" spans="1:38" customHeight="1" ht="15.75">
      <c r="A78" s="70">
        <v>0.729166666666667</v>
      </c>
      <c r="B78" s="71">
        <v>0.739583333333334</v>
      </c>
      <c r="C78" s="72">
        <v>49.9</v>
      </c>
      <c r="D78" s="73">
        <f>ROUND(C78,2)</f>
        <v>49.9</v>
      </c>
      <c r="E78" s="60">
        <v>610.5700000000001</v>
      </c>
      <c r="F78" s="60">
        <v>1084.00072</v>
      </c>
      <c r="G78" s="61">
        <f>ABS(F78)</f>
        <v>1084.00072</v>
      </c>
      <c r="H78" s="74">
        <v>-6.46439</v>
      </c>
      <c r="I78" s="63">
        <f>MAX(H78,-0.12*G78)</f>
        <v>-6.46439</v>
      </c>
      <c r="J78" s="63">
        <f>IF(ABS(G78)&lt;=10,0.5,IF(ABS(G78)&lt;=25,1,IF(ABS(G78)&lt;=100,2,10)))</f>
        <v>10</v>
      </c>
      <c r="K78" s="64">
        <f>IF(H78&lt;-J78,1,0)</f>
        <v>0</v>
      </c>
      <c r="L78" s="64">
        <f>IF(K78=K77,L77+K78,0)</f>
        <v>0</v>
      </c>
      <c r="M78" s="65">
        <f>IF(OR(L78=6,L78=12,L78=18,L78=24,L78=30,L78=36,L78=42,L78=48,L78=54,L78=60,L78=66,L78=72,L78=78,L78=84,L78=90,L78=96),1,0)</f>
        <v>0</v>
      </c>
      <c r="N78" s="65">
        <f>IF(H78&gt;J78,1,0)</f>
        <v>0</v>
      </c>
      <c r="O78" s="65">
        <f>IF(N78=N77,O77+N78,0)</f>
        <v>0</v>
      </c>
      <c r="P78" s="65">
        <f>IF(OR(O78=6,O78=12,O78=18,O78=24,O78=30,O78=36,O78=42,O78=48,O78=54,O78=60,O78=66,O78=72,O78=78,O78=84,O78=90,O78=96),1,0)</f>
        <v>0</v>
      </c>
      <c r="Q78" s="66">
        <f>M78+P78</f>
        <v>0</v>
      </c>
      <c r="R78" s="66">
        <f>Q78*ABS(S78)*0.1</f>
        <v>0</v>
      </c>
      <c r="S78" s="67">
        <f>I78*E78/40000</f>
        <v>-0.0986740650575</v>
      </c>
      <c r="T78" s="60">
        <f>MIN($T$6/100*G78,150)</f>
        <v>130.0800864</v>
      </c>
      <c r="U78" s="60">
        <f>MIN($U$6/100*G78,200)</f>
        <v>162.600108</v>
      </c>
      <c r="V78" s="60">
        <f>MIN($V$6/100*G78,250)</f>
        <v>216.800144</v>
      </c>
      <c r="W78" s="60">
        <v>0.2</v>
      </c>
      <c r="X78" s="60">
        <v>0.2</v>
      </c>
      <c r="Y78" s="60">
        <v>0.6</v>
      </c>
      <c r="Z78" s="67">
        <f>IF(AND(D78&lt;49.85,H78&gt;0),$C$2*ABS(H78)/40000,(SUMPRODUCT(--(H78&gt;$T78:$V78),(H78-$T78:$V78),($W78:$Y78)))*E78/40000)</f>
        <v>0</v>
      </c>
      <c r="AA78" s="67">
        <f>IF(AND(C78&gt;=50.1,H78&lt;0),($A$2)*ABS(H78)/40000,0)</f>
        <v>0</v>
      </c>
      <c r="AB78" s="67">
        <f>S78+Z78+AA78</f>
        <v>-0.0986740650575</v>
      </c>
      <c r="AC78" s="75" t="str">
        <f>IF(AB78&gt;=0,AB78,"")</f>
        <v/>
      </c>
      <c r="AD78" s="76">
        <f>IF(AB78&lt;0,AB78,"")</f>
        <v>-0.0986740650575</v>
      </c>
      <c r="AE78" s="77"/>
      <c r="AF78" s="89"/>
      <c r="AG78" s="92">
        <f>ROUND((AG77-0.01),2)</f>
        <v>50.78</v>
      </c>
      <c r="AH78" s="93">
        <v>0</v>
      </c>
      <c r="AI78" s="86">
        <v>0</v>
      </c>
    </row>
    <row r="79" spans="1:38" customHeight="1" ht="15.75">
      <c r="A79" s="70">
        <v>0.739583333333333</v>
      </c>
      <c r="B79" s="71">
        <v>0.75</v>
      </c>
      <c r="C79" s="72">
        <v>49.92</v>
      </c>
      <c r="D79" s="73">
        <f>ROUND(C79,2)</f>
        <v>49.92</v>
      </c>
      <c r="E79" s="60">
        <v>547.42</v>
      </c>
      <c r="F79" s="60">
        <v>1063.15023</v>
      </c>
      <c r="G79" s="61">
        <f>ABS(F79)</f>
        <v>1063.15023</v>
      </c>
      <c r="H79" s="74">
        <v>42.84373</v>
      </c>
      <c r="I79" s="63">
        <f>MAX(H79,-0.12*G79)</f>
        <v>42.84373</v>
      </c>
      <c r="J79" s="63">
        <f>IF(ABS(G79)&lt;=10,0.5,IF(ABS(G79)&lt;=25,1,IF(ABS(G79)&lt;=100,2,10)))</f>
        <v>10</v>
      </c>
      <c r="K79" s="64">
        <f>IF(H79&lt;-J79,1,0)</f>
        <v>0</v>
      </c>
      <c r="L79" s="64">
        <f>IF(K79=K78,L78+K79,0)</f>
        <v>0</v>
      </c>
      <c r="M79" s="65">
        <f>IF(OR(L79=6,L79=12,L79=18,L79=24,L79=30,L79=36,L79=42,L79=48,L79=54,L79=60,L79=66,L79=72,L79=78,L79=84,L79=90,L79=96),1,0)</f>
        <v>0</v>
      </c>
      <c r="N79" s="65">
        <f>IF(H79&gt;J79,1,0)</f>
        <v>1</v>
      </c>
      <c r="O79" s="65">
        <f>IF(N79=N78,O78+N79,0)</f>
        <v>0</v>
      </c>
      <c r="P79" s="65">
        <f>IF(OR(O79=6,O79=12,O79=18,O79=24,O79=30,O79=36,O79=42,O79=48,O79=54,O79=60,O79=66,O79=72,O79=78,O79=84,O79=90,O79=96),1,0)</f>
        <v>0</v>
      </c>
      <c r="Q79" s="66">
        <f>M79+P79</f>
        <v>0</v>
      </c>
      <c r="R79" s="66">
        <f>Q79*ABS(S79)*0.1</f>
        <v>0</v>
      </c>
      <c r="S79" s="67">
        <f>I79*E79/40000</f>
        <v>0.586337866915</v>
      </c>
      <c r="T79" s="60">
        <f>MIN($T$6/100*G79,150)</f>
        <v>127.5780276</v>
      </c>
      <c r="U79" s="60">
        <f>MIN($U$6/100*G79,200)</f>
        <v>159.4725345</v>
      </c>
      <c r="V79" s="60">
        <f>MIN($V$6/100*G79,250)</f>
        <v>212.630046</v>
      </c>
      <c r="W79" s="60">
        <v>0.2</v>
      </c>
      <c r="X79" s="60">
        <v>0.2</v>
      </c>
      <c r="Y79" s="60">
        <v>0.6</v>
      </c>
      <c r="Z79" s="67">
        <f>IF(AND(D79&lt;49.85,H79&gt;0),$C$2*ABS(H79)/40000,(SUMPRODUCT(--(H79&gt;$T79:$V79),(H79-$T79:$V79),($W79:$Y79)))*E79/40000)</f>
        <v>0</v>
      </c>
      <c r="AA79" s="67">
        <f>IF(AND(C79&gt;=50.1,H79&lt;0),($A$2)*ABS(H79)/40000,0)</f>
        <v>0</v>
      </c>
      <c r="AB79" s="67">
        <f>S79+Z79+AA79</f>
        <v>0.586337866915</v>
      </c>
      <c r="AC79" s="75">
        <f>IF(AB79&gt;=0,AB79,"")</f>
        <v>0.586337866915</v>
      </c>
      <c r="AD79" s="76" t="str">
        <f>IF(AB79&lt;0,AB79,"")</f>
        <v/>
      </c>
      <c r="AE79" s="77"/>
      <c r="AF79" s="89"/>
      <c r="AG79" s="92">
        <f>ROUND((AG78-0.01),2)</f>
        <v>50.77</v>
      </c>
      <c r="AH79" s="93">
        <v>0</v>
      </c>
      <c r="AI79" s="86">
        <v>0</v>
      </c>
    </row>
    <row r="80" spans="1:38" customHeight="1" ht="15.75">
      <c r="A80" s="70">
        <v>0.75</v>
      </c>
      <c r="B80" s="71">
        <v>0.760416666666667</v>
      </c>
      <c r="C80" s="72">
        <v>50.03</v>
      </c>
      <c r="D80" s="73">
        <f>ROUND(C80,2)</f>
        <v>50.03</v>
      </c>
      <c r="E80" s="60">
        <v>117.94</v>
      </c>
      <c r="F80" s="60">
        <v>1098.40064</v>
      </c>
      <c r="G80" s="61">
        <f>ABS(F80)</f>
        <v>1098.40064</v>
      </c>
      <c r="H80" s="74">
        <v>39.49925</v>
      </c>
      <c r="I80" s="63">
        <f>MAX(H80,-0.12*G80)</f>
        <v>39.49925</v>
      </c>
      <c r="J80" s="63">
        <f>IF(ABS(G80)&lt;=10,0.5,IF(ABS(G80)&lt;=25,1,IF(ABS(G80)&lt;=100,2,10)))</f>
        <v>10</v>
      </c>
      <c r="K80" s="64">
        <f>IF(H80&lt;-J80,1,0)</f>
        <v>0</v>
      </c>
      <c r="L80" s="64">
        <f>IF(K80=K79,L79+K80,0)</f>
        <v>0</v>
      </c>
      <c r="M80" s="65">
        <f>IF(OR(L80=6,L80=12,L80=18,L80=24,L80=30,L80=36,L80=42,L80=48,L80=54,L80=60,L80=66,L80=72,L80=78,L80=84,L80=90,L80=96),1,0)</f>
        <v>0</v>
      </c>
      <c r="N80" s="65">
        <f>IF(H80&gt;J80,1,0)</f>
        <v>1</v>
      </c>
      <c r="O80" s="65">
        <f>IF(N80=N79,O79+N80,0)</f>
        <v>1</v>
      </c>
      <c r="P80" s="65">
        <f>IF(OR(O80=6,O80=12,O80=18,O80=24,O80=30,O80=36,O80=42,O80=48,O80=54,O80=60,O80=66,O80=72,O80=78,O80=84,O80=90,O80=96),1,0)</f>
        <v>0</v>
      </c>
      <c r="Q80" s="66">
        <f>M80+P80</f>
        <v>0</v>
      </c>
      <c r="R80" s="66">
        <f>Q80*ABS(S80)*0.1</f>
        <v>0</v>
      </c>
      <c r="S80" s="67">
        <f>I80*E80/40000</f>
        <v>0.116463538625</v>
      </c>
      <c r="T80" s="60">
        <f>MIN($T$6/100*G80,150)</f>
        <v>131.8080768</v>
      </c>
      <c r="U80" s="60">
        <f>MIN($U$6/100*G80,200)</f>
        <v>164.760096</v>
      </c>
      <c r="V80" s="60">
        <f>MIN($V$6/100*G80,250)</f>
        <v>219.680128</v>
      </c>
      <c r="W80" s="60">
        <v>0.2</v>
      </c>
      <c r="X80" s="60">
        <v>0.2</v>
      </c>
      <c r="Y80" s="60">
        <v>0.6</v>
      </c>
      <c r="Z80" s="67">
        <f>IF(AND(D80&lt;49.85,H80&gt;0),$C$2*ABS(H80)/40000,(SUMPRODUCT(--(H80&gt;$T80:$V80),(H80-$T80:$V80),($W80:$Y80)))*E80/40000)</f>
        <v>0</v>
      </c>
      <c r="AA80" s="67">
        <f>IF(AND(C80&gt;=50.1,H80&lt;0),($A$2)*ABS(H80)/40000,0)</f>
        <v>0</v>
      </c>
      <c r="AB80" s="67">
        <f>S80+Z80+AA80</f>
        <v>0.116463538625</v>
      </c>
      <c r="AC80" s="75">
        <f>IF(AB80&gt;=0,AB80,"")</f>
        <v>0.116463538625</v>
      </c>
      <c r="AD80" s="76" t="str">
        <f>IF(AB80&lt;0,AB80,"")</f>
        <v/>
      </c>
      <c r="AE80" s="77"/>
      <c r="AF80" s="89"/>
      <c r="AG80" s="92">
        <f>ROUND((AG79-0.01),2)</f>
        <v>50.76</v>
      </c>
      <c r="AH80" s="93">
        <v>0</v>
      </c>
      <c r="AI80" s="86">
        <v>0</v>
      </c>
    </row>
    <row r="81" spans="1:38" customHeight="1" ht="15.75">
      <c r="A81" s="70">
        <v>0.760416666666667</v>
      </c>
      <c r="B81" s="71">
        <v>0.770833333333334</v>
      </c>
      <c r="C81" s="72">
        <v>49.97</v>
      </c>
      <c r="D81" s="73">
        <f>ROUND(C81,2)</f>
        <v>49.97</v>
      </c>
      <c r="E81" s="60">
        <v>389.56</v>
      </c>
      <c r="F81" s="60">
        <v>1196.67881</v>
      </c>
      <c r="G81" s="61">
        <f>ABS(F81)</f>
        <v>1196.67881</v>
      </c>
      <c r="H81" s="74">
        <v>-11.60818</v>
      </c>
      <c r="I81" s="63">
        <f>MAX(H81,-0.12*G81)</f>
        <v>-11.60818</v>
      </c>
      <c r="J81" s="63">
        <f>IF(ABS(G81)&lt;=10,0.5,IF(ABS(G81)&lt;=25,1,IF(ABS(G81)&lt;=100,2,10)))</f>
        <v>10</v>
      </c>
      <c r="K81" s="64">
        <f>IF(H81&lt;-J81,1,0)</f>
        <v>1</v>
      </c>
      <c r="L81" s="64">
        <f>IF(K81=K80,L80+K81,0)</f>
        <v>0</v>
      </c>
      <c r="M81" s="65">
        <f>IF(OR(L81=6,L81=12,L81=18,L81=24,L81=30,L81=36,L81=42,L81=48,L81=54,L81=60,L81=66,L81=72,L81=78,L81=84,L81=90,L81=96),1,0)</f>
        <v>0</v>
      </c>
      <c r="N81" s="65">
        <f>IF(H81&gt;J81,1,0)</f>
        <v>0</v>
      </c>
      <c r="O81" s="65">
        <f>IF(N81=N80,O80+N81,0)</f>
        <v>0</v>
      </c>
      <c r="P81" s="65">
        <f>IF(OR(O81=6,O81=12,O81=18,O81=24,O81=30,O81=36,O81=42,O81=48,O81=54,O81=60,O81=66,O81=72,O81=78,O81=84,O81=90,O81=96),1,0)</f>
        <v>0</v>
      </c>
      <c r="Q81" s="66">
        <f>M81+P81</f>
        <v>0</v>
      </c>
      <c r="R81" s="66">
        <f>Q81*ABS(S81)*0.1</f>
        <v>0</v>
      </c>
      <c r="S81" s="67">
        <f>I81*E81/40000</f>
        <v>-0.11305206502</v>
      </c>
      <c r="T81" s="60">
        <f>MIN($T$6/100*G81,150)</f>
        <v>143.6014572</v>
      </c>
      <c r="U81" s="60">
        <f>MIN($U$6/100*G81,200)</f>
        <v>179.5018215</v>
      </c>
      <c r="V81" s="60">
        <f>MIN($V$6/100*G81,250)</f>
        <v>239.335762</v>
      </c>
      <c r="W81" s="60">
        <v>0.2</v>
      </c>
      <c r="X81" s="60">
        <v>0.2</v>
      </c>
      <c r="Y81" s="60">
        <v>0.6</v>
      </c>
      <c r="Z81" s="67">
        <f>IF(AND(D81&lt;49.85,H81&gt;0),$C$2*ABS(H81)/40000,(SUMPRODUCT(--(H81&gt;$T81:$V81),(H81-$T81:$V81),($W81:$Y81)))*E81/40000)</f>
        <v>0</v>
      </c>
      <c r="AA81" s="67">
        <f>IF(AND(C81&gt;=50.1,H81&lt;0),($A$2)*ABS(H81)/40000,0)</f>
        <v>0</v>
      </c>
      <c r="AB81" s="67">
        <f>S81+Z81+AA81</f>
        <v>-0.11305206502</v>
      </c>
      <c r="AC81" s="75" t="str">
        <f>IF(AB81&gt;=0,AB81,"")</f>
        <v/>
      </c>
      <c r="AD81" s="76">
        <f>IF(AB81&lt;0,AB81,"")</f>
        <v>-0.11305206502</v>
      </c>
      <c r="AE81" s="77"/>
      <c r="AF81" s="89"/>
      <c r="AG81" s="92">
        <f>ROUND((AG80-0.01),2)</f>
        <v>50.75</v>
      </c>
      <c r="AH81" s="93">
        <v>0</v>
      </c>
      <c r="AI81" s="86">
        <v>0</v>
      </c>
    </row>
    <row r="82" spans="1:38" customHeight="1" ht="15.75">
      <c r="A82" s="70">
        <v>0.770833333333333</v>
      </c>
      <c r="B82" s="71">
        <v>0.78125</v>
      </c>
      <c r="C82" s="72">
        <v>49.94</v>
      </c>
      <c r="D82" s="73">
        <f>ROUND(C82,2)</f>
        <v>49.94</v>
      </c>
      <c r="E82" s="60">
        <v>484.28</v>
      </c>
      <c r="F82" s="60">
        <v>1216.49161</v>
      </c>
      <c r="G82" s="61">
        <f>ABS(F82)</f>
        <v>1216.49161</v>
      </c>
      <c r="H82" s="74">
        <v>6.69278</v>
      </c>
      <c r="I82" s="63">
        <f>MAX(H82,-0.12*G82)</f>
        <v>6.69278</v>
      </c>
      <c r="J82" s="63">
        <f>IF(ABS(G82)&lt;=10,0.5,IF(ABS(G82)&lt;=25,1,IF(ABS(G82)&lt;=100,2,10)))</f>
        <v>10</v>
      </c>
      <c r="K82" s="64">
        <f>IF(H82&lt;-J82,1,0)</f>
        <v>0</v>
      </c>
      <c r="L82" s="64">
        <f>IF(K82=K81,L81+K82,0)</f>
        <v>0</v>
      </c>
      <c r="M82" s="65">
        <f>IF(OR(L82=6,L82=12,L82=18,L82=24,L82=30,L82=36,L82=42,L82=48,L82=54,L82=60,L82=66,L82=72,L82=78,L82=84,L82=90,L82=96),1,0)</f>
        <v>0</v>
      </c>
      <c r="N82" s="65">
        <f>IF(H82&gt;J82,1,0)</f>
        <v>0</v>
      </c>
      <c r="O82" s="65">
        <f>IF(N82=N81,O81+N82,0)</f>
        <v>0</v>
      </c>
      <c r="P82" s="65">
        <f>IF(OR(O82=6,O82=12,O82=18,O82=24,O82=30,O82=36,O82=42,O82=48,O82=54,O82=60,O82=66,O82=72,O82=78,O82=84,O82=90,O82=96),1,0)</f>
        <v>0</v>
      </c>
      <c r="Q82" s="66">
        <f>M82+P82</f>
        <v>0</v>
      </c>
      <c r="R82" s="66">
        <f>Q82*ABS(S82)*0.1</f>
        <v>0</v>
      </c>
      <c r="S82" s="67">
        <f>I82*E82/40000</f>
        <v>0.08102948745999999</v>
      </c>
      <c r="T82" s="60">
        <f>MIN($T$6/100*G82,150)</f>
        <v>145.9789932</v>
      </c>
      <c r="U82" s="60">
        <f>MIN($U$6/100*G82,200)</f>
        <v>182.4737415</v>
      </c>
      <c r="V82" s="60">
        <f>MIN($V$6/100*G82,250)</f>
        <v>243.298322</v>
      </c>
      <c r="W82" s="60">
        <v>0.2</v>
      </c>
      <c r="X82" s="60">
        <v>0.2</v>
      </c>
      <c r="Y82" s="60">
        <v>0.6</v>
      </c>
      <c r="Z82" s="67">
        <f>IF(AND(D82&lt;49.85,H82&gt;0),$C$2*ABS(H82)/40000,(SUMPRODUCT(--(H82&gt;$T82:$V82),(H82-$T82:$V82),($W82:$Y82)))*E82/40000)</f>
        <v>0</v>
      </c>
      <c r="AA82" s="67">
        <f>IF(AND(C82&gt;=50.1,H82&lt;0),($A$2)*ABS(H82)/40000,0)</f>
        <v>0</v>
      </c>
      <c r="AB82" s="67">
        <f>S82+Z82+AA82</f>
        <v>0.08102948745999999</v>
      </c>
      <c r="AC82" s="75">
        <f>IF(AB82&gt;=0,AB82,"")</f>
        <v>0.08102948745999999</v>
      </c>
      <c r="AD82" s="76" t="str">
        <f>IF(AB82&lt;0,AB82,"")</f>
        <v/>
      </c>
      <c r="AE82" s="77"/>
      <c r="AF82" s="89"/>
      <c r="AG82" s="92">
        <f>ROUND((AG81-0.01),2)</f>
        <v>50.74</v>
      </c>
      <c r="AH82" s="93">
        <v>0</v>
      </c>
      <c r="AI82" s="86">
        <v>0</v>
      </c>
    </row>
    <row r="83" spans="1:38" customHeight="1" ht="15.75">
      <c r="A83" s="70">
        <v>0.78125</v>
      </c>
      <c r="B83" s="71">
        <v>0.791666666666667</v>
      </c>
      <c r="C83" s="72">
        <v>49.91</v>
      </c>
      <c r="D83" s="73">
        <f>ROUND(C83,2)</f>
        <v>49.91</v>
      </c>
      <c r="E83" s="60">
        <v>578.99</v>
      </c>
      <c r="F83" s="60">
        <v>1232.73584</v>
      </c>
      <c r="G83" s="61">
        <f>ABS(F83)</f>
        <v>1232.73584</v>
      </c>
      <c r="H83" s="74">
        <v>-2.21757</v>
      </c>
      <c r="I83" s="63">
        <f>MAX(H83,-0.12*G83)</f>
        <v>-2.21757</v>
      </c>
      <c r="J83" s="63">
        <f>IF(ABS(G83)&lt;=10,0.5,IF(ABS(G83)&lt;=25,1,IF(ABS(G83)&lt;=100,2,10)))</f>
        <v>10</v>
      </c>
      <c r="K83" s="64">
        <f>IF(H83&lt;-J83,1,0)</f>
        <v>0</v>
      </c>
      <c r="L83" s="64">
        <f>IF(K83=K82,L82+K83,0)</f>
        <v>0</v>
      </c>
      <c r="M83" s="65">
        <f>IF(OR(L83=6,L83=12,L83=18,L83=24,L83=30,L83=36,L83=42,L83=48,L83=54,L83=60,L83=66,L83=72,L83=78,L83=84,L83=90,L83=96),1,0)</f>
        <v>0</v>
      </c>
      <c r="N83" s="65">
        <f>IF(H83&gt;J83,1,0)</f>
        <v>0</v>
      </c>
      <c r="O83" s="65">
        <f>IF(N83=N82,O82+N83,0)</f>
        <v>0</v>
      </c>
      <c r="P83" s="65">
        <f>IF(OR(O83=6,O83=12,O83=18,O83=24,O83=30,O83=36,O83=42,O83=48,O83=54,O83=60,O83=66,O83=72,O83=78,O83=84,O83=90,O83=96),1,0)</f>
        <v>0</v>
      </c>
      <c r="Q83" s="66">
        <f>M83+P83</f>
        <v>0</v>
      </c>
      <c r="R83" s="66">
        <f>Q83*ABS(S83)*0.1</f>
        <v>0</v>
      </c>
      <c r="S83" s="67">
        <f>I83*E83/40000</f>
        <v>-0.0320987713575</v>
      </c>
      <c r="T83" s="60">
        <f>MIN($T$6/100*G83,150)</f>
        <v>147.9283008</v>
      </c>
      <c r="U83" s="60">
        <f>MIN($U$6/100*G83,200)</f>
        <v>184.910376</v>
      </c>
      <c r="V83" s="60">
        <f>MIN($V$6/100*G83,250)</f>
        <v>246.547168</v>
      </c>
      <c r="W83" s="60">
        <v>0.2</v>
      </c>
      <c r="X83" s="60">
        <v>0.2</v>
      </c>
      <c r="Y83" s="60">
        <v>0.6</v>
      </c>
      <c r="Z83" s="67">
        <f>IF(AND(D83&lt;49.85,H83&gt;0),$C$2*ABS(H83)/40000,(SUMPRODUCT(--(H83&gt;$T83:$V83),(H83-$T83:$V83),($W83:$Y83)))*E83/40000)</f>
        <v>0</v>
      </c>
      <c r="AA83" s="67">
        <f>IF(AND(C83&gt;=50.1,H83&lt;0),($A$2)*ABS(H83)/40000,0)</f>
        <v>0</v>
      </c>
      <c r="AB83" s="67">
        <f>S83+Z83+AA83</f>
        <v>-0.0320987713575</v>
      </c>
      <c r="AC83" s="75" t="str">
        <f>IF(AB83&gt;=0,AB83,"")</f>
        <v/>
      </c>
      <c r="AD83" s="76">
        <f>IF(AB83&lt;0,AB83,"")</f>
        <v>-0.0320987713575</v>
      </c>
      <c r="AE83" s="77"/>
      <c r="AF83" s="89"/>
      <c r="AG83" s="92">
        <f>ROUND((AG82-0.01),2)</f>
        <v>50.73</v>
      </c>
      <c r="AH83" s="93">
        <v>0</v>
      </c>
      <c r="AI83" s="86">
        <v>0</v>
      </c>
    </row>
    <row r="84" spans="1:38" customHeight="1" ht="15.75">
      <c r="A84" s="70">
        <v>0.791666666666667</v>
      </c>
      <c r="B84" s="71">
        <v>0.802083333333334</v>
      </c>
      <c r="C84" s="72">
        <v>49.97</v>
      </c>
      <c r="D84" s="73">
        <f>ROUND(C84,2)</f>
        <v>49.97</v>
      </c>
      <c r="E84" s="60">
        <v>389.56</v>
      </c>
      <c r="F84" s="60">
        <v>1166.01262</v>
      </c>
      <c r="G84" s="61">
        <f>ABS(F84)</f>
        <v>1166.01262</v>
      </c>
      <c r="H84" s="74">
        <v>54.84892</v>
      </c>
      <c r="I84" s="63">
        <f>MAX(H84,-0.12*G84)</f>
        <v>54.84892</v>
      </c>
      <c r="J84" s="63">
        <f>IF(ABS(G84)&lt;=10,0.5,IF(ABS(G84)&lt;=25,1,IF(ABS(G84)&lt;=100,2,10)))</f>
        <v>10</v>
      </c>
      <c r="K84" s="64">
        <f>IF(H84&lt;-J84,1,0)</f>
        <v>0</v>
      </c>
      <c r="L84" s="64">
        <f>IF(K84=K83,L83+K84,0)</f>
        <v>0</v>
      </c>
      <c r="M84" s="65">
        <f>IF(OR(L84=6,L84=12,L84=18,L84=24,L84=30,L84=36,L84=42,L84=48,L84=54,L84=60,L84=66,L84=72,L84=78,L84=84,L84=90,L84=96),1,0)</f>
        <v>0</v>
      </c>
      <c r="N84" s="65">
        <f>IF(H84&gt;J84,1,0)</f>
        <v>1</v>
      </c>
      <c r="O84" s="65">
        <f>IF(N84=N83,O83+N84,0)</f>
        <v>0</v>
      </c>
      <c r="P84" s="65">
        <f>IF(OR(O84=6,O84=12,O84=18,O84=24,O84=30,O84=36,O84=42,O84=48,O84=54,O84=60,O84=66,O84=72,O84=78,O84=84,O84=90,O84=96),1,0)</f>
        <v>0</v>
      </c>
      <c r="Q84" s="66">
        <f>M84+P84</f>
        <v>0</v>
      </c>
      <c r="R84" s="66">
        <f>Q84*ABS(S84)*0.1</f>
        <v>0</v>
      </c>
      <c r="S84" s="67">
        <f>I84*E84/40000</f>
        <v>0.53417363188</v>
      </c>
      <c r="T84" s="60">
        <f>MIN($T$6/100*G84,150)</f>
        <v>139.9215144</v>
      </c>
      <c r="U84" s="60">
        <f>MIN($U$6/100*G84,200)</f>
        <v>174.901893</v>
      </c>
      <c r="V84" s="60">
        <f>MIN($V$6/100*G84,250)</f>
        <v>233.202524</v>
      </c>
      <c r="W84" s="60">
        <v>0.2</v>
      </c>
      <c r="X84" s="60">
        <v>0.2</v>
      </c>
      <c r="Y84" s="60">
        <v>0.6</v>
      </c>
      <c r="Z84" s="67">
        <f>IF(AND(D84&lt;49.85,H84&gt;0),$C$2*ABS(H84)/40000,(SUMPRODUCT(--(H84&gt;$T84:$V84),(H84-$T84:$V84),($W84:$Y84)))*E84/40000)</f>
        <v>0</v>
      </c>
      <c r="AA84" s="67">
        <f>IF(AND(C84&gt;=50.1,H84&lt;0),($A$2)*ABS(H84)/40000,0)</f>
        <v>0</v>
      </c>
      <c r="AB84" s="67">
        <f>S84+Z84+AA84</f>
        <v>0.53417363188</v>
      </c>
      <c r="AC84" s="75">
        <f>IF(AB84&gt;=0,AB84,"")</f>
        <v>0.53417363188</v>
      </c>
      <c r="AD84" s="76" t="str">
        <f>IF(AB84&lt;0,AB84,"")</f>
        <v/>
      </c>
      <c r="AE84" s="77"/>
      <c r="AF84" s="89"/>
      <c r="AG84" s="92">
        <f>ROUND((AG83-0.01),2)</f>
        <v>50.72</v>
      </c>
      <c r="AH84" s="93">
        <v>0</v>
      </c>
      <c r="AI84" s="86">
        <v>0</v>
      </c>
    </row>
    <row r="85" spans="1:38" customHeight="1" ht="15.75">
      <c r="A85" s="70">
        <v>0.802083333333333</v>
      </c>
      <c r="B85" s="71">
        <v>0.8125</v>
      </c>
      <c r="C85" s="72">
        <v>49.96</v>
      </c>
      <c r="D85" s="73">
        <f>ROUND(C85,2)</f>
        <v>49.96</v>
      </c>
      <c r="E85" s="60">
        <v>421.13</v>
      </c>
      <c r="F85" s="60">
        <v>1086.53862</v>
      </c>
      <c r="G85" s="61">
        <f>ABS(F85)</f>
        <v>1086.53862</v>
      </c>
      <c r="H85" s="74">
        <v>67.12931</v>
      </c>
      <c r="I85" s="63">
        <f>MAX(H85,-0.12*G85)</f>
        <v>67.12931</v>
      </c>
      <c r="J85" s="63">
        <f>IF(ABS(G85)&lt;=10,0.5,IF(ABS(G85)&lt;=25,1,IF(ABS(G85)&lt;=100,2,10)))</f>
        <v>10</v>
      </c>
      <c r="K85" s="64">
        <f>IF(H85&lt;-J85,1,0)</f>
        <v>0</v>
      </c>
      <c r="L85" s="64">
        <f>IF(K85=K84,L84+K85,0)</f>
        <v>0</v>
      </c>
      <c r="M85" s="65">
        <f>IF(OR(L85=6,L85=12,L85=18,L85=24,L85=30,L85=36,L85=42,L85=48,L85=54,L85=60,L85=66,L85=72,L85=78,L85=84,L85=90,L85=96),1,0)</f>
        <v>0</v>
      </c>
      <c r="N85" s="65">
        <f>IF(H85&gt;J85,1,0)</f>
        <v>1</v>
      </c>
      <c r="O85" s="65">
        <f>IF(N85=N84,O84+N85,0)</f>
        <v>1</v>
      </c>
      <c r="P85" s="65">
        <f>IF(OR(O85=6,O85=12,O85=18,O85=24,O85=30,O85=36,O85=42,O85=48,O85=54,O85=60,O85=66,O85=72,O85=78,O85=84,O85=90,O85=96),1,0)</f>
        <v>0</v>
      </c>
      <c r="Q85" s="66">
        <f>M85+P85</f>
        <v>0</v>
      </c>
      <c r="R85" s="66">
        <f>Q85*ABS(S85)*0.1</f>
        <v>0</v>
      </c>
      <c r="S85" s="67">
        <f>I85*E85/40000</f>
        <v>0.7067541580075001</v>
      </c>
      <c r="T85" s="60">
        <f>MIN($T$6/100*G85,150)</f>
        <v>130.3846344</v>
      </c>
      <c r="U85" s="60">
        <f>MIN($U$6/100*G85,200)</f>
        <v>162.980793</v>
      </c>
      <c r="V85" s="60">
        <f>MIN($V$6/100*G85,250)</f>
        <v>217.307724</v>
      </c>
      <c r="W85" s="60">
        <v>0.2</v>
      </c>
      <c r="X85" s="60">
        <v>0.2</v>
      </c>
      <c r="Y85" s="60">
        <v>0.6</v>
      </c>
      <c r="Z85" s="67">
        <f>IF(AND(D85&lt;49.85,H85&gt;0),$C$2*ABS(H85)/40000,(SUMPRODUCT(--(H85&gt;$T85:$V85),(H85-$T85:$V85),($W85:$Y85)))*E85/40000)</f>
        <v>0</v>
      </c>
      <c r="AA85" s="67">
        <f>IF(AND(C85&gt;=50.1,H85&lt;0),($A$2)*ABS(H85)/40000,0)</f>
        <v>0</v>
      </c>
      <c r="AB85" s="67">
        <f>S85+Z85+AA85</f>
        <v>0.7067541580075001</v>
      </c>
      <c r="AC85" s="75">
        <f>IF(AB85&gt;=0,AB85,"")</f>
        <v>0.7067541580075001</v>
      </c>
      <c r="AD85" s="76" t="str">
        <f>IF(AB85&lt;0,AB85,"")</f>
        <v/>
      </c>
      <c r="AE85" s="77"/>
      <c r="AF85" s="89"/>
      <c r="AG85" s="92">
        <f>ROUND((AG84-0.01),2)</f>
        <v>50.71</v>
      </c>
      <c r="AH85" s="93">
        <v>0</v>
      </c>
      <c r="AI85" s="86">
        <v>0</v>
      </c>
    </row>
    <row r="86" spans="1:38" customHeight="1" ht="15.75">
      <c r="A86" s="70">
        <v>0.8125</v>
      </c>
      <c r="B86" s="71">
        <v>0.822916666666667</v>
      </c>
      <c r="C86" s="72">
        <v>49.93</v>
      </c>
      <c r="D86" s="73">
        <f>ROUND(C86,2)</f>
        <v>49.93</v>
      </c>
      <c r="E86" s="60">
        <v>515.85</v>
      </c>
      <c r="F86" s="60">
        <v>1029.09954</v>
      </c>
      <c r="G86" s="61">
        <f>ABS(F86)</f>
        <v>1029.09954</v>
      </c>
      <c r="H86" s="74">
        <v>73.27143</v>
      </c>
      <c r="I86" s="63">
        <f>MAX(H86,-0.12*G86)</f>
        <v>73.27143</v>
      </c>
      <c r="J86" s="63">
        <f>IF(ABS(G86)&lt;=10,0.5,IF(ABS(G86)&lt;=25,1,IF(ABS(G86)&lt;=100,2,10)))</f>
        <v>10</v>
      </c>
      <c r="K86" s="64">
        <f>IF(H86&lt;-J86,1,0)</f>
        <v>0</v>
      </c>
      <c r="L86" s="64">
        <f>IF(K86=K85,L85+K86,0)</f>
        <v>0</v>
      </c>
      <c r="M86" s="65">
        <f>IF(OR(L86=6,L86=12,L86=18,L86=24,L86=30,L86=36,L86=42,L86=48,L86=54,L86=60,L86=66,L86=72,L86=78,L86=84,L86=90,L86=96),1,0)</f>
        <v>0</v>
      </c>
      <c r="N86" s="65">
        <f>IF(H86&gt;J86,1,0)</f>
        <v>1</v>
      </c>
      <c r="O86" s="65">
        <f>IF(N86=N85,O85+N86,0)</f>
        <v>2</v>
      </c>
      <c r="P86" s="65">
        <f>IF(OR(O86=6,O86=12,O86=18,O86=24,O86=30,O86=36,O86=42,O86=48,O86=54,O86=60,O86=66,O86=72,O86=78,O86=84,O86=90,O86=96),1,0)</f>
        <v>0</v>
      </c>
      <c r="Q86" s="66">
        <f>M86+P86</f>
        <v>0</v>
      </c>
      <c r="R86" s="66">
        <f>Q86*ABS(S86)*0.1</f>
        <v>0</v>
      </c>
      <c r="S86" s="67">
        <f>I86*E86/40000</f>
        <v>0.9449266791374999</v>
      </c>
      <c r="T86" s="60">
        <f>MIN($T$6/100*G86,150)</f>
        <v>123.4919448</v>
      </c>
      <c r="U86" s="60">
        <f>MIN($U$6/100*G86,200)</f>
        <v>154.364931</v>
      </c>
      <c r="V86" s="60">
        <f>MIN($V$6/100*G86,250)</f>
        <v>205.819908</v>
      </c>
      <c r="W86" s="60">
        <v>0.2</v>
      </c>
      <c r="X86" s="60">
        <v>0.2</v>
      </c>
      <c r="Y86" s="60">
        <v>0.6</v>
      </c>
      <c r="Z86" s="67">
        <f>IF(AND(D86&lt;49.85,H86&gt;0),$C$2*ABS(H86)/40000,(SUMPRODUCT(--(H86&gt;$T86:$V86),(H86-$T86:$V86),($W86:$Y86)))*E86/40000)</f>
        <v>0</v>
      </c>
      <c r="AA86" s="67">
        <f>IF(AND(C86&gt;=50.1,H86&lt;0),($A$2)*ABS(H86)/40000,0)</f>
        <v>0</v>
      </c>
      <c r="AB86" s="67">
        <f>S86+Z86+AA86</f>
        <v>0.9449266791374999</v>
      </c>
      <c r="AC86" s="75">
        <f>IF(AB86&gt;=0,AB86,"")</f>
        <v>0.9449266791374999</v>
      </c>
      <c r="AD86" s="76" t="str">
        <f>IF(AB86&lt;0,AB86,"")</f>
        <v/>
      </c>
      <c r="AE86" s="77"/>
      <c r="AF86" s="89"/>
      <c r="AG86" s="92">
        <f>ROUND((AG85-0.01),2)</f>
        <v>50.7</v>
      </c>
      <c r="AH86" s="93">
        <v>0</v>
      </c>
      <c r="AI86" s="86">
        <v>0</v>
      </c>
    </row>
    <row r="87" spans="1:38" customHeight="1" ht="15.75">
      <c r="A87" s="70">
        <v>0.822916666666667</v>
      </c>
      <c r="B87" s="71">
        <v>0.833333333333334</v>
      </c>
      <c r="C87" s="72">
        <v>50</v>
      </c>
      <c r="D87" s="73">
        <f>ROUND(C87,2)</f>
        <v>50</v>
      </c>
      <c r="E87" s="60">
        <v>294.84</v>
      </c>
      <c r="F87" s="60">
        <v>980.03729</v>
      </c>
      <c r="G87" s="61">
        <f>ABS(F87)</f>
        <v>980.03729</v>
      </c>
      <c r="H87" s="74">
        <v>110.36982</v>
      </c>
      <c r="I87" s="63">
        <f>MAX(H87,-0.12*G87)</f>
        <v>110.36982</v>
      </c>
      <c r="J87" s="63">
        <f>IF(ABS(G87)&lt;=10,0.5,IF(ABS(G87)&lt;=25,1,IF(ABS(G87)&lt;=100,2,10)))</f>
        <v>10</v>
      </c>
      <c r="K87" s="64">
        <f>IF(H87&lt;-J87,1,0)</f>
        <v>0</v>
      </c>
      <c r="L87" s="64">
        <f>IF(K87=K86,L86+K87,0)</f>
        <v>0</v>
      </c>
      <c r="M87" s="65">
        <f>IF(OR(L87=6,L87=12,L87=18,L87=24,L87=30,L87=36,L87=42,L87=48,L87=54,L87=60,L87=66,L87=72,L87=78,L87=84,L87=90,L87=96),1,0)</f>
        <v>0</v>
      </c>
      <c r="N87" s="65">
        <f>IF(H87&gt;J87,1,0)</f>
        <v>1</v>
      </c>
      <c r="O87" s="65">
        <f>IF(N87=N86,O86+N87,0)</f>
        <v>3</v>
      </c>
      <c r="P87" s="65">
        <f>IF(OR(O87=6,O87=12,O87=18,O87=24,O87=30,O87=36,O87=42,O87=48,O87=54,O87=60,O87=66,O87=72,O87=78,O87=84,O87=90,O87=96),1,0)</f>
        <v>0</v>
      </c>
      <c r="Q87" s="66">
        <f>M87+P87</f>
        <v>0</v>
      </c>
      <c r="R87" s="66">
        <f>Q87*ABS(S87)*0.1</f>
        <v>0</v>
      </c>
      <c r="S87" s="67">
        <f>I87*E87/40000</f>
        <v>0.81353594322</v>
      </c>
      <c r="T87" s="60">
        <f>MIN($T$6/100*G87,150)</f>
        <v>117.6044748</v>
      </c>
      <c r="U87" s="60">
        <f>MIN($U$6/100*G87,200)</f>
        <v>147.0055935</v>
      </c>
      <c r="V87" s="60">
        <f>MIN($V$6/100*G87,250)</f>
        <v>196.007458</v>
      </c>
      <c r="W87" s="60">
        <v>0.2</v>
      </c>
      <c r="X87" s="60">
        <v>0.2</v>
      </c>
      <c r="Y87" s="60">
        <v>0.6</v>
      </c>
      <c r="Z87" s="67">
        <f>IF(AND(D87&lt;49.85,H87&gt;0),$C$2*ABS(H87)/40000,(SUMPRODUCT(--(H87&gt;$T87:$V87),(H87-$T87:$V87),($W87:$Y87)))*E87/40000)</f>
        <v>0</v>
      </c>
      <c r="AA87" s="67">
        <f>IF(AND(C87&gt;=50.1,H87&lt;0),($A$2)*ABS(H87)/40000,0)</f>
        <v>0</v>
      </c>
      <c r="AB87" s="67">
        <f>S87+Z87+AA87</f>
        <v>0.81353594322</v>
      </c>
      <c r="AC87" s="75">
        <f>IF(AB87&gt;=0,AB87,"")</f>
        <v>0.81353594322</v>
      </c>
      <c r="AD87" s="76" t="str">
        <f>IF(AB87&lt;0,AB87,"")</f>
        <v/>
      </c>
      <c r="AE87" s="77"/>
      <c r="AF87" s="89"/>
      <c r="AG87" s="92">
        <f>ROUND((AG86-0.01),2)</f>
        <v>50.69</v>
      </c>
      <c r="AH87" s="93">
        <v>0</v>
      </c>
      <c r="AI87" s="86">
        <v>0</v>
      </c>
    </row>
    <row r="88" spans="1:38" customHeight="1" ht="15.75">
      <c r="A88" s="70">
        <v>0.833333333333333</v>
      </c>
      <c r="B88" s="71">
        <v>0.84375</v>
      </c>
      <c r="C88" s="72">
        <v>50.02</v>
      </c>
      <c r="D88" s="73">
        <f>ROUND(C88,2)</f>
        <v>50.02</v>
      </c>
      <c r="E88" s="60">
        <v>176.91</v>
      </c>
      <c r="F88" s="60">
        <v>1028.97981</v>
      </c>
      <c r="G88" s="61">
        <f>ABS(F88)</f>
        <v>1028.97981</v>
      </c>
      <c r="H88" s="74">
        <v>78.94835</v>
      </c>
      <c r="I88" s="63">
        <f>MAX(H88,-0.12*G88)</f>
        <v>78.94835</v>
      </c>
      <c r="J88" s="63">
        <f>IF(ABS(G88)&lt;=10,0.5,IF(ABS(G88)&lt;=25,1,IF(ABS(G88)&lt;=100,2,10)))</f>
        <v>10</v>
      </c>
      <c r="K88" s="64">
        <f>IF(H88&lt;-J88,1,0)</f>
        <v>0</v>
      </c>
      <c r="L88" s="64">
        <f>IF(K88=K87,L87+K88,0)</f>
        <v>0</v>
      </c>
      <c r="M88" s="65">
        <f>IF(OR(L88=6,L88=12,L88=18,L88=24,L88=30,L88=36,L88=42,L88=48,L88=54,L88=60,L88=66,L88=72,L88=78,L88=84,L88=90,L88=96),1,0)</f>
        <v>0</v>
      </c>
      <c r="N88" s="65">
        <f>IF(H88&gt;J88,1,0)</f>
        <v>1</v>
      </c>
      <c r="O88" s="65">
        <f>IF(N88=N87,O87+N88,0)</f>
        <v>4</v>
      </c>
      <c r="P88" s="65">
        <f>IF(OR(O88=6,O88=12,O88=18,O88=24,O88=30,O88=36,O88=42,O88=48,O88=54,O88=60,O88=66,O88=72,O88=78,O88=84,O88=90,O88=96),1,0)</f>
        <v>0</v>
      </c>
      <c r="Q88" s="66">
        <f>M88+P88</f>
        <v>0</v>
      </c>
      <c r="R88" s="66">
        <f>Q88*ABS(S88)*0.1</f>
        <v>0</v>
      </c>
      <c r="S88" s="67">
        <f>I88*E88/40000</f>
        <v>0.3491688149625</v>
      </c>
      <c r="T88" s="60">
        <f>MIN($T$6/100*G88,150)</f>
        <v>123.4775772</v>
      </c>
      <c r="U88" s="60">
        <f>MIN($U$6/100*G88,200)</f>
        <v>154.3469715</v>
      </c>
      <c r="V88" s="60">
        <f>MIN($V$6/100*G88,250)</f>
        <v>205.795962</v>
      </c>
      <c r="W88" s="60">
        <v>0.2</v>
      </c>
      <c r="X88" s="60">
        <v>0.2</v>
      </c>
      <c r="Y88" s="60">
        <v>0.6</v>
      </c>
      <c r="Z88" s="67">
        <f>IF(AND(D88&lt;49.85,H88&gt;0),$C$2*ABS(H88)/40000,(SUMPRODUCT(--(H88&gt;$T88:$V88),(H88-$T88:$V88),($W88:$Y88)))*E88/40000)</f>
        <v>0</v>
      </c>
      <c r="AA88" s="67">
        <f>IF(AND(C88&gt;=50.1,H88&lt;0),($A$2)*ABS(H88)/40000,0)</f>
        <v>0</v>
      </c>
      <c r="AB88" s="67">
        <f>S88+Z88+AA88</f>
        <v>0.3491688149625</v>
      </c>
      <c r="AC88" s="75">
        <f>IF(AB88&gt;=0,AB88,"")</f>
        <v>0.3491688149625</v>
      </c>
      <c r="AD88" s="76" t="str">
        <f>IF(AB88&lt;0,AB88,"")</f>
        <v/>
      </c>
      <c r="AE88" s="77"/>
      <c r="AF88" s="89"/>
      <c r="AG88" s="92">
        <f>ROUND((AG87-0.01),2)</f>
        <v>50.68</v>
      </c>
      <c r="AH88" s="93">
        <v>0</v>
      </c>
      <c r="AI88" s="86">
        <v>0</v>
      </c>
    </row>
    <row r="89" spans="1:38" customHeight="1" ht="15.75">
      <c r="A89" s="70">
        <v>0.84375</v>
      </c>
      <c r="B89" s="71">
        <v>0.854166666666667</v>
      </c>
      <c r="C89" s="72">
        <v>49.99</v>
      </c>
      <c r="D89" s="73">
        <f>ROUND(C89,2)</f>
        <v>49.99</v>
      </c>
      <c r="E89" s="60">
        <v>326.41</v>
      </c>
      <c r="F89" s="60">
        <v>924.78695</v>
      </c>
      <c r="G89" s="61">
        <f>ABS(F89)</f>
        <v>924.78695</v>
      </c>
      <c r="H89" s="74">
        <v>185.01208</v>
      </c>
      <c r="I89" s="63">
        <f>MAX(H89,-0.12*G89)</f>
        <v>185.01208</v>
      </c>
      <c r="J89" s="63">
        <f>IF(ABS(G89)&lt;=10,0.5,IF(ABS(G89)&lt;=25,1,IF(ABS(G89)&lt;=100,2,10)))</f>
        <v>10</v>
      </c>
      <c r="K89" s="64">
        <f>IF(H89&lt;-J89,1,0)</f>
        <v>0</v>
      </c>
      <c r="L89" s="64">
        <f>IF(K89=K88,L88+K89,0)</f>
        <v>0</v>
      </c>
      <c r="M89" s="65">
        <f>IF(OR(L89=6,L89=12,L89=18,L89=24,L89=30,L89=36,L89=42,L89=48,L89=54,L89=60,L89=66,L89=72,L89=78,L89=84,L89=90,L89=96),1,0)</f>
        <v>0</v>
      </c>
      <c r="N89" s="65">
        <f>IF(H89&gt;J89,1,0)</f>
        <v>1</v>
      </c>
      <c r="O89" s="65">
        <f>IF(N89=N88,O88+N89,0)</f>
        <v>5</v>
      </c>
      <c r="P89" s="65">
        <f>IF(OR(O89=6,O89=12,O89=18,O89=24,O89=30,O89=36,O89=42,O89=48,O89=54,O89=60,O89=66,O89=72,O89=78,O89=84,O89=90,O89=96),1,0)</f>
        <v>0</v>
      </c>
      <c r="Q89" s="66">
        <f>M89+P89</f>
        <v>0</v>
      </c>
      <c r="R89" s="66">
        <f>Q89*ABS(S89)*0.1</f>
        <v>0</v>
      </c>
      <c r="S89" s="67">
        <f>I89*E89/40000</f>
        <v>1.50974482582</v>
      </c>
      <c r="T89" s="60">
        <f>MIN($T$6/100*G89,150)</f>
        <v>110.974434</v>
      </c>
      <c r="U89" s="60">
        <f>MIN($U$6/100*G89,200)</f>
        <v>138.7180425</v>
      </c>
      <c r="V89" s="60">
        <f>MIN($V$6/100*G89,250)</f>
        <v>184.95739</v>
      </c>
      <c r="W89" s="60">
        <v>0.2</v>
      </c>
      <c r="X89" s="60">
        <v>0.2</v>
      </c>
      <c r="Y89" s="60">
        <v>0.6</v>
      </c>
      <c r="Z89" s="67">
        <f>IF(AND(D89&lt;49.85,H89&gt;0),$C$2*ABS(H89)/40000,(SUMPRODUCT(--(H89&gt;$T89:$V89),(H89-$T89:$V89),($W89:$Y89)))*E89/40000)</f>
        <v>0.1966550944996749</v>
      </c>
      <c r="AA89" s="67">
        <f>IF(AND(C89&gt;=50.1,H89&lt;0),($A$2)*ABS(H89)/40000,0)</f>
        <v>0</v>
      </c>
      <c r="AB89" s="67">
        <f>S89+Z89+AA89</f>
        <v>1.706399920319675</v>
      </c>
      <c r="AC89" s="75">
        <f>IF(AB89&gt;=0,AB89,"")</f>
        <v>1.706399920319675</v>
      </c>
      <c r="AD89" s="76" t="str">
        <f>IF(AB89&lt;0,AB89,"")</f>
        <v/>
      </c>
      <c r="AE89" s="77"/>
      <c r="AF89" s="89"/>
      <c r="AG89" s="92">
        <f>ROUND((AG88-0.01),2)</f>
        <v>50.67</v>
      </c>
      <c r="AH89" s="93">
        <v>0</v>
      </c>
      <c r="AI89" s="86">
        <v>0</v>
      </c>
    </row>
    <row r="90" spans="1:38" customHeight="1" ht="15.75">
      <c r="A90" s="70">
        <v>0.854166666666667</v>
      </c>
      <c r="B90" s="71">
        <v>0.864583333333334</v>
      </c>
      <c r="C90" s="72">
        <v>49.99</v>
      </c>
      <c r="D90" s="73">
        <f>ROUND(C90,2)</f>
        <v>49.99</v>
      </c>
      <c r="E90" s="60">
        <v>326.41</v>
      </c>
      <c r="F90" s="60">
        <v>957.50715</v>
      </c>
      <c r="G90" s="61">
        <f>ABS(F90)</f>
        <v>957.50715</v>
      </c>
      <c r="H90" s="74">
        <v>127.41254</v>
      </c>
      <c r="I90" s="63">
        <f>MAX(H90,-0.12*G90)</f>
        <v>127.41254</v>
      </c>
      <c r="J90" s="63">
        <f>IF(ABS(G90)&lt;=10,0.5,IF(ABS(G90)&lt;=25,1,IF(ABS(G90)&lt;=100,2,10)))</f>
        <v>10</v>
      </c>
      <c r="K90" s="64">
        <f>IF(H90&lt;-J90,1,0)</f>
        <v>0</v>
      </c>
      <c r="L90" s="64">
        <f>IF(K90=K89,L89+K90,0)</f>
        <v>0</v>
      </c>
      <c r="M90" s="65">
        <f>IF(OR(L90=6,L90=12,L90=18,L90=24,L90=30,L90=36,L90=42,L90=48,L90=54,L90=60,L90=66,L90=72,L90=78,L90=84,L90=90,L90=96),1,0)</f>
        <v>0</v>
      </c>
      <c r="N90" s="65">
        <f>IF(H90&gt;J90,1,0)</f>
        <v>1</v>
      </c>
      <c r="O90" s="65">
        <f>IF(N90=N89,O89+N90,0)</f>
        <v>6</v>
      </c>
      <c r="P90" s="65">
        <f>IF(OR(O90=6,O90=12,O90=18,O90=24,O90=30,O90=36,O90=42,O90=48,O90=54,O90=60,O90=66,O90=72,O90=78,O90=84,O90=90,O90=96),1,0)</f>
        <v>1</v>
      </c>
      <c r="Q90" s="66">
        <f>M90+P90</f>
        <v>1</v>
      </c>
      <c r="R90" s="66">
        <f>Q90*ABS(S90)*0.1</f>
        <v>0.1039718179535</v>
      </c>
      <c r="S90" s="67">
        <f>I90*E90/40000</f>
        <v>1.039718179535</v>
      </c>
      <c r="T90" s="60">
        <f>MIN($T$6/100*G90,150)</f>
        <v>114.900858</v>
      </c>
      <c r="U90" s="60">
        <f>MIN($U$6/100*G90,200)</f>
        <v>143.6260725</v>
      </c>
      <c r="V90" s="60">
        <f>MIN($V$6/100*G90,250)</f>
        <v>191.50143</v>
      </c>
      <c r="W90" s="60">
        <v>0.2</v>
      </c>
      <c r="X90" s="60">
        <v>0.2</v>
      </c>
      <c r="Y90" s="60">
        <v>0.6</v>
      </c>
      <c r="Z90" s="67">
        <f>IF(AND(D90&lt;49.85,H90&gt;0),$C$2*ABS(H90)/40000,(SUMPRODUCT(--(H90&gt;$T90:$V90),(H90-$T90:$V90),($W90:$Y90)))*E90/40000)</f>
        <v>0.02041969060810002</v>
      </c>
      <c r="AA90" s="67">
        <f>IF(AND(C90&gt;=50.1,H90&lt;0),($A$2)*ABS(H90)/40000,0)</f>
        <v>0</v>
      </c>
      <c r="AB90" s="67">
        <f>S90+Z90+AA90</f>
        <v>1.0601378701431</v>
      </c>
      <c r="AC90" s="75">
        <f>IF(AB90&gt;=0,AB90,"")</f>
        <v>1.0601378701431</v>
      </c>
      <c r="AD90" s="76" t="str">
        <f>IF(AB90&lt;0,AB90,"")</f>
        <v/>
      </c>
      <c r="AE90" s="77"/>
      <c r="AF90" s="89"/>
      <c r="AG90" s="92">
        <f>ROUND((AG89-0.01),2)</f>
        <v>50.66</v>
      </c>
      <c r="AH90" s="93">
        <v>0</v>
      </c>
      <c r="AI90" s="86">
        <v>0</v>
      </c>
    </row>
    <row r="91" spans="1:38" customHeight="1" ht="15.75">
      <c r="A91" s="70">
        <v>0.864583333333333</v>
      </c>
      <c r="B91" s="71">
        <v>0.875</v>
      </c>
      <c r="C91" s="72">
        <v>49.97</v>
      </c>
      <c r="D91" s="73">
        <f>ROUND(C91,2)</f>
        <v>49.97</v>
      </c>
      <c r="E91" s="60">
        <v>389.56</v>
      </c>
      <c r="F91" s="60">
        <v>961.99635</v>
      </c>
      <c r="G91" s="61">
        <f>ABS(F91)</f>
        <v>961.99635</v>
      </c>
      <c r="H91" s="74">
        <v>81.66065</v>
      </c>
      <c r="I91" s="63">
        <f>MAX(H91,-0.12*G91)</f>
        <v>81.66065</v>
      </c>
      <c r="J91" s="63">
        <f>IF(ABS(G91)&lt;=10,0.5,IF(ABS(G91)&lt;=25,1,IF(ABS(G91)&lt;=100,2,10)))</f>
        <v>10</v>
      </c>
      <c r="K91" s="64">
        <f>IF(H91&lt;-J91,1,0)</f>
        <v>0</v>
      </c>
      <c r="L91" s="64">
        <f>IF(K91=K90,L90+K91,0)</f>
        <v>0</v>
      </c>
      <c r="M91" s="65">
        <f>IF(OR(L91=6,L91=12,L91=18,L91=24,L91=30,L91=36,L91=42,L91=48,L91=54,L91=60,L91=66,L91=72,L91=78,L91=84,L91=90,L91=96),1,0)</f>
        <v>0</v>
      </c>
      <c r="N91" s="65">
        <f>IF(H91&gt;J91,1,0)</f>
        <v>1</v>
      </c>
      <c r="O91" s="65">
        <f>IF(N91=N90,O90+N91,0)</f>
        <v>7</v>
      </c>
      <c r="P91" s="65">
        <f>IF(OR(O91=6,O91=12,O91=18,O91=24,O91=30,O91=36,O91=42,O91=48,O91=54,O91=60,O91=66,O91=72,O91=78,O91=84,O91=90,O91=96),1,0)</f>
        <v>0</v>
      </c>
      <c r="Q91" s="66">
        <f>M91+P91</f>
        <v>0</v>
      </c>
      <c r="R91" s="66">
        <f>Q91*ABS(S91)*0.1</f>
        <v>0</v>
      </c>
      <c r="S91" s="67">
        <f>I91*E91/40000</f>
        <v>0.79529307035</v>
      </c>
      <c r="T91" s="60">
        <f>MIN($T$6/100*G91,150)</f>
        <v>115.439562</v>
      </c>
      <c r="U91" s="60">
        <f>MIN($U$6/100*G91,200)</f>
        <v>144.2994525</v>
      </c>
      <c r="V91" s="60">
        <f>MIN($V$6/100*G91,250)</f>
        <v>192.39927</v>
      </c>
      <c r="W91" s="60">
        <v>0.2</v>
      </c>
      <c r="X91" s="60">
        <v>0.2</v>
      </c>
      <c r="Y91" s="60">
        <v>0.6</v>
      </c>
      <c r="Z91" s="67">
        <f>IF(AND(D91&lt;49.85,H91&gt;0),$C$2*ABS(H91)/40000,(SUMPRODUCT(--(H91&gt;$T91:$V91),(H91-$T91:$V91),($W91:$Y91)))*E91/40000)</f>
        <v>0</v>
      </c>
      <c r="AA91" s="67">
        <f>IF(AND(C91&gt;=50.1,H91&lt;0),($A$2)*ABS(H91)/40000,0)</f>
        <v>0</v>
      </c>
      <c r="AB91" s="67">
        <f>S91+Z91+AA91</f>
        <v>0.79529307035</v>
      </c>
      <c r="AC91" s="75">
        <f>IF(AB91&gt;=0,AB91,"")</f>
        <v>0.79529307035</v>
      </c>
      <c r="AD91" s="76" t="str">
        <f>IF(AB91&lt;0,AB91,"")</f>
        <v/>
      </c>
      <c r="AE91" s="77"/>
      <c r="AF91" s="89"/>
      <c r="AG91" s="92">
        <f>ROUND((AG90-0.01),2)</f>
        <v>50.65</v>
      </c>
      <c r="AH91" s="93">
        <v>0</v>
      </c>
      <c r="AI91" s="86">
        <v>0</v>
      </c>
    </row>
    <row r="92" spans="1:38" customHeight="1" ht="15.75">
      <c r="A92" s="70">
        <v>0.875</v>
      </c>
      <c r="B92" s="71">
        <v>0.885416666666667</v>
      </c>
      <c r="C92" s="72">
        <v>49.99</v>
      </c>
      <c r="D92" s="73">
        <f>ROUND(C92,2)</f>
        <v>49.99</v>
      </c>
      <c r="E92" s="60">
        <v>326.41</v>
      </c>
      <c r="F92" s="60">
        <v>937.94155</v>
      </c>
      <c r="G92" s="61">
        <f>ABS(F92)</f>
        <v>937.94155</v>
      </c>
      <c r="H92" s="74">
        <v>61.28228</v>
      </c>
      <c r="I92" s="63">
        <f>MAX(H92,-0.12*G92)</f>
        <v>61.28228</v>
      </c>
      <c r="J92" s="63">
        <f>IF(ABS(G92)&lt;=10,0.5,IF(ABS(G92)&lt;=25,1,IF(ABS(G92)&lt;=100,2,10)))</f>
        <v>10</v>
      </c>
      <c r="K92" s="64">
        <f>IF(H92&lt;-J92,1,0)</f>
        <v>0</v>
      </c>
      <c r="L92" s="64">
        <f>IF(K92=K91,L91+K92,0)</f>
        <v>0</v>
      </c>
      <c r="M92" s="65">
        <f>IF(OR(L92=6,L92=12,L92=18,L92=24,L92=30,L92=36,L92=42,L92=48,L92=54,L92=60,L92=66,L92=72,L92=78,L92=84,L92=90,L92=96),1,0)</f>
        <v>0</v>
      </c>
      <c r="N92" s="65">
        <f>IF(H92&gt;J92,1,0)</f>
        <v>1</v>
      </c>
      <c r="O92" s="65">
        <f>IF(N92=N91,O91+N92,0)</f>
        <v>8</v>
      </c>
      <c r="P92" s="65">
        <f>IF(OR(O92=6,O92=12,O92=18,O92=24,O92=30,O92=36,O92=42,O92=48,O92=54,O92=60,O92=66,O92=72,O92=78,O92=84,O92=90,O92=96),1,0)</f>
        <v>0</v>
      </c>
      <c r="Q92" s="66">
        <f>M92+P92</f>
        <v>0</v>
      </c>
      <c r="R92" s="66">
        <f>Q92*ABS(S92)*0.1</f>
        <v>0</v>
      </c>
      <c r="S92" s="67">
        <f>I92*E92/40000</f>
        <v>0.50007872537</v>
      </c>
      <c r="T92" s="60">
        <f>MIN($T$6/100*G92,150)</f>
        <v>112.552986</v>
      </c>
      <c r="U92" s="60">
        <f>MIN($U$6/100*G92,200)</f>
        <v>140.6912325</v>
      </c>
      <c r="V92" s="60">
        <f>MIN($V$6/100*G92,250)</f>
        <v>187.58831</v>
      </c>
      <c r="W92" s="60">
        <v>0.2</v>
      </c>
      <c r="X92" s="60">
        <v>0.2</v>
      </c>
      <c r="Y92" s="60">
        <v>0.6</v>
      </c>
      <c r="Z92" s="67">
        <f>IF(AND(D92&lt;49.85,H92&gt;0),$C$2*ABS(H92)/40000,(SUMPRODUCT(--(H92&gt;$T92:$V92),(H92-$T92:$V92),($W92:$Y92)))*E92/40000)</f>
        <v>0</v>
      </c>
      <c r="AA92" s="67">
        <f>IF(AND(C92&gt;=50.1,H92&lt;0),($A$2)*ABS(H92)/40000,0)</f>
        <v>0</v>
      </c>
      <c r="AB92" s="67">
        <f>S92+Z92+AA92</f>
        <v>0.50007872537</v>
      </c>
      <c r="AC92" s="75">
        <f>IF(AB92&gt;=0,AB92,"")</f>
        <v>0.50007872537</v>
      </c>
      <c r="AD92" s="76" t="str">
        <f>IF(AB92&lt;0,AB92,"")</f>
        <v/>
      </c>
      <c r="AE92" s="77"/>
      <c r="AF92" s="89"/>
      <c r="AG92" s="92">
        <f>ROUND((AG91-0.01),2)</f>
        <v>50.64</v>
      </c>
      <c r="AH92" s="93">
        <v>0</v>
      </c>
      <c r="AI92" s="86">
        <v>0</v>
      </c>
    </row>
    <row r="93" spans="1:38" customHeight="1" ht="15.75">
      <c r="A93" s="70">
        <v>0.885416666666667</v>
      </c>
      <c r="B93" s="71">
        <v>0.895833333333334</v>
      </c>
      <c r="C93" s="72">
        <v>50</v>
      </c>
      <c r="D93" s="73">
        <f>ROUND(C93,2)</f>
        <v>50</v>
      </c>
      <c r="E93" s="60">
        <v>294.84</v>
      </c>
      <c r="F93" s="60">
        <v>991.58024</v>
      </c>
      <c r="G93" s="61">
        <f>ABS(F93)</f>
        <v>991.58024</v>
      </c>
      <c r="H93" s="74">
        <v>-45.22022</v>
      </c>
      <c r="I93" s="63">
        <f>MAX(H93,-0.12*G93)</f>
        <v>-45.22022</v>
      </c>
      <c r="J93" s="63">
        <f>IF(ABS(G93)&lt;=10,0.5,IF(ABS(G93)&lt;=25,1,IF(ABS(G93)&lt;=100,2,10)))</f>
        <v>10</v>
      </c>
      <c r="K93" s="64">
        <f>IF(H93&lt;-J93,1,0)</f>
        <v>1</v>
      </c>
      <c r="L93" s="64">
        <f>IF(K93=K92,L92+K93,0)</f>
        <v>0</v>
      </c>
      <c r="M93" s="65">
        <f>IF(OR(L93=6,L93=12,L93=18,L93=24,L93=30,L93=36,L93=42,L93=48,L93=54,L93=60,L93=66,L93=72,L93=78,L93=84,L93=90,L93=96),1,0)</f>
        <v>0</v>
      </c>
      <c r="N93" s="65">
        <f>IF(H93&gt;J93,1,0)</f>
        <v>0</v>
      </c>
      <c r="O93" s="65">
        <f>IF(N93=N92,O92+N93,0)</f>
        <v>0</v>
      </c>
      <c r="P93" s="65">
        <f>IF(OR(O93=6,O93=12,O93=18,O93=24,O93=30,O93=36,O93=42,O93=48,O93=54,O93=60,O93=66,O93=72,O93=78,O93=84,O93=90,O93=96),1,0)</f>
        <v>0</v>
      </c>
      <c r="Q93" s="66">
        <f>M93+P93</f>
        <v>0</v>
      </c>
      <c r="R93" s="66">
        <f>Q93*ABS(S93)*0.1</f>
        <v>0</v>
      </c>
      <c r="S93" s="67">
        <f>I93*E93/40000</f>
        <v>-0.33331824162</v>
      </c>
      <c r="T93" s="60">
        <f>MIN($T$6/100*G93,150)</f>
        <v>118.9896288</v>
      </c>
      <c r="U93" s="60">
        <f>MIN($U$6/100*G93,200)</f>
        <v>148.737036</v>
      </c>
      <c r="V93" s="60">
        <f>MIN($V$6/100*G93,250)</f>
        <v>198.316048</v>
      </c>
      <c r="W93" s="60">
        <v>0.2</v>
      </c>
      <c r="X93" s="60">
        <v>0.2</v>
      </c>
      <c r="Y93" s="60">
        <v>0.6</v>
      </c>
      <c r="Z93" s="67">
        <f>IF(AND(D93&lt;49.85,H93&gt;0),$C$2*ABS(H93)/40000,(SUMPRODUCT(--(H93&gt;$T93:$V93),(H93-$T93:$V93),($W93:$Y93)))*E93/40000)</f>
        <v>0</v>
      </c>
      <c r="AA93" s="67">
        <f>IF(AND(C93&gt;=50.1,H93&lt;0),($A$2)*ABS(H93)/40000,0)</f>
        <v>0</v>
      </c>
      <c r="AB93" s="67">
        <f>S93+Z93+AA93</f>
        <v>-0.33331824162</v>
      </c>
      <c r="AC93" s="75" t="str">
        <f>IF(AB93&gt;=0,AB93,"")</f>
        <v/>
      </c>
      <c r="AD93" s="76">
        <f>IF(AB93&lt;0,AB93,"")</f>
        <v>-0.33331824162</v>
      </c>
      <c r="AE93" s="77"/>
      <c r="AF93" s="89"/>
      <c r="AG93" s="92">
        <f>ROUND((AG92-0.01),2)</f>
        <v>50.63</v>
      </c>
      <c r="AH93" s="93">
        <v>0</v>
      </c>
      <c r="AI93" s="86">
        <v>0</v>
      </c>
    </row>
    <row r="94" spans="1:38" customHeight="1" ht="15.75">
      <c r="A94" s="70">
        <v>0.895833333333333</v>
      </c>
      <c r="B94" s="71">
        <v>0.90625</v>
      </c>
      <c r="C94" s="72">
        <v>50.03</v>
      </c>
      <c r="D94" s="73">
        <f>ROUND(C94,2)</f>
        <v>50.03</v>
      </c>
      <c r="E94" s="60">
        <v>117.94</v>
      </c>
      <c r="F94" s="60">
        <v>903.29824</v>
      </c>
      <c r="G94" s="61">
        <f>ABS(F94)</f>
        <v>903.29824</v>
      </c>
      <c r="H94" s="74">
        <v>-10.12425</v>
      </c>
      <c r="I94" s="63">
        <f>MAX(H94,-0.12*G94)</f>
        <v>-10.12425</v>
      </c>
      <c r="J94" s="63">
        <f>IF(ABS(G94)&lt;=10,0.5,IF(ABS(G94)&lt;=25,1,IF(ABS(G94)&lt;=100,2,10)))</f>
        <v>10</v>
      </c>
      <c r="K94" s="64">
        <f>IF(H94&lt;-J94,1,0)</f>
        <v>1</v>
      </c>
      <c r="L94" s="64">
        <f>IF(K94=K93,L93+K94,0)</f>
        <v>1</v>
      </c>
      <c r="M94" s="65">
        <f>IF(OR(L94=6,L94=12,L94=18,L94=24,L94=30,L94=36,L94=42,L94=48,L94=54,L94=60,L94=66,L94=72,L94=78,L94=84,L94=90,L94=96),1,0)</f>
        <v>0</v>
      </c>
      <c r="N94" s="65">
        <f>IF(H94&gt;J94,1,0)</f>
        <v>0</v>
      </c>
      <c r="O94" s="65">
        <f>IF(N94=N93,O93+N94,0)</f>
        <v>0</v>
      </c>
      <c r="P94" s="65">
        <f>IF(OR(O94=6,O94=12,O94=18,O94=24,O94=30,O94=36,O94=42,O94=48,O94=54,O94=60,O94=66,O94=72,O94=78,O94=84,O94=90,O94=96),1,0)</f>
        <v>0</v>
      </c>
      <c r="Q94" s="66">
        <f>M94+P94</f>
        <v>0</v>
      </c>
      <c r="R94" s="66">
        <f>Q94*ABS(S94)*0.1</f>
        <v>0</v>
      </c>
      <c r="S94" s="67">
        <f>I94*E94/40000</f>
        <v>-0.029851351125</v>
      </c>
      <c r="T94" s="60">
        <f>MIN($T$6/100*G94,150)</f>
        <v>108.3957888</v>
      </c>
      <c r="U94" s="60">
        <f>MIN($U$6/100*G94,200)</f>
        <v>135.494736</v>
      </c>
      <c r="V94" s="60">
        <f>MIN($V$6/100*G94,250)</f>
        <v>180.659648</v>
      </c>
      <c r="W94" s="60">
        <v>0.2</v>
      </c>
      <c r="X94" s="60">
        <v>0.2</v>
      </c>
      <c r="Y94" s="60">
        <v>0.6</v>
      </c>
      <c r="Z94" s="67">
        <f>IF(AND(D94&lt;49.85,H94&gt;0),$C$2*ABS(H94)/40000,(SUMPRODUCT(--(H94&gt;$T94:$V94),(H94-$T94:$V94),($W94:$Y94)))*E94/40000)</f>
        <v>0</v>
      </c>
      <c r="AA94" s="67">
        <f>IF(AND(C94&gt;=50.1,H94&lt;0),($A$2)*ABS(H94)/40000,0)</f>
        <v>0</v>
      </c>
      <c r="AB94" s="67">
        <f>S94+Z94+AA94</f>
        <v>-0.029851351125</v>
      </c>
      <c r="AC94" s="75" t="str">
        <f>IF(AB94&gt;=0,AB94,"")</f>
        <v/>
      </c>
      <c r="AD94" s="76">
        <f>IF(AB94&lt;0,AB94,"")</f>
        <v>-0.029851351125</v>
      </c>
      <c r="AE94" s="77"/>
      <c r="AF94" s="89"/>
      <c r="AG94" s="92">
        <f>ROUND((AG93-0.01),2)</f>
        <v>50.62</v>
      </c>
      <c r="AH94" s="93">
        <v>0</v>
      </c>
      <c r="AI94" s="86">
        <v>0</v>
      </c>
    </row>
    <row r="95" spans="1:38" customHeight="1" ht="15.75">
      <c r="A95" s="70">
        <v>0.90625</v>
      </c>
      <c r="B95" s="71">
        <v>0.916666666666667</v>
      </c>
      <c r="C95" s="72">
        <v>50.05</v>
      </c>
      <c r="D95" s="73">
        <f>ROUND(C95,2)</f>
        <v>50.05</v>
      </c>
      <c r="E95" s="60">
        <v>0</v>
      </c>
      <c r="F95" s="60">
        <v>892.28304</v>
      </c>
      <c r="G95" s="61">
        <f>ABS(F95)</f>
        <v>892.28304</v>
      </c>
      <c r="H95" s="74">
        <v>-30.62056</v>
      </c>
      <c r="I95" s="63">
        <f>MAX(H95,-0.12*G95)</f>
        <v>-30.62056</v>
      </c>
      <c r="J95" s="63">
        <f>IF(ABS(G95)&lt;=10,0.5,IF(ABS(G95)&lt;=25,1,IF(ABS(G95)&lt;=100,2,10)))</f>
        <v>10</v>
      </c>
      <c r="K95" s="64">
        <f>IF(H95&lt;-J95,1,0)</f>
        <v>1</v>
      </c>
      <c r="L95" s="64">
        <f>IF(K95=K94,L94+K95,0)</f>
        <v>2</v>
      </c>
      <c r="M95" s="65">
        <f>IF(OR(L95=6,L95=12,L95=18,L95=24,L95=30,L95=36,L95=42,L95=48,L95=54,L95=60,L95=66,L95=72,L95=78,L95=84,L95=90,L95=96),1,0)</f>
        <v>0</v>
      </c>
      <c r="N95" s="65">
        <f>IF(H95&gt;J95,1,0)</f>
        <v>0</v>
      </c>
      <c r="O95" s="65">
        <f>IF(N95=N94,O94+N95,0)</f>
        <v>0</v>
      </c>
      <c r="P95" s="65">
        <f>IF(OR(O95=6,O95=12,O95=18,O95=24,O95=30,O95=36,O95=42,O95=48,O95=54,O95=60,O95=66,O95=72,O95=78,O95=84,O95=90,O95=96),1,0)</f>
        <v>0</v>
      </c>
      <c r="Q95" s="66">
        <f>M95+P95</f>
        <v>0</v>
      </c>
      <c r="R95" s="66">
        <f>Q95*ABS(S95)*0.1</f>
        <v>0</v>
      </c>
      <c r="S95" s="67">
        <f>I95*E95/40000</f>
        <v>-0</v>
      </c>
      <c r="T95" s="60">
        <f>MIN($T$6/100*G95,150)</f>
        <v>107.0739648</v>
      </c>
      <c r="U95" s="60">
        <f>MIN($U$6/100*G95,200)</f>
        <v>133.842456</v>
      </c>
      <c r="V95" s="60">
        <f>MIN($V$6/100*G95,250)</f>
        <v>178.456608</v>
      </c>
      <c r="W95" s="60">
        <v>0.2</v>
      </c>
      <c r="X95" s="60">
        <v>0.2</v>
      </c>
      <c r="Y95" s="60">
        <v>0.6</v>
      </c>
      <c r="Z95" s="67">
        <f>IF(AND(D95&lt;49.85,H95&gt;0),$C$2*ABS(H95)/40000,(SUMPRODUCT(--(H95&gt;$T95:$V95),(H95-$T95:$V95),($W95:$Y95)))*E95/40000)</f>
        <v>0</v>
      </c>
      <c r="AA95" s="67">
        <f>IF(AND(C95&gt;=50.1,H95&lt;0),($A$2)*ABS(H95)/40000,0)</f>
        <v>0</v>
      </c>
      <c r="AB95" s="67">
        <f>S95+Z95+AA95</f>
        <v>0</v>
      </c>
      <c r="AC95" s="75">
        <f>IF(AB95&gt;=0,AB95,"")</f>
        <v>0</v>
      </c>
      <c r="AD95" s="76" t="str">
        <f>IF(AB95&lt;0,AB95,"")</f>
        <v/>
      </c>
      <c r="AE95" s="77"/>
      <c r="AF95" s="89"/>
      <c r="AG95" s="92">
        <f>ROUND((AG94-0.01),2)</f>
        <v>50.61</v>
      </c>
      <c r="AH95" s="93">
        <v>0</v>
      </c>
      <c r="AI95" s="86">
        <v>0</v>
      </c>
    </row>
    <row r="96" spans="1:38" customHeight="1" ht="15.75">
      <c r="A96" s="70">
        <v>0.916666666666667</v>
      </c>
      <c r="B96" s="71">
        <v>0.927083333333334</v>
      </c>
      <c r="C96" s="72">
        <v>49.99</v>
      </c>
      <c r="D96" s="73">
        <f>ROUND(C96,2)</f>
        <v>49.99</v>
      </c>
      <c r="E96" s="60">
        <v>326.41</v>
      </c>
      <c r="F96" s="60">
        <v>938.4799</v>
      </c>
      <c r="G96" s="61">
        <f>ABS(F96)</f>
        <v>938.4799</v>
      </c>
      <c r="H96" s="74">
        <v>-37.81252</v>
      </c>
      <c r="I96" s="63">
        <f>MAX(H96,-0.12*G96)</f>
        <v>-37.81252</v>
      </c>
      <c r="J96" s="63">
        <f>IF(ABS(G96)&lt;=10,0.5,IF(ABS(G96)&lt;=25,1,IF(ABS(G96)&lt;=100,2,10)))</f>
        <v>10</v>
      </c>
      <c r="K96" s="64">
        <f>IF(H96&lt;-J96,1,0)</f>
        <v>1</v>
      </c>
      <c r="L96" s="64">
        <f>IF(K96=K95,L95+K96,0)</f>
        <v>3</v>
      </c>
      <c r="M96" s="65">
        <f>IF(OR(L96=6,L96=12,L96=18,L96=24,L96=30,L96=36,L96=42,L96=48,L96=54,L96=60,L96=66,L96=72,L96=78,L96=84,L96=90,L96=96),1,0)</f>
        <v>0</v>
      </c>
      <c r="N96" s="65">
        <f>IF(H96&gt;J96,1,0)</f>
        <v>0</v>
      </c>
      <c r="O96" s="65">
        <f>IF(N96=N95,O95+N96,0)</f>
        <v>0</v>
      </c>
      <c r="P96" s="65">
        <f>IF(OR(O96=6,O96=12,O96=18,O96=24,O96=30,O96=36,O96=42,O96=48,O96=54,O96=60,O96=66,O96=72,O96=78,O96=84,O96=90,O96=96),1,0)</f>
        <v>0</v>
      </c>
      <c r="Q96" s="66">
        <f>M96+P96</f>
        <v>0</v>
      </c>
      <c r="R96" s="66">
        <f>Q96*ABS(S96)*0.1</f>
        <v>0</v>
      </c>
      <c r="S96" s="67">
        <f>I96*E96/40000</f>
        <v>-0.30855961633</v>
      </c>
      <c r="T96" s="60">
        <f>MIN($T$6/100*G96,150)</f>
        <v>112.617588</v>
      </c>
      <c r="U96" s="60">
        <f>MIN($U$6/100*G96,200)</f>
        <v>140.771985</v>
      </c>
      <c r="V96" s="60">
        <f>MIN($V$6/100*G96,250)</f>
        <v>187.69598</v>
      </c>
      <c r="W96" s="60">
        <v>0.2</v>
      </c>
      <c r="X96" s="60">
        <v>0.2</v>
      </c>
      <c r="Y96" s="60">
        <v>0.6</v>
      </c>
      <c r="Z96" s="67">
        <f>IF(AND(D96&lt;49.85,H96&gt;0),$C$2*ABS(H96)/40000,(SUMPRODUCT(--(H96&gt;$T96:$V96),(H96-$T96:$V96),($W96:$Y96)))*E96/40000)</f>
        <v>0</v>
      </c>
      <c r="AA96" s="67">
        <f>IF(AND(C96&gt;=50.1,H96&lt;0),($A$2)*ABS(H96)/40000,0)</f>
        <v>0</v>
      </c>
      <c r="AB96" s="67">
        <f>S96+Z96+AA96</f>
        <v>-0.30855961633</v>
      </c>
      <c r="AC96" s="75" t="str">
        <f>IF(AB96&gt;=0,AB96,"")</f>
        <v/>
      </c>
      <c r="AD96" s="76">
        <f>IF(AB96&lt;0,AB96,"")</f>
        <v>-0.30855961633</v>
      </c>
      <c r="AE96" s="77"/>
      <c r="AF96" s="89"/>
      <c r="AG96" s="92">
        <f>ROUND((AG95-0.01),2)</f>
        <v>50.6</v>
      </c>
      <c r="AH96" s="93">
        <v>0</v>
      </c>
      <c r="AI96" s="86">
        <v>0</v>
      </c>
    </row>
    <row r="97" spans="1:38" customHeight="1" ht="15.75">
      <c r="A97" s="70">
        <v>0.927083333333333</v>
      </c>
      <c r="B97" s="71">
        <v>0.9375</v>
      </c>
      <c r="C97" s="72">
        <v>49.96</v>
      </c>
      <c r="D97" s="73">
        <f>ROUND(C97,2)</f>
        <v>49.96</v>
      </c>
      <c r="E97" s="60">
        <v>421.13</v>
      </c>
      <c r="F97" s="60">
        <v>938.9399</v>
      </c>
      <c r="G97" s="61">
        <f>ABS(F97)</f>
        <v>938.9399</v>
      </c>
      <c r="H97" s="74">
        <v>-82.27562</v>
      </c>
      <c r="I97" s="63">
        <f>MAX(H97,-0.12*G97)</f>
        <v>-82.27562</v>
      </c>
      <c r="J97" s="63">
        <f>IF(ABS(G97)&lt;=10,0.5,IF(ABS(G97)&lt;=25,1,IF(ABS(G97)&lt;=100,2,10)))</f>
        <v>10</v>
      </c>
      <c r="K97" s="64">
        <f>IF(H97&lt;-J97,1,0)</f>
        <v>1</v>
      </c>
      <c r="L97" s="64">
        <f>IF(K97=K96,L96+K97,0)</f>
        <v>4</v>
      </c>
      <c r="M97" s="65">
        <f>IF(OR(L97=6,L97=12,L97=18,L97=24,L97=30,L97=36,L97=42,L97=48,L97=54,L97=60,L97=66,L97=72,L97=78,L97=84,L97=90,L97=96),1,0)</f>
        <v>0</v>
      </c>
      <c r="N97" s="65">
        <f>IF(H97&gt;J97,1,0)</f>
        <v>0</v>
      </c>
      <c r="O97" s="65">
        <f>IF(N97=N96,O96+N97,0)</f>
        <v>0</v>
      </c>
      <c r="P97" s="65">
        <f>IF(OR(O97=6,O97=12,O97=18,O97=24,O97=30,O97=36,O97=42,O97=48,O97=54,O97=60,O97=66,O97=72,O97=78,O97=84,O97=90,O97=96),1,0)</f>
        <v>0</v>
      </c>
      <c r="Q97" s="66">
        <f>M97+P97</f>
        <v>0</v>
      </c>
      <c r="R97" s="66">
        <f>Q97*ABS(S97)*0.1</f>
        <v>0</v>
      </c>
      <c r="S97" s="67">
        <f>I97*E97/40000</f>
        <v>-0.866218296265</v>
      </c>
      <c r="T97" s="60">
        <f>MIN($T$6/100*G97,150)</f>
        <v>112.672788</v>
      </c>
      <c r="U97" s="60">
        <f>MIN($U$6/100*G97,200)</f>
        <v>140.840985</v>
      </c>
      <c r="V97" s="60">
        <f>MIN($V$6/100*G97,250)</f>
        <v>187.78798</v>
      </c>
      <c r="W97" s="60">
        <v>0.2</v>
      </c>
      <c r="X97" s="60">
        <v>0.2</v>
      </c>
      <c r="Y97" s="60">
        <v>0.6</v>
      </c>
      <c r="Z97" s="67">
        <f>IF(AND(D97&lt;49.85,H97&gt;0),$C$2*ABS(H97)/40000,(SUMPRODUCT(--(H97&gt;$T97:$V97),(H97-$T97:$V97),($W97:$Y97)))*E97/40000)</f>
        <v>0</v>
      </c>
      <c r="AA97" s="67">
        <f>IF(AND(C97&gt;=50.1,H97&lt;0),($A$2)*ABS(H97)/40000,0)</f>
        <v>0</v>
      </c>
      <c r="AB97" s="67">
        <f>S97+Z97+AA97</f>
        <v>-0.866218296265</v>
      </c>
      <c r="AC97" s="75" t="str">
        <f>IF(AB97&gt;=0,AB97,"")</f>
        <v/>
      </c>
      <c r="AD97" s="76">
        <f>IF(AB97&lt;0,AB97,"")</f>
        <v>-0.866218296265</v>
      </c>
      <c r="AE97" s="77"/>
      <c r="AF97" s="89"/>
      <c r="AG97" s="92">
        <f>ROUND((AG96-0.01),2)</f>
        <v>50.59</v>
      </c>
      <c r="AH97" s="93">
        <v>0</v>
      </c>
      <c r="AI97" s="86">
        <v>0</v>
      </c>
    </row>
    <row r="98" spans="1:38" customHeight="1" ht="15.75">
      <c r="A98" s="70">
        <v>0.9375</v>
      </c>
      <c r="B98" s="71">
        <v>0.947916666666667</v>
      </c>
      <c r="C98" s="72">
        <v>49.95</v>
      </c>
      <c r="D98" s="73">
        <f>ROUND(C98,2)</f>
        <v>49.95</v>
      </c>
      <c r="E98" s="60">
        <v>452.7</v>
      </c>
      <c r="F98" s="60">
        <v>939.2639</v>
      </c>
      <c r="G98" s="61">
        <f>ABS(F98)</f>
        <v>939.2639</v>
      </c>
      <c r="H98" s="74">
        <v>-105.85707</v>
      </c>
      <c r="I98" s="63">
        <f>MAX(H98,-0.12*G98)</f>
        <v>-105.85707</v>
      </c>
      <c r="J98" s="63">
        <f>IF(ABS(G98)&lt;=10,0.5,IF(ABS(G98)&lt;=25,1,IF(ABS(G98)&lt;=100,2,10)))</f>
        <v>10</v>
      </c>
      <c r="K98" s="64">
        <f>IF(H98&lt;-J98,1,0)</f>
        <v>1</v>
      </c>
      <c r="L98" s="64">
        <f>IF(K98=K97,L97+K98,0)</f>
        <v>5</v>
      </c>
      <c r="M98" s="65">
        <f>IF(OR(L98=6,L98=12,L98=18,L98=24,L98=30,L98=36,L98=42,L98=48,L98=54,L98=60,L98=66,L98=72,L98=78,L98=84,L98=90,L98=96),1,0)</f>
        <v>0</v>
      </c>
      <c r="N98" s="65">
        <f>IF(H98&gt;J98,1,0)</f>
        <v>0</v>
      </c>
      <c r="O98" s="65">
        <f>IF(N98=N97,O97+N98,0)</f>
        <v>0</v>
      </c>
      <c r="P98" s="65">
        <f>IF(OR(O98=6,O98=12,O98=18,O98=24,O98=30,O98=36,O98=42,O98=48,O98=54,O98=60,O98=66,O98=72,O98=78,O98=84,O98=90,O98=96),1,0)</f>
        <v>0</v>
      </c>
      <c r="Q98" s="66">
        <f>M98+P98</f>
        <v>0</v>
      </c>
      <c r="R98" s="66">
        <f>Q98*ABS(S98)*0.1</f>
        <v>0</v>
      </c>
      <c r="S98" s="67">
        <f>I98*E98/40000</f>
        <v>-1.198037389725</v>
      </c>
      <c r="T98" s="60">
        <f>MIN($T$6/100*G98,150)</f>
        <v>112.711668</v>
      </c>
      <c r="U98" s="60">
        <f>MIN($U$6/100*G98,200)</f>
        <v>140.889585</v>
      </c>
      <c r="V98" s="60">
        <f>MIN($V$6/100*G98,250)</f>
        <v>187.85278</v>
      </c>
      <c r="W98" s="60">
        <v>0.2</v>
      </c>
      <c r="X98" s="60">
        <v>0.2</v>
      </c>
      <c r="Y98" s="60">
        <v>0.6</v>
      </c>
      <c r="Z98" s="67">
        <f>IF(AND(D98&lt;49.85,H98&gt;0),$C$2*ABS(H98)/40000,(SUMPRODUCT(--(H98&gt;$T98:$V98),(H98-$T98:$V98),($W98:$Y98)))*E98/40000)</f>
        <v>0</v>
      </c>
      <c r="AA98" s="67">
        <f>IF(AND(C98&gt;=50.1,H98&lt;0),($A$2)*ABS(H98)/40000,0)</f>
        <v>0</v>
      </c>
      <c r="AB98" s="67">
        <f>S98+Z98+AA98</f>
        <v>-1.198037389725</v>
      </c>
      <c r="AC98" s="75" t="str">
        <f>IF(AB98&gt;=0,AB98,"")</f>
        <v/>
      </c>
      <c r="AD98" s="76">
        <f>IF(AB98&lt;0,AB98,"")</f>
        <v>-1.198037389725</v>
      </c>
      <c r="AE98" s="77"/>
      <c r="AF98" s="89"/>
      <c r="AG98" s="92">
        <f>ROUND((AG97-0.01),2)</f>
        <v>50.58</v>
      </c>
      <c r="AH98" s="93">
        <v>0</v>
      </c>
      <c r="AI98" s="86">
        <v>0</v>
      </c>
    </row>
    <row r="99" spans="1:38" customHeight="1" ht="15.75">
      <c r="A99" s="70">
        <v>0.947916666666667</v>
      </c>
      <c r="B99" s="71">
        <v>0.958333333333334</v>
      </c>
      <c r="C99" s="72">
        <v>49.98</v>
      </c>
      <c r="D99" s="73">
        <f>ROUND(C99,2)</f>
        <v>49.98</v>
      </c>
      <c r="E99" s="60">
        <v>357.99</v>
      </c>
      <c r="F99" s="60">
        <v>932.0039</v>
      </c>
      <c r="G99" s="61">
        <f>ABS(F99)</f>
        <v>932.0039</v>
      </c>
      <c r="H99" s="74">
        <v>-134.85317</v>
      </c>
      <c r="I99" s="63">
        <f>MAX(H99,-0.12*G99)</f>
        <v>-111.840468</v>
      </c>
      <c r="J99" s="63">
        <f>IF(ABS(G99)&lt;=10,0.5,IF(ABS(G99)&lt;=25,1,IF(ABS(G99)&lt;=100,2,10)))</f>
        <v>10</v>
      </c>
      <c r="K99" s="64">
        <f>IF(H99&lt;-J99,1,0)</f>
        <v>1</v>
      </c>
      <c r="L99" s="64">
        <f>IF(K99=K98,L98+K99,0)</f>
        <v>6</v>
      </c>
      <c r="M99" s="65">
        <f>IF(OR(L99=6,L99=12,L99=18,L99=24,L99=30,L99=36,L99=42,L99=48,L99=54,L99=60,L99=66,L99=72,L99=78,L99=84,L99=90,L99=96),1,0)</f>
        <v>1</v>
      </c>
      <c r="N99" s="65">
        <f>IF(H99&gt;J99,1,0)</f>
        <v>0</v>
      </c>
      <c r="O99" s="65">
        <f>IF(N99=N98,O98+N99,0)</f>
        <v>0</v>
      </c>
      <c r="P99" s="65">
        <f>IF(OR(O99=6,O99=12,O99=18,O99=24,O99=30,O99=36,O99=42,O99=48,O99=54,O99=60,O99=66,O99=72,O99=78,O99=84,O99=90,O99=96),1,0)</f>
        <v>0</v>
      </c>
      <c r="Q99" s="66">
        <f>M99+P99</f>
        <v>1</v>
      </c>
      <c r="R99" s="66">
        <f>Q99*ABS(S99)*0.1</f>
        <v>0.1000944228483</v>
      </c>
      <c r="S99" s="67">
        <f>I99*E99/40000</f>
        <v>-1.000944228483</v>
      </c>
      <c r="T99" s="60">
        <f>MIN($T$6/100*G99,150)</f>
        <v>111.840468</v>
      </c>
      <c r="U99" s="60">
        <f>MIN($U$6/100*G99,200)</f>
        <v>139.800585</v>
      </c>
      <c r="V99" s="60">
        <f>MIN($V$6/100*G99,250)</f>
        <v>186.40078</v>
      </c>
      <c r="W99" s="60">
        <v>0.2</v>
      </c>
      <c r="X99" s="60">
        <v>0.2</v>
      </c>
      <c r="Y99" s="60">
        <v>0.6</v>
      </c>
      <c r="Z99" s="67">
        <f>IF(AND(D99&lt;49.85,H99&gt;0),$C$2*ABS(H99)/40000,(SUMPRODUCT(--(H99&gt;$T99:$V99),(H99-$T99:$V99),($W99:$Y99)))*E99/40000)</f>
        <v>0</v>
      </c>
      <c r="AA99" s="67">
        <f>IF(AND(C99&gt;=50.1,H99&lt;0),($A$2)*ABS(H99)/40000,0)</f>
        <v>0</v>
      </c>
      <c r="AB99" s="67">
        <f>S99+Z99+AA99</f>
        <v>-1.000944228483</v>
      </c>
      <c r="AC99" s="75" t="str">
        <f>IF(AB99&gt;=0,AB99,"")</f>
        <v/>
      </c>
      <c r="AD99" s="76">
        <f>IF(AB99&lt;0,AB99,"")</f>
        <v>-1.000944228483</v>
      </c>
      <c r="AE99" s="77"/>
      <c r="AF99" s="89"/>
      <c r="AG99" s="92">
        <f>ROUND((AG98-0.01),2)</f>
        <v>50.57</v>
      </c>
      <c r="AH99" s="93">
        <v>0</v>
      </c>
      <c r="AI99" s="86">
        <v>0</v>
      </c>
    </row>
    <row r="100" spans="1:38" customHeight="1" ht="15.75">
      <c r="A100" s="70">
        <v>0.958333333333333</v>
      </c>
      <c r="B100" s="71">
        <v>0.96875</v>
      </c>
      <c r="C100" s="72">
        <v>49.95</v>
      </c>
      <c r="D100" s="73">
        <f>ROUND(C100,2)</f>
        <v>49.95</v>
      </c>
      <c r="E100" s="60">
        <v>452.7</v>
      </c>
      <c r="F100" s="60">
        <v>830.3267</v>
      </c>
      <c r="G100" s="61">
        <f>ABS(F100)</f>
        <v>830.3267</v>
      </c>
      <c r="H100" s="74">
        <v>-53.65043</v>
      </c>
      <c r="I100" s="63">
        <f>MAX(H100,-0.12*G100)</f>
        <v>-53.65043</v>
      </c>
      <c r="J100" s="63">
        <f>IF(ABS(G100)&lt;=10,0.5,IF(ABS(G100)&lt;=25,1,IF(ABS(G100)&lt;=100,2,10)))</f>
        <v>10</v>
      </c>
      <c r="K100" s="64">
        <f>IF(H100&lt;-J100,1,0)</f>
        <v>1</v>
      </c>
      <c r="L100" s="64">
        <f>IF(K100=K99,L99+K100,0)</f>
        <v>7</v>
      </c>
      <c r="M100" s="65">
        <f>IF(OR(L100=6,L100=12,L100=18,L100=24,L100=30,L100=36,L100=42,L100=48,L100=54,L100=60,L100=66,L100=72,L100=78,L100=84,L100=90,L100=96),1,0)</f>
        <v>0</v>
      </c>
      <c r="N100" s="65">
        <f>IF(H100&gt;J100,1,0)</f>
        <v>0</v>
      </c>
      <c r="O100" s="65">
        <f>IF(N100=N99,O99+N100,0)</f>
        <v>0</v>
      </c>
      <c r="P100" s="65">
        <f>IF(OR(O100=6,O100=12,O100=18,O100=24,O100=30,O100=36,O100=42,O100=48,O100=54,O100=60,O100=66,O100=72,O100=78,O100=84,O100=90,O100=96),1,0)</f>
        <v>0</v>
      </c>
      <c r="Q100" s="66">
        <f>M100+P100</f>
        <v>0</v>
      </c>
      <c r="R100" s="66">
        <f>Q100*ABS(S100)*0.1</f>
        <v>0</v>
      </c>
      <c r="S100" s="67">
        <f>I100*E100/40000</f>
        <v>-0.607188741525</v>
      </c>
      <c r="T100" s="60">
        <f>MIN($T$6/100*G100,150)</f>
        <v>99.63920399999999</v>
      </c>
      <c r="U100" s="60">
        <f>MIN($U$6/100*G100,200)</f>
        <v>124.549005</v>
      </c>
      <c r="V100" s="60">
        <f>MIN($V$6/100*G100,250)</f>
        <v>166.06534</v>
      </c>
      <c r="W100" s="60">
        <v>0.2</v>
      </c>
      <c r="X100" s="60">
        <v>0.2</v>
      </c>
      <c r="Y100" s="60">
        <v>0.6</v>
      </c>
      <c r="Z100" s="67">
        <f>IF(AND(D100&lt;49.85,H100&gt;0),$C$2*ABS(H100)/40000,(SUMPRODUCT(--(H100&gt;$T100:$V100),(H100-$T100:$V100),($W100:$Y100)))*E100/40000)</f>
        <v>0</v>
      </c>
      <c r="AA100" s="67">
        <f>IF(AND(C100&gt;=50.1,H100&lt;0),($A$2)*ABS(H100)/40000,0)</f>
        <v>0</v>
      </c>
      <c r="AB100" s="67">
        <f>S100+Z100+AA100</f>
        <v>-0.607188741525</v>
      </c>
      <c r="AC100" s="75" t="str">
        <f>IF(AB100&gt;=0,AB100,"")</f>
        <v/>
      </c>
      <c r="AD100" s="76">
        <f>IF(AB100&lt;0,AB100,"")</f>
        <v>-0.607188741525</v>
      </c>
      <c r="AE100" s="77"/>
      <c r="AF100" s="89"/>
      <c r="AG100" s="92">
        <f>ROUND((AG99-0.01),2)</f>
        <v>50.56</v>
      </c>
      <c r="AH100" s="93">
        <v>0</v>
      </c>
      <c r="AI100" s="86">
        <v>0</v>
      </c>
    </row>
    <row r="101" spans="1:38" customHeight="1" ht="15.75">
      <c r="A101" s="70">
        <v>0.96875</v>
      </c>
      <c r="B101" s="71">
        <v>0.979166666666667</v>
      </c>
      <c r="C101" s="72">
        <v>49.94</v>
      </c>
      <c r="D101" s="73">
        <f>ROUND(C101,2)</f>
        <v>49.94</v>
      </c>
      <c r="E101" s="60">
        <v>484.28</v>
      </c>
      <c r="F101" s="60">
        <v>784.3655</v>
      </c>
      <c r="G101" s="61">
        <f>ABS(F101)</f>
        <v>784.3655</v>
      </c>
      <c r="H101" s="74">
        <v>-31.99827</v>
      </c>
      <c r="I101" s="63">
        <f>MAX(H101,-0.12*G101)</f>
        <v>-31.99827</v>
      </c>
      <c r="J101" s="63">
        <f>IF(ABS(G101)&lt;=10,0.5,IF(ABS(G101)&lt;=25,1,IF(ABS(G101)&lt;=100,2,10)))</f>
        <v>10</v>
      </c>
      <c r="K101" s="64">
        <f>IF(H101&lt;-J101,1,0)</f>
        <v>1</v>
      </c>
      <c r="L101" s="64">
        <f>IF(K101=K100,L100+K101,0)</f>
        <v>8</v>
      </c>
      <c r="M101" s="65">
        <f>IF(OR(L101=6,L101=12,L101=18,L101=24,L101=30,L101=36,L101=42,L101=48,L101=54,L101=60,L101=66,L101=72,L101=78,L101=84,L101=90,L101=96),1,0)</f>
        <v>0</v>
      </c>
      <c r="N101" s="65">
        <f>IF(H101&gt;J101,1,0)</f>
        <v>0</v>
      </c>
      <c r="O101" s="65">
        <f>IF(N101=N100,O100+N101,0)</f>
        <v>0</v>
      </c>
      <c r="P101" s="65">
        <f>IF(OR(O101=6,O101=12,O101=18,O101=24,O101=30,O101=36,O101=42,O101=48,O101=54,O101=60,O101=66,O101=72,O101=78,O101=84,O101=90,O101=96),1,0)</f>
        <v>0</v>
      </c>
      <c r="Q101" s="66">
        <f>M101+P101</f>
        <v>0</v>
      </c>
      <c r="R101" s="66">
        <f>Q101*ABS(S101)*0.1</f>
        <v>0</v>
      </c>
      <c r="S101" s="67">
        <f>I101*E101/40000</f>
        <v>-0.38740305489</v>
      </c>
      <c r="T101" s="60">
        <f>MIN($T$6/100*G101,150)</f>
        <v>94.12385999999999</v>
      </c>
      <c r="U101" s="60">
        <f>MIN($U$6/100*G101,200)</f>
        <v>117.654825</v>
      </c>
      <c r="V101" s="60">
        <f>MIN($V$6/100*G101,250)</f>
        <v>156.8731</v>
      </c>
      <c r="W101" s="60">
        <v>0.2</v>
      </c>
      <c r="X101" s="60">
        <v>0.2</v>
      </c>
      <c r="Y101" s="60">
        <v>0.6</v>
      </c>
      <c r="Z101" s="67">
        <f>IF(AND(D101&lt;49.85,H101&gt;0),$C$2*ABS(H101)/40000,(SUMPRODUCT(--(H101&gt;$T101:$V101),(H101-$T101:$V101),($W101:$Y101)))*E101/40000)</f>
        <v>0</v>
      </c>
      <c r="AA101" s="67">
        <f>IF(AND(C101&gt;=50.1,H101&lt;0),($A$2)*ABS(H101)/40000,0)</f>
        <v>0</v>
      </c>
      <c r="AB101" s="67">
        <f>S101+Z101+AA101</f>
        <v>-0.38740305489</v>
      </c>
      <c r="AC101" s="75" t="str">
        <f>IF(AB101&gt;=0,AB101,"")</f>
        <v/>
      </c>
      <c r="AD101" s="76">
        <f>IF(AB101&lt;0,AB101,"")</f>
        <v>-0.38740305489</v>
      </c>
      <c r="AE101" s="77"/>
      <c r="AF101" s="89"/>
      <c r="AG101" s="92">
        <f>ROUND((AG100-0.01),2)</f>
        <v>50.55</v>
      </c>
      <c r="AH101" s="93">
        <v>0</v>
      </c>
      <c r="AI101" s="86">
        <v>0</v>
      </c>
    </row>
    <row r="102" spans="1:38" customHeight="1" ht="15.75">
      <c r="A102" s="70">
        <v>0.979166666666667</v>
      </c>
      <c r="B102" s="71">
        <v>0.989583333333334</v>
      </c>
      <c r="C102" s="72">
        <v>50</v>
      </c>
      <c r="D102" s="73">
        <f>ROUND(C102,2)</f>
        <v>50</v>
      </c>
      <c r="E102" s="60">
        <v>294.84</v>
      </c>
      <c r="F102" s="60">
        <v>749.8515</v>
      </c>
      <c r="G102" s="61">
        <f>ABS(F102)</f>
        <v>749.8515</v>
      </c>
      <c r="H102" s="74">
        <v>-18.31401</v>
      </c>
      <c r="I102" s="63">
        <f>MAX(H102,-0.12*G102)</f>
        <v>-18.31401</v>
      </c>
      <c r="J102" s="63">
        <f>IF(ABS(G102)&lt;=10,0.5,IF(ABS(G102)&lt;=25,1,IF(ABS(G102)&lt;=100,2,10)))</f>
        <v>10</v>
      </c>
      <c r="K102" s="64">
        <f>IF(H102&lt;-J102,1,0)</f>
        <v>1</v>
      </c>
      <c r="L102" s="64">
        <f>IF(K102=K101,L101+K102,0)</f>
        <v>9</v>
      </c>
      <c r="M102" s="65">
        <f>IF(OR(L102=6,L102=12,L102=18,L102=24,L102=30,L102=36,L102=42,L102=48,L102=54,L102=60,L102=66,L102=72,L102=78,L102=84,L102=90,L102=96),1,0)</f>
        <v>0</v>
      </c>
      <c r="N102" s="65">
        <f>IF(H102&gt;J102,1,0)</f>
        <v>0</v>
      </c>
      <c r="O102" s="65">
        <f>IF(N102=N101,O101+N102,0)</f>
        <v>0</v>
      </c>
      <c r="P102" s="65">
        <f>IF(OR(O102=6,O102=12,O102=18,O102=24,O102=30,O102=36,O102=42,O102=48,O102=54,O102=60,O102=66,O102=72,O102=78,O102=84,O102=90,O102=96),1,0)</f>
        <v>0</v>
      </c>
      <c r="Q102" s="66">
        <f>M102+P102</f>
        <v>0</v>
      </c>
      <c r="R102" s="66">
        <f>Q102*ABS(S102)*0.1</f>
        <v>0</v>
      </c>
      <c r="S102" s="67">
        <f>I102*E102/40000</f>
        <v>-0.13499256771</v>
      </c>
      <c r="T102" s="60">
        <f>MIN($T$6/100*G102,150)</f>
        <v>89.98218</v>
      </c>
      <c r="U102" s="60">
        <f>MIN($U$6/100*G102,200)</f>
        <v>112.477725</v>
      </c>
      <c r="V102" s="60">
        <f>MIN($V$6/100*G102,250)</f>
        <v>149.9703</v>
      </c>
      <c r="W102" s="60">
        <v>0.2</v>
      </c>
      <c r="X102" s="60">
        <v>0.2</v>
      </c>
      <c r="Y102" s="60">
        <v>0.6</v>
      </c>
      <c r="Z102" s="67">
        <f>IF(AND(D102&lt;49.85,H102&gt;0),$C$2*ABS(H102)/40000,(SUMPRODUCT(--(H102&gt;$T102:$V102),(H102-$T102:$V102),($W102:$Y102)))*E102/40000)</f>
        <v>0</v>
      </c>
      <c r="AA102" s="67">
        <f>IF(AND(C102&gt;=50.1,H102&lt;0),($A$2)*ABS(H102)/40000,0)</f>
        <v>0</v>
      </c>
      <c r="AB102" s="67">
        <f>S102+Z102+AA102</f>
        <v>-0.13499256771</v>
      </c>
      <c r="AC102" s="75" t="str">
        <f>IF(AB102&gt;=0,AB102,"")</f>
        <v/>
      </c>
      <c r="AD102" s="76">
        <f>IF(AB102&lt;0,AB102,"")</f>
        <v>-0.13499256771</v>
      </c>
      <c r="AE102" s="77"/>
      <c r="AF102" s="89"/>
      <c r="AG102" s="92">
        <f>ROUND((AG101-0.01),2)</f>
        <v>50.54</v>
      </c>
      <c r="AH102" s="93">
        <v>0</v>
      </c>
      <c r="AI102" s="86">
        <v>0</v>
      </c>
      <c r="AK102" s="94"/>
    </row>
    <row r="103" spans="1:38" customHeight="1" ht="15.75">
      <c r="A103" s="95">
        <v>0.989583333333333</v>
      </c>
      <c r="B103" s="96">
        <v>1</v>
      </c>
      <c r="C103" s="97">
        <v>50.01</v>
      </c>
      <c r="D103" s="98">
        <f>ROUND(C103,2)</f>
        <v>50.01</v>
      </c>
      <c r="E103" s="99">
        <v>235.87</v>
      </c>
      <c r="F103" s="99">
        <v>734.6467</v>
      </c>
      <c r="G103" s="61">
        <f>ABS(F103)</f>
        <v>734.6467</v>
      </c>
      <c r="H103" s="100">
        <v>-17.04571</v>
      </c>
      <c r="I103" s="101">
        <f>MAX(H103,-0.12*G103)</f>
        <v>-17.04571</v>
      </c>
      <c r="J103" s="101">
        <f>IF(ABS(G103)&lt;=10,0.5,IF(ABS(G103)&lt;=25,1,IF(ABS(G103)&lt;=100,2,10)))</f>
        <v>10</v>
      </c>
      <c r="K103" s="64">
        <f>IF(H103&lt;-J103,1,0)</f>
        <v>1</v>
      </c>
      <c r="L103" s="102">
        <f>IF(K103=K102,L102+K103,0)</f>
        <v>10</v>
      </c>
      <c r="M103" s="65">
        <f>IF(OR(L103=6,L103=12,L103=18,L103=24,L103=30,L103=36,L103=42,L103=48,L103=54,L103=60,L103=66,L103=72,L103=78,L103=84,L103=90,L103=96),1,0)</f>
        <v>0</v>
      </c>
      <c r="N103" s="103">
        <f>IF(H103&gt;J103,1,0)</f>
        <v>0</v>
      </c>
      <c r="O103" s="103">
        <f>IF(N103=N102,O102+N103,0)</f>
        <v>0</v>
      </c>
      <c r="P103" s="65">
        <f>IF(OR(O103=6,O103=12,O103=18,O103=24,O103=30,O103=36,O103=42,O103=48,O103=54,O103=60,O103=66,O103=72,O103=78,O103=84,O103=90,O103=96),1,0)</f>
        <v>0</v>
      </c>
      <c r="Q103" s="104">
        <f>M103+P103</f>
        <v>0</v>
      </c>
      <c r="R103" s="104">
        <f>Q103*ABS(S103)*0.1</f>
        <v>0</v>
      </c>
      <c r="S103" s="67">
        <f>I103*E103/40000</f>
        <v>-0.1005142904425</v>
      </c>
      <c r="T103" s="105">
        <f>MIN($T$6/100*G103,150)</f>
        <v>88.15760399999999</v>
      </c>
      <c r="U103" s="105">
        <f>MIN($U$6/100*G103,200)</f>
        <v>110.197005</v>
      </c>
      <c r="V103" s="105">
        <f>MIN($V$6/100*G103,250)</f>
        <v>146.92934</v>
      </c>
      <c r="W103" s="105">
        <v>0.2</v>
      </c>
      <c r="X103" s="105">
        <v>0.2</v>
      </c>
      <c r="Y103" s="105">
        <v>0.6</v>
      </c>
      <c r="Z103" s="67">
        <f>IF(AND(D103&lt;49.85,H103&gt;0),$C$2*ABS(H103)/40000,(SUMPRODUCT(--(H103&gt;$T103:$V103),(H103-$T103:$V103),($W103:$Y103)))*E103/40000)</f>
        <v>0</v>
      </c>
      <c r="AA103" s="67">
        <f>IF(AND(C103&gt;=50.1,H103&lt;0),($A$2)*ABS(H103)/40000,0)</f>
        <v>0</v>
      </c>
      <c r="AB103" s="106">
        <f>S103+Z103+AA103</f>
        <v>-0.1005142904425</v>
      </c>
      <c r="AC103" s="107" t="str">
        <f>IF(AB103&gt;=0,AB103,"")</f>
        <v/>
      </c>
      <c r="AD103" s="108">
        <f>IF(AB103&lt;0,AB103,"")</f>
        <v>-0.1005142904425</v>
      </c>
      <c r="AE103" s="109"/>
      <c r="AF103" s="89"/>
      <c r="AG103" s="92">
        <f>ROUND((AG102-0.01),2)</f>
        <v>50.53</v>
      </c>
      <c r="AH103" s="93">
        <v>0</v>
      </c>
      <c r="AI103" s="86">
        <v>0</v>
      </c>
    </row>
    <row r="104" spans="1:38" customHeight="1" ht="15.75">
      <c r="A104" s="138" t="s">
        <v>29</v>
      </c>
      <c r="B104" s="138"/>
      <c r="C104" s="110">
        <f>AVERAGE(C8:C103)</f>
        <v>49.95729166666666</v>
      </c>
      <c r="D104" s="110">
        <f>ROUND(C104,2)</f>
        <v>49.96</v>
      </c>
      <c r="E104" s="111">
        <f>AVERAGE(E6:E103)</f>
        <v>416.8648958333331</v>
      </c>
      <c r="F104" s="111"/>
      <c r="G104" s="61">
        <f>ABS(F104)</f>
        <v>0</v>
      </c>
      <c r="H104" s="112">
        <f>SUM(H8:H103)/4</f>
        <v>194.2756675</v>
      </c>
      <c r="I104" s="112"/>
      <c r="J104" s="112"/>
      <c r="K104" s="112"/>
      <c r="L104" s="112"/>
      <c r="M104" s="112"/>
      <c r="N104" s="112"/>
      <c r="O104" s="112"/>
      <c r="P104" s="112"/>
      <c r="Q104" s="112">
        <f>SUM(Q8:Q103)</f>
        <v>6</v>
      </c>
      <c r="R104" s="112">
        <f>SUM($R$8:$R$103)</f>
        <v>0.5290004281203</v>
      </c>
      <c r="S104" s="111">
        <f>SUM(S8:S103)</f>
        <v>10.96226948142031</v>
      </c>
      <c r="T104" s="113"/>
      <c r="U104" s="113"/>
      <c r="V104" s="113"/>
      <c r="W104" s="113"/>
      <c r="X104" s="113"/>
      <c r="Y104" s="113"/>
      <c r="Z104" s="114">
        <f>SUM(Z8:Z103)</f>
        <v>2.116818485534635</v>
      </c>
      <c r="AA104" s="114">
        <f>SUM(AA8:AA103)</f>
        <v>0</v>
      </c>
      <c r="AB104" s="115">
        <f>SUM(AB8:AB103)</f>
        <v>13.07908796695494</v>
      </c>
      <c r="AC104" s="116">
        <f>SUM(AC8:AC103)</f>
        <v>34.32716578916463</v>
      </c>
      <c r="AD104" s="117">
        <f>SUM(AD8:AD103)</f>
        <v>-21.2480778222097</v>
      </c>
      <c r="AE104" s="118"/>
      <c r="AF104" s="89"/>
      <c r="AG104" s="92">
        <f>ROUND((AG103-0.01),2)</f>
        <v>50.52</v>
      </c>
      <c r="AH104" s="93">
        <v>0</v>
      </c>
      <c r="AI104" s="86">
        <v>0</v>
      </c>
    </row>
    <row r="105" spans="1:38" customHeight="1" ht="15.75">
      <c r="G105" s="61">
        <f>ABS(F105)</f>
        <v>0</v>
      </c>
      <c r="H105" s="139" t="s">
        <v>54</v>
      </c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19"/>
      <c r="AB105" s="120">
        <f>$R$104</f>
        <v>0.5290004281203</v>
      </c>
      <c r="AC105" s="121"/>
      <c r="AF105" s="89"/>
      <c r="AG105" s="92">
        <f>ROUND((AG104-0.01),2)</f>
        <v>50.51</v>
      </c>
      <c r="AH105" s="93">
        <v>0</v>
      </c>
      <c r="AI105" s="86">
        <v>0</v>
      </c>
    </row>
    <row r="106" spans="1:38" customHeight="1" ht="15.75">
      <c r="A106" s="122" t="s">
        <v>55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3"/>
      <c r="AA106" s="119"/>
      <c r="AB106" s="124">
        <f>IF($H$104&gt;(0.01*Q1),0.2*ABS(S104),0)</f>
        <v>2.192453896284061</v>
      </c>
      <c r="AC106" s="121"/>
      <c r="AF106" s="89"/>
      <c r="AG106" s="92">
        <f>ROUND((AG105-0.01),2)</f>
        <v>50.5</v>
      </c>
      <c r="AH106" s="93">
        <v>0</v>
      </c>
      <c r="AI106" s="86">
        <v>0</v>
      </c>
    </row>
    <row r="107" spans="1:38" customHeight="1" ht="15.75">
      <c r="S107" s="139" t="s">
        <v>56</v>
      </c>
      <c r="T107" s="139"/>
      <c r="U107" s="139"/>
      <c r="V107" s="139"/>
      <c r="W107" s="139"/>
      <c r="X107" s="139"/>
      <c r="Y107" s="139"/>
      <c r="Z107" s="139"/>
      <c r="AA107" s="119"/>
      <c r="AB107" s="125">
        <f>AB104+AB105</f>
        <v>13.60808839507524</v>
      </c>
      <c r="AC107" s="121"/>
      <c r="AF107" s="89"/>
      <c r="AG107" s="92">
        <f>ROUND((AG106-0.01),2)</f>
        <v>50.49</v>
      </c>
      <c r="AH107" s="93">
        <v>0</v>
      </c>
      <c r="AI107" s="86">
        <v>0</v>
      </c>
    </row>
    <row r="108" spans="1:38" customHeight="1" ht="15.75">
      <c r="AA108" s="126"/>
      <c r="AB108" s="127"/>
      <c r="AC108" s="121"/>
      <c r="AF108" s="89"/>
      <c r="AG108" s="92">
        <f>ROUND((AG107-0.01),2)</f>
        <v>50.48</v>
      </c>
      <c r="AH108" s="93">
        <v>0</v>
      </c>
      <c r="AI108" s="86">
        <v>0</v>
      </c>
    </row>
    <row r="109" spans="1:38" customHeight="1" ht="15.75">
      <c r="A109" s="128" t="s">
        <v>57</v>
      </c>
      <c r="AA109" s="129"/>
      <c r="AB109" s="130"/>
      <c r="AC109" s="131"/>
      <c r="AE109" s="94"/>
      <c r="AF109" s="89"/>
      <c r="AG109" s="92">
        <f>ROUND((AG108-0.01),2)</f>
        <v>50.47</v>
      </c>
      <c r="AH109" s="93">
        <v>0</v>
      </c>
      <c r="AI109" s="86">
        <v>0</v>
      </c>
    </row>
    <row r="110" spans="1:38" customHeight="1" ht="15.75">
      <c r="AF110" s="89"/>
      <c r="AG110" s="92">
        <f>ROUND((AG109-0.01),2)</f>
        <v>50.46</v>
      </c>
      <c r="AH110" s="93">
        <v>0</v>
      </c>
      <c r="AI110" s="86">
        <v>0</v>
      </c>
    </row>
    <row r="111" spans="1:38" customHeight="1" ht="15.75">
      <c r="AF111" s="89"/>
      <c r="AG111" s="92">
        <f>ROUND((AG110-0.01),2)</f>
        <v>50.45</v>
      </c>
      <c r="AH111" s="93">
        <v>0</v>
      </c>
      <c r="AI111" s="86">
        <v>0</v>
      </c>
    </row>
    <row r="112" spans="1:38" customHeight="1" ht="15.75">
      <c r="AF112" s="89"/>
      <c r="AG112" s="92">
        <f>ROUND((AG111-0.01),2)</f>
        <v>50.44</v>
      </c>
      <c r="AH112" s="93">
        <v>0</v>
      </c>
      <c r="AI112" s="86">
        <v>0</v>
      </c>
    </row>
    <row r="113" spans="1:38" customHeight="1" ht="15.75">
      <c r="AF113" s="132"/>
      <c r="AG113" s="92">
        <f>ROUND((AG112-0.01),2)</f>
        <v>50.43</v>
      </c>
      <c r="AH113" s="93">
        <v>0</v>
      </c>
      <c r="AI113" s="86">
        <v>0</v>
      </c>
    </row>
    <row r="114" spans="1:38" customHeight="1" ht="15.75">
      <c r="AF114" s="132"/>
      <c r="AG114" s="92">
        <f>ROUND((AG113-0.01),2)</f>
        <v>50.42</v>
      </c>
      <c r="AH114" s="93">
        <v>0</v>
      </c>
      <c r="AI114" s="86">
        <v>0</v>
      </c>
    </row>
    <row r="115" spans="1:38" customHeight="1" ht="15.75">
      <c r="AF115" s="132"/>
      <c r="AG115" s="92">
        <f>ROUND((AG114-0.01),2)</f>
        <v>50.41</v>
      </c>
      <c r="AH115" s="93">
        <v>0</v>
      </c>
      <c r="AI115" s="86">
        <v>0</v>
      </c>
    </row>
    <row r="116" spans="1:38" customHeight="1" ht="15.75">
      <c r="AF116" s="132"/>
      <c r="AG116" s="92">
        <f>ROUND((AG115-0.01),2)</f>
        <v>50.4</v>
      </c>
      <c r="AH116" s="93">
        <v>0</v>
      </c>
      <c r="AI116" s="86">
        <v>0</v>
      </c>
    </row>
    <row r="117" spans="1:38" customHeight="1" ht="15.75">
      <c r="AF117" s="132"/>
      <c r="AG117" s="92">
        <f>ROUND((AG116-0.01),2)</f>
        <v>50.39</v>
      </c>
      <c r="AH117" s="93">
        <v>0</v>
      </c>
      <c r="AI117" s="86">
        <v>0</v>
      </c>
    </row>
    <row r="118" spans="1:38" customHeight="1" ht="15.75">
      <c r="AF118" s="132"/>
      <c r="AG118" s="92">
        <f>ROUND((AG117-0.01),2)</f>
        <v>50.38</v>
      </c>
      <c r="AH118" s="93">
        <v>0</v>
      </c>
      <c r="AI118" s="86">
        <v>0</v>
      </c>
    </row>
    <row r="119" spans="1:38" customHeight="1" ht="15.75">
      <c r="AF119" s="132"/>
      <c r="AG119" s="92">
        <f>ROUND((AG118-0.01),2)</f>
        <v>50.37</v>
      </c>
      <c r="AH119" s="93">
        <v>0</v>
      </c>
      <c r="AI119" s="86">
        <v>0</v>
      </c>
    </row>
    <row r="120" spans="1:38" customHeight="1" ht="15.75">
      <c r="AF120" s="16"/>
      <c r="AG120" s="92">
        <f>ROUND((AG119-0.01),2)</f>
        <v>50.36</v>
      </c>
      <c r="AH120" s="93">
        <v>0</v>
      </c>
      <c r="AI120" s="86">
        <v>0</v>
      </c>
    </row>
    <row r="121" spans="1:38" customHeight="1" ht="15.75">
      <c r="AF121" s="16"/>
      <c r="AG121" s="92">
        <f>ROUND((AG120-0.01),2)</f>
        <v>50.35</v>
      </c>
      <c r="AH121" s="93">
        <v>0</v>
      </c>
      <c r="AI121" s="86">
        <v>0</v>
      </c>
    </row>
    <row r="122" spans="1:38" customHeight="1" ht="15.75">
      <c r="AF122" s="16"/>
      <c r="AG122" s="92">
        <f>ROUND((AG121-0.01),2)</f>
        <v>50.34</v>
      </c>
      <c r="AH122" s="93">
        <v>0</v>
      </c>
      <c r="AI122" s="86">
        <v>0</v>
      </c>
    </row>
    <row r="123" spans="1:38" customHeight="1" ht="15.75">
      <c r="AF123" s="16"/>
      <c r="AG123" s="92">
        <f>ROUND((AG122-0.01),2)</f>
        <v>50.33</v>
      </c>
      <c r="AH123" s="93">
        <v>0</v>
      </c>
      <c r="AI123" s="86">
        <v>0</v>
      </c>
    </row>
    <row r="124" spans="1:38" customHeight="1" ht="15.75">
      <c r="AF124" s="16"/>
      <c r="AG124" s="49">
        <f>ROUND((AG123-0.01),2)</f>
        <v>50.32</v>
      </c>
      <c r="AH124" s="50">
        <v>0</v>
      </c>
      <c r="AI124" s="86">
        <v>0</v>
      </c>
    </row>
    <row r="125" spans="1:38" customHeight="1" ht="15.75">
      <c r="AF125" s="16"/>
      <c r="AG125" s="49">
        <f>ROUND((AG124-0.01),2)</f>
        <v>50.31</v>
      </c>
      <c r="AH125" s="50">
        <v>0</v>
      </c>
      <c r="AI125" s="86">
        <v>0</v>
      </c>
    </row>
    <row r="126" spans="1:38" customHeight="1" ht="15.75">
      <c r="AF126" s="16"/>
      <c r="AG126" s="49">
        <f>ROUND((AG125-0.01),2)</f>
        <v>50.3</v>
      </c>
      <c r="AH126" s="50">
        <v>0</v>
      </c>
      <c r="AI126" s="86">
        <v>0</v>
      </c>
    </row>
    <row r="127" spans="1:38" customHeight="1" ht="15.75">
      <c r="AF127" s="16"/>
      <c r="AG127" s="49">
        <f>ROUND((AG126-0.01),2)</f>
        <v>50.29</v>
      </c>
      <c r="AH127" s="50">
        <v>0</v>
      </c>
      <c r="AI127" s="86">
        <v>0</v>
      </c>
    </row>
    <row r="128" spans="1:38" customHeight="1" ht="15.75">
      <c r="AF128" s="16"/>
      <c r="AG128" s="49">
        <f>ROUND((AG127-0.01),2)</f>
        <v>50.28</v>
      </c>
      <c r="AH128" s="50">
        <v>0</v>
      </c>
      <c r="AI128" s="86">
        <v>0</v>
      </c>
    </row>
    <row r="129" spans="1:38" customHeight="1" ht="15.75">
      <c r="AF129" s="16"/>
      <c r="AG129" s="49">
        <f>ROUND((AG128-0.01),2)</f>
        <v>50.27</v>
      </c>
      <c r="AH129" s="50">
        <v>0</v>
      </c>
      <c r="AI129" s="86">
        <v>0</v>
      </c>
    </row>
    <row r="130" spans="1:38" customHeight="1" ht="15.75">
      <c r="AF130" s="16"/>
      <c r="AG130" s="49">
        <f>ROUND((AG129-0.01),2)</f>
        <v>50.26</v>
      </c>
      <c r="AH130" s="50">
        <v>0</v>
      </c>
      <c r="AI130" s="86">
        <v>0</v>
      </c>
    </row>
    <row r="131" spans="1:38" customHeight="1" ht="15.75">
      <c r="AF131" s="16"/>
      <c r="AG131" s="49">
        <f>ROUND((AG130-0.01),2)</f>
        <v>50.25</v>
      </c>
      <c r="AH131" s="50">
        <v>0</v>
      </c>
      <c r="AI131" s="86">
        <v>0</v>
      </c>
    </row>
    <row r="132" spans="1:38" customHeight="1" ht="15.75">
      <c r="AF132" s="16"/>
      <c r="AG132" s="49">
        <f>ROUND((AG131-0.01),2)</f>
        <v>50.24</v>
      </c>
      <c r="AH132" s="50">
        <v>0</v>
      </c>
      <c r="AI132" s="86">
        <v>0</v>
      </c>
    </row>
    <row r="133" spans="1:38" customHeight="1" ht="15.75">
      <c r="AF133" s="16"/>
      <c r="AG133" s="49">
        <f>ROUND((AG132-0.01),2)</f>
        <v>50.23</v>
      </c>
      <c r="AH133" s="50">
        <v>0</v>
      </c>
      <c r="AI133" s="86">
        <v>0</v>
      </c>
    </row>
    <row r="134" spans="1:38" customHeight="1" ht="15.75">
      <c r="AF134" s="16"/>
      <c r="AG134" s="49">
        <f>ROUND((AG133-0.01),2)</f>
        <v>50.22</v>
      </c>
      <c r="AH134" s="50">
        <v>0</v>
      </c>
      <c r="AI134" s="86">
        <v>0</v>
      </c>
    </row>
    <row r="135" spans="1:38" customHeight="1" ht="15.75">
      <c r="AF135" s="16"/>
      <c r="AG135" s="49">
        <f>ROUND((AG134-0.01),2)</f>
        <v>50.21</v>
      </c>
      <c r="AH135" s="50">
        <v>0</v>
      </c>
      <c r="AI135" s="86">
        <v>0</v>
      </c>
    </row>
    <row r="136" spans="1:38" customHeight="1" ht="15.75">
      <c r="AF136" s="16"/>
      <c r="AG136" s="49">
        <f>ROUND((AG135-0.01),2)</f>
        <v>50.2</v>
      </c>
      <c r="AH136" s="50">
        <v>0</v>
      </c>
      <c r="AI136" s="86">
        <v>0</v>
      </c>
    </row>
    <row r="137" spans="1:38" customHeight="1" ht="15.75">
      <c r="AF137" s="16"/>
      <c r="AG137" s="49">
        <f>ROUND((AG136-0.01),2)</f>
        <v>50.19</v>
      </c>
      <c r="AH137" s="50">
        <v>0</v>
      </c>
      <c r="AI137" s="86">
        <v>0</v>
      </c>
    </row>
    <row r="138" spans="1:38" customHeight="1" ht="15.75">
      <c r="AF138" s="16"/>
      <c r="AG138" s="49">
        <f>ROUND((AG137-0.01),2)</f>
        <v>50.18</v>
      </c>
      <c r="AH138" s="50">
        <v>0</v>
      </c>
      <c r="AI138" s="86">
        <v>0</v>
      </c>
    </row>
    <row r="139" spans="1:38" customHeight="1" ht="15.75">
      <c r="AF139" s="16"/>
      <c r="AG139" s="49">
        <f>ROUND((AG138-0.01),2)</f>
        <v>50.17</v>
      </c>
      <c r="AH139" s="50">
        <v>0</v>
      </c>
      <c r="AI139" s="86">
        <v>0</v>
      </c>
    </row>
    <row r="140" spans="1:38" customHeight="1" ht="15.75">
      <c r="AF140" s="16"/>
      <c r="AG140" s="49">
        <f>ROUND((AG139-0.01),2)</f>
        <v>50.16</v>
      </c>
      <c r="AH140" s="50">
        <v>0</v>
      </c>
      <c r="AI140" s="86">
        <v>0</v>
      </c>
    </row>
    <row r="141" spans="1:38" customHeight="1" ht="15.75">
      <c r="AF141" s="16"/>
      <c r="AG141" s="49">
        <f>ROUND((AG140-0.01),2)</f>
        <v>50.15</v>
      </c>
      <c r="AH141" s="50">
        <v>0</v>
      </c>
      <c r="AI141" s="86">
        <v>0</v>
      </c>
    </row>
    <row r="142" spans="1:38" customHeight="1" ht="15.75">
      <c r="AF142" s="16"/>
      <c r="AG142" s="49">
        <f>ROUND((AG141-0.01),2)</f>
        <v>50.14</v>
      </c>
      <c r="AH142" s="50">
        <v>0</v>
      </c>
      <c r="AI142" s="86">
        <v>0</v>
      </c>
    </row>
    <row r="143" spans="1:38" customHeight="1" ht="15.75">
      <c r="AF143" s="16"/>
      <c r="AG143" s="49">
        <f>ROUND((AG142-0.01),2)</f>
        <v>50.13</v>
      </c>
      <c r="AH143" s="50">
        <v>0</v>
      </c>
      <c r="AI143" s="86">
        <v>0</v>
      </c>
    </row>
    <row r="144" spans="1:38" customHeight="1" ht="15.75">
      <c r="AF144" s="16"/>
      <c r="AG144" s="133">
        <f>ROUND((AG143-0.01),2)</f>
        <v>50.12</v>
      </c>
      <c r="AH144" s="134">
        <v>0</v>
      </c>
      <c r="AI144" s="86">
        <v>0</v>
      </c>
    </row>
    <row r="145" spans="1:38" customHeight="1" ht="15.75">
      <c r="AF145" s="16"/>
      <c r="AG145" s="133">
        <f>ROUND((AG144-0.01),2)</f>
        <v>50.11</v>
      </c>
      <c r="AH145" s="134">
        <v>0</v>
      </c>
      <c r="AI145" s="86">
        <v>0</v>
      </c>
    </row>
    <row r="146" spans="1:38" customHeight="1" ht="15.75">
      <c r="AF146" s="16"/>
      <c r="AG146" s="133">
        <f>ROUND((AG145-0.01),2)</f>
        <v>50.1</v>
      </c>
      <c r="AH146" s="134">
        <v>0</v>
      </c>
      <c r="AI146" s="86">
        <v>0</v>
      </c>
    </row>
    <row r="147" spans="1:38" customHeight="1" ht="15.75">
      <c r="AF147" s="16"/>
      <c r="AG147" s="133">
        <f>ROUND((AG146-0.01),2)</f>
        <v>50.09</v>
      </c>
      <c r="AH147" s="134">
        <v>0</v>
      </c>
      <c r="AI147" s="86">
        <v>0</v>
      </c>
    </row>
    <row r="148" spans="1:38" customHeight="1" ht="15.75">
      <c r="AF148" s="16"/>
      <c r="AG148" s="133">
        <f>ROUND((AG147-0.01),2)</f>
        <v>50.08</v>
      </c>
      <c r="AH148" s="134">
        <v>0</v>
      </c>
      <c r="AI148" s="86">
        <v>0</v>
      </c>
    </row>
    <row r="149" spans="1:38" customHeight="1" ht="15.75">
      <c r="AF149" s="16"/>
      <c r="AG149" s="133">
        <f>ROUND((AG148-0.01),2)</f>
        <v>50.07</v>
      </c>
      <c r="AH149" s="134">
        <v>0</v>
      </c>
      <c r="AI149" s="86">
        <v>0</v>
      </c>
    </row>
    <row r="150" spans="1:38" customHeight="1" ht="15.75">
      <c r="AF150" s="16"/>
      <c r="AG150" s="133">
        <f>ROUND((AG149-0.01),2)</f>
        <v>50.06</v>
      </c>
      <c r="AH150" s="134">
        <v>0</v>
      </c>
      <c r="AI150" s="86">
        <v>0</v>
      </c>
    </row>
    <row r="151" spans="1:38" customHeight="1" ht="15.75">
      <c r="AF151" s="16"/>
      <c r="AG151" s="133">
        <f>ROUND((AG150-0.01),2)</f>
        <v>50.05</v>
      </c>
      <c r="AH151" s="134">
        <v>0</v>
      </c>
      <c r="AI151" s="86">
        <f>MIN(AH151,$C$2)</f>
        <v>0</v>
      </c>
    </row>
    <row r="152" spans="1:38" customHeight="1" ht="15.75">
      <c r="AF152" s="16"/>
      <c r="AG152" s="133">
        <f>ROUND((AG151-0.01),2)</f>
        <v>50.04</v>
      </c>
      <c r="AH152" s="134">
        <f>1*$A$2/5</f>
        <v>58.9684</v>
      </c>
      <c r="AI152" s="86">
        <f>MIN(AH152,$C$2)</f>
        <v>58.9684</v>
      </c>
    </row>
    <row r="153" spans="1:38" customHeight="1" ht="15.75">
      <c r="AF153" s="16"/>
      <c r="AG153" s="133">
        <f>ROUND((AG152-0.01),2)</f>
        <v>50.03</v>
      </c>
      <c r="AH153" s="134">
        <f>2*$A$2/5</f>
        <v>117.9368</v>
      </c>
      <c r="AI153" s="86">
        <f>MIN(AH153,$C$2)</f>
        <v>117.9368</v>
      </c>
    </row>
    <row r="154" spans="1:38" customHeight="1" ht="15.75">
      <c r="AF154" s="16"/>
      <c r="AG154" s="133">
        <f>ROUND((AG153-0.01),2)</f>
        <v>50.02</v>
      </c>
      <c r="AH154" s="134">
        <f>3*$A$2/5</f>
        <v>176.9052</v>
      </c>
      <c r="AI154" s="86">
        <f>MIN(AH154,$C$2)</f>
        <v>176.9052</v>
      </c>
    </row>
    <row r="155" spans="1:38" customHeight="1" ht="15.75">
      <c r="AF155" s="16"/>
      <c r="AG155" s="133">
        <f>ROUND((AG154-0.01),2)</f>
        <v>50.01</v>
      </c>
      <c r="AH155" s="134">
        <f>4*$A$2/5</f>
        <v>235.8736</v>
      </c>
      <c r="AI155" s="86">
        <f>MIN(AH155,$C$2)</f>
        <v>235.8736</v>
      </c>
    </row>
    <row r="156" spans="1:38" customHeight="1" ht="15.75">
      <c r="AF156" s="16"/>
      <c r="AG156" s="133">
        <f>ROUND((AG155-0.01),2)</f>
        <v>50</v>
      </c>
      <c r="AH156" s="134">
        <f>5*$A$2/5</f>
        <v>294.842</v>
      </c>
      <c r="AI156" s="86">
        <f>MIN(AH156,$C$2)</f>
        <v>294.842</v>
      </c>
    </row>
    <row r="157" spans="1:38" customHeight="1" ht="15.75">
      <c r="AF157" s="16"/>
      <c r="AG157" s="133">
        <f>ROUND((AG156-0.01),2)</f>
        <v>49.99</v>
      </c>
      <c r="AH157" s="134">
        <f>50+15*$A$2/16</f>
        <v>326.414375</v>
      </c>
      <c r="AI157" s="86">
        <f>MIN(AH157,$C$2)</f>
        <v>326.414375</v>
      </c>
    </row>
    <row r="158" spans="1:38" customHeight="1" ht="15.75">
      <c r="AF158" s="16"/>
      <c r="AG158" s="133">
        <f>ROUND((AG157-0.01),2)</f>
        <v>49.98</v>
      </c>
      <c r="AH158" s="134">
        <f>100+14*$A$2/16</f>
        <v>357.98675</v>
      </c>
      <c r="AI158" s="86">
        <f>MIN(AH158,$C$2)</f>
        <v>357.98675</v>
      </c>
    </row>
    <row r="159" spans="1:38" customHeight="1" ht="15.75">
      <c r="AF159" s="16"/>
      <c r="AG159" s="133">
        <f>ROUND((AG158-0.01),2)</f>
        <v>49.97</v>
      </c>
      <c r="AH159" s="134">
        <f>150+13*$A$2/16</f>
        <v>389.559125</v>
      </c>
      <c r="AI159" s="86">
        <f>MIN(AH159,$C$2)</f>
        <v>389.559125</v>
      </c>
    </row>
    <row r="160" spans="1:38" customHeight="1" ht="15.75">
      <c r="AF160" s="16"/>
      <c r="AG160" s="133">
        <f>ROUND((AG159-0.01),2)</f>
        <v>49.96</v>
      </c>
      <c r="AH160" s="134">
        <f>200+12*$A$2/16</f>
        <v>421.1315</v>
      </c>
      <c r="AI160" s="86">
        <f>MIN(AH160,$C$2)</f>
        <v>421.1315</v>
      </c>
    </row>
    <row r="161" spans="1:38" customHeight="1" ht="15.75">
      <c r="AF161" s="16"/>
      <c r="AG161" s="133">
        <f>ROUND((AG160-0.01),2)</f>
        <v>49.95</v>
      </c>
      <c r="AH161" s="134">
        <f>250+11*$A$2/16</f>
        <v>452.703875</v>
      </c>
      <c r="AI161" s="86">
        <f>MIN(AH161,$C$2)</f>
        <v>452.703875</v>
      </c>
    </row>
    <row r="162" spans="1:38" customHeight="1" ht="15.75">
      <c r="AF162" s="16"/>
      <c r="AG162" s="133">
        <f>ROUND((AG161-0.01),2)</f>
        <v>49.94</v>
      </c>
      <c r="AH162" s="134">
        <f>300+10*$A$2/16</f>
        <v>484.27625</v>
      </c>
      <c r="AI162" s="86">
        <f>MIN(AH162,$C$2)</f>
        <v>484.27625</v>
      </c>
    </row>
    <row r="163" spans="1:38" customHeight="1" ht="15.75">
      <c r="AF163" s="16"/>
      <c r="AG163" s="133">
        <f>ROUND((AG162-0.01),2)</f>
        <v>49.93</v>
      </c>
      <c r="AH163" s="134">
        <f>350+9*$A$2/16</f>
        <v>515.848625</v>
      </c>
      <c r="AI163" s="86">
        <f>MIN(AH163,$C$2)</f>
        <v>515.848625</v>
      </c>
    </row>
    <row r="164" spans="1:38" customHeight="1" ht="15">
      <c r="AF164" s="16"/>
      <c r="AG164" s="133">
        <f>ROUND((AG163-0.01),2)</f>
        <v>49.92</v>
      </c>
      <c r="AH164" s="134">
        <f>400+8*$A$2/16</f>
        <v>547.421</v>
      </c>
      <c r="AI164" s="135">
        <f>MIN(AH164,$C$2)</f>
        <v>547.421</v>
      </c>
    </row>
    <row r="165" spans="1:38" customHeight="1" ht="15">
      <c r="AF165" s="16"/>
      <c r="AG165" s="133">
        <f>ROUND((AG164-0.01),2)</f>
        <v>49.91</v>
      </c>
      <c r="AH165" s="134">
        <f>450+7*$A$2/16</f>
        <v>578.993375</v>
      </c>
      <c r="AI165" s="135">
        <f>MIN(AH165,$C$2)</f>
        <v>578.993375</v>
      </c>
    </row>
    <row r="166" spans="1:38" customHeight="1" ht="15">
      <c r="AF166" s="16"/>
      <c r="AG166" s="133">
        <f>ROUND((AG165-0.01),2)</f>
        <v>49.9</v>
      </c>
      <c r="AH166" s="134">
        <f>500+6*$A$2/16</f>
        <v>610.56575</v>
      </c>
      <c r="AI166" s="135">
        <f>MIN(AH166,$C$2)</f>
        <v>610.56575</v>
      </c>
    </row>
    <row r="167" spans="1:38" customHeight="1" ht="15">
      <c r="AF167" s="16"/>
      <c r="AG167" s="133">
        <f>ROUND((AG166-0.01),2)</f>
        <v>49.89</v>
      </c>
      <c r="AH167" s="134">
        <f>550+5*$A$2/16</f>
        <v>642.1381249999999</v>
      </c>
      <c r="AI167" s="135">
        <f>MIN(AH167,$C$2)</f>
        <v>642.1381249999999</v>
      </c>
    </row>
    <row r="168" spans="1:38" customHeight="1" ht="15">
      <c r="AF168" s="16"/>
      <c r="AG168" s="133">
        <f>ROUND((AG167-0.01),2)</f>
        <v>49.88</v>
      </c>
      <c r="AH168" s="134">
        <f>600+4*$A$2/16</f>
        <v>673.7105</v>
      </c>
      <c r="AI168" s="135">
        <f>MIN(AH168,$C$2)</f>
        <v>673.7105</v>
      </c>
    </row>
    <row r="169" spans="1:38" customHeight="1" ht="15">
      <c r="AF169" s="16"/>
      <c r="AG169" s="133">
        <f>ROUND((AG168-0.01),2)</f>
        <v>49.87</v>
      </c>
      <c r="AH169" s="134">
        <f>650+3*$A$2/16</f>
        <v>705.282875</v>
      </c>
      <c r="AI169" s="135">
        <f>MIN(AH169,$C$2)</f>
        <v>705.282875</v>
      </c>
    </row>
    <row r="170" spans="1:38" customHeight="1" ht="15">
      <c r="AF170" s="16"/>
      <c r="AG170" s="133">
        <f>ROUND((AG169-0.01),2)</f>
        <v>49.86</v>
      </c>
      <c r="AH170" s="134">
        <f>700+2*$A$2/16</f>
        <v>736.85525</v>
      </c>
      <c r="AI170" s="135">
        <f>MIN(AH170,$C$2)</f>
        <v>736.85525</v>
      </c>
    </row>
    <row r="171" spans="1:38" customHeight="1" ht="15">
      <c r="AF171" s="16"/>
      <c r="AG171" s="133">
        <f>ROUND((AG170-0.01),2)</f>
        <v>49.85</v>
      </c>
      <c r="AH171" s="134">
        <f>750+1*$A$2/16</f>
        <v>768.427625</v>
      </c>
      <c r="AI171" s="135">
        <f>MIN(AH171,$C$2)</f>
        <v>768.427625</v>
      </c>
    </row>
    <row r="172" spans="1:38" customHeight="1" ht="15">
      <c r="AF172" s="16"/>
      <c r="AG172" s="133">
        <f>ROUND((AG171-0.01),2)</f>
        <v>49.84</v>
      </c>
      <c r="AH172" s="134">
        <v>800</v>
      </c>
      <c r="AI172" s="51">
        <f>$C$2</f>
        <v>800</v>
      </c>
    </row>
    <row r="173" spans="1:38" customHeight="1" ht="15">
      <c r="AF173" s="16"/>
      <c r="AG173" s="133">
        <f>ROUND((AG172-0.01),2)</f>
        <v>49.83</v>
      </c>
      <c r="AH173" s="134"/>
      <c r="AI173" s="135">
        <f>$C$2</f>
        <v>800</v>
      </c>
    </row>
    <row r="174" spans="1:38" customHeight="1" ht="15">
      <c r="AF174" s="16"/>
      <c r="AG174" s="133">
        <f>ROUND((AG173-0.01),2)</f>
        <v>49.82</v>
      </c>
      <c r="AH174" s="134"/>
      <c r="AI174" s="135">
        <f>$C$2</f>
        <v>800</v>
      </c>
    </row>
    <row r="175" spans="1:38" customHeight="1" ht="15">
      <c r="AF175" s="16"/>
      <c r="AG175" s="133">
        <f>ROUND((AG174-0.01),2)</f>
        <v>49.81</v>
      </c>
      <c r="AH175" s="134"/>
      <c r="AI175" s="135">
        <f>$C$2</f>
        <v>800</v>
      </c>
    </row>
    <row r="176" spans="1:38" customHeight="1" ht="15">
      <c r="AF176" s="16"/>
      <c r="AG176" s="133">
        <f>ROUND((AG175-0.01),2)</f>
        <v>49.8</v>
      </c>
      <c r="AH176" s="134"/>
      <c r="AI176" s="135">
        <f>$C$2</f>
        <v>800</v>
      </c>
    </row>
    <row r="177" spans="1:38" customHeight="1" ht="15">
      <c r="AF177" s="16"/>
      <c r="AG177" s="133">
        <f>ROUND((AG176-0.01),2)</f>
        <v>49.79</v>
      </c>
      <c r="AH177" s="134"/>
      <c r="AI177" s="135">
        <f>$C$2</f>
        <v>800</v>
      </c>
    </row>
    <row r="178" spans="1:38" customHeight="1" ht="15">
      <c r="AF178" s="16"/>
      <c r="AG178" s="133">
        <f>ROUND((AG177-0.01),2)</f>
        <v>49.78</v>
      </c>
      <c r="AH178" s="134"/>
      <c r="AI178" s="135">
        <f>$C$2</f>
        <v>800</v>
      </c>
    </row>
    <row r="179" spans="1:38" customHeight="1" ht="15">
      <c r="AF179" s="16"/>
      <c r="AG179" s="133">
        <f>ROUND((AG178-0.01),2)</f>
        <v>49.77</v>
      </c>
      <c r="AH179" s="134"/>
      <c r="AI179" s="135">
        <f>$C$2</f>
        <v>800</v>
      </c>
    </row>
    <row r="180" spans="1:38" customHeight="1" ht="15">
      <c r="AF180" s="16"/>
      <c r="AG180" s="133">
        <f>ROUND((AG179-0.01),2)</f>
        <v>49.76</v>
      </c>
      <c r="AH180" s="134"/>
      <c r="AI180" s="135">
        <f>$C$2</f>
        <v>800</v>
      </c>
    </row>
    <row r="181" spans="1:38" customHeight="1" ht="15">
      <c r="AF181" s="16"/>
      <c r="AG181" s="133">
        <f>ROUND((AG180-0.01),2)</f>
        <v>49.75</v>
      </c>
      <c r="AH181" s="134"/>
      <c r="AI181" s="135">
        <f>$C$2</f>
        <v>800</v>
      </c>
    </row>
    <row r="182" spans="1:38" customHeight="1" ht="15">
      <c r="AF182" s="16"/>
      <c r="AG182" s="133">
        <f>ROUND((AG181-0.01),2)</f>
        <v>49.74</v>
      </c>
      <c r="AH182" s="134"/>
      <c r="AI182" s="135">
        <f>$C$2</f>
        <v>800</v>
      </c>
    </row>
    <row r="183" spans="1:38" customHeight="1" ht="15">
      <c r="AF183" s="16"/>
      <c r="AG183" s="133">
        <f>ROUND((AG182-0.01),2)</f>
        <v>49.73</v>
      </c>
      <c r="AH183" s="134"/>
      <c r="AI183" s="135">
        <f>$C$2</f>
        <v>800</v>
      </c>
    </row>
    <row r="184" spans="1:38" customHeight="1" ht="15">
      <c r="AF184" s="16"/>
      <c r="AG184" s="133">
        <f>ROUND((AG183-0.01),2)</f>
        <v>49.72</v>
      </c>
      <c r="AH184" s="134"/>
      <c r="AI184" s="135">
        <f>$C$2</f>
        <v>800</v>
      </c>
    </row>
    <row r="185" spans="1:38" customHeight="1" ht="15">
      <c r="AF185" s="16"/>
      <c r="AG185" s="133">
        <f>ROUND((AG184-0.01),2)</f>
        <v>49.71</v>
      </c>
      <c r="AH185" s="134"/>
      <c r="AI185" s="135">
        <f>$C$2</f>
        <v>800</v>
      </c>
    </row>
    <row r="186" spans="1:38" customHeight="1" ht="15">
      <c r="AF186" s="16"/>
      <c r="AG186" s="133">
        <f>ROUND((AG185-0.01),2)</f>
        <v>49.7</v>
      </c>
      <c r="AH186" s="134"/>
      <c r="AI186" s="135">
        <f>$C$2</f>
        <v>800</v>
      </c>
    </row>
    <row r="187" spans="1:38" customHeight="1" ht="15">
      <c r="AF187" s="16"/>
      <c r="AG187" s="133">
        <f>ROUND((AG186-0.01),2)</f>
        <v>49.69</v>
      </c>
      <c r="AH187" s="134"/>
      <c r="AI187" s="135">
        <f>$C$2</f>
        <v>800</v>
      </c>
    </row>
    <row r="188" spans="1:38" customHeight="1" ht="15">
      <c r="AF188" s="16"/>
      <c r="AG188" s="133">
        <f>ROUND((AG187-0.01),2)</f>
        <v>49.68</v>
      </c>
      <c r="AH188" s="134"/>
      <c r="AI188" s="135">
        <f>$C$2</f>
        <v>800</v>
      </c>
    </row>
    <row r="189" spans="1:38" customHeight="1" ht="15">
      <c r="AF189" s="16"/>
      <c r="AG189" s="133">
        <f>ROUND((AG188-0.01),2)</f>
        <v>49.67</v>
      </c>
      <c r="AH189" s="134"/>
      <c r="AI189" s="135">
        <f>$C$2</f>
        <v>800</v>
      </c>
    </row>
    <row r="190" spans="1:38" customHeight="1" ht="15">
      <c r="AF190" s="16"/>
      <c r="AG190" s="133">
        <f>ROUND((AG189-0.01),2)</f>
        <v>49.66</v>
      </c>
      <c r="AH190" s="134"/>
      <c r="AI190" s="135">
        <f>$C$2</f>
        <v>800</v>
      </c>
    </row>
    <row r="191" spans="1:38" customHeight="1" ht="15">
      <c r="AF191" s="16"/>
      <c r="AG191" s="133">
        <f>ROUND((AG190-0.01),2)</f>
        <v>49.65</v>
      </c>
      <c r="AH191" s="134"/>
      <c r="AI191" s="135">
        <f>$C$2</f>
        <v>800</v>
      </c>
    </row>
    <row r="192" spans="1:38" customHeight="1" ht="15">
      <c r="AF192" s="16"/>
      <c r="AG192" s="133">
        <f>ROUND((AG191-0.01),2)</f>
        <v>49.64</v>
      </c>
      <c r="AH192" s="134"/>
      <c r="AI192" s="135">
        <f>$C$2</f>
        <v>800</v>
      </c>
    </row>
    <row r="193" spans="1:38" customHeight="1" ht="15">
      <c r="AF193" s="16"/>
      <c r="AG193" s="133">
        <f>ROUND((AG192-0.01),2)</f>
        <v>49.63</v>
      </c>
      <c r="AH193" s="134"/>
      <c r="AI193" s="135">
        <f>$C$2</f>
        <v>800</v>
      </c>
    </row>
    <row r="194" spans="1:38" customHeight="1" ht="15">
      <c r="AF194" s="16"/>
      <c r="AG194" s="133">
        <f>ROUND((AG193-0.01),2)</f>
        <v>49.62</v>
      </c>
      <c r="AH194" s="134"/>
      <c r="AI194" s="135">
        <f>$C$2</f>
        <v>800</v>
      </c>
    </row>
    <row r="195" spans="1:38" customHeight="1" ht="15">
      <c r="AF195" s="16"/>
      <c r="AG195" s="133">
        <f>ROUND((AG194-0.01),2)</f>
        <v>49.61</v>
      </c>
      <c r="AH195" s="134"/>
      <c r="AI195" s="135">
        <f>$C$2</f>
        <v>800</v>
      </c>
    </row>
    <row r="196" spans="1:38" customHeight="1" ht="15">
      <c r="AF196" s="16"/>
      <c r="AG196" s="133">
        <f>ROUND((AG195-0.01),2)</f>
        <v>49.6</v>
      </c>
      <c r="AH196" s="134"/>
      <c r="AI196" s="135">
        <f>$C$2</f>
        <v>800</v>
      </c>
    </row>
    <row r="197" spans="1:38" customHeight="1" ht="15">
      <c r="AF197" s="16"/>
      <c r="AG197" s="133">
        <f>ROUND((AG196-0.01),2)</f>
        <v>49.59</v>
      </c>
      <c r="AH197" s="134"/>
      <c r="AI197" s="135">
        <f>$C$2</f>
        <v>800</v>
      </c>
    </row>
    <row r="198" spans="1:38" customHeight="1" ht="15">
      <c r="AF198" s="16"/>
      <c r="AG198" s="133">
        <f>ROUND((AG197-0.01),2)</f>
        <v>49.58</v>
      </c>
      <c r="AH198" s="134"/>
      <c r="AI198" s="135">
        <f>$C$2</f>
        <v>800</v>
      </c>
    </row>
    <row r="199" spans="1:38" customHeight="1" ht="15">
      <c r="AF199" s="16"/>
      <c r="AG199" s="133">
        <f>ROUND((AG198-0.01),2)</f>
        <v>49.57</v>
      </c>
      <c r="AH199" s="134"/>
      <c r="AI199" s="135">
        <f>$C$2</f>
        <v>800</v>
      </c>
    </row>
    <row r="200" spans="1:38" customHeight="1" ht="15">
      <c r="AF200" s="16"/>
      <c r="AG200" s="133">
        <f>ROUND((AG199-0.01),2)</f>
        <v>49.56</v>
      </c>
      <c r="AH200" s="134"/>
      <c r="AI200" s="135">
        <f>$C$2</f>
        <v>800</v>
      </c>
    </row>
    <row r="201" spans="1:38" customHeight="1" ht="15">
      <c r="AF201" s="16"/>
      <c r="AG201" s="133">
        <f>ROUND((AG200-0.01),2)</f>
        <v>49.55</v>
      </c>
      <c r="AH201" s="134"/>
      <c r="AI201" s="135">
        <f>$C$2</f>
        <v>800</v>
      </c>
    </row>
    <row r="202" spans="1:38" customHeight="1" ht="15">
      <c r="AF202" s="16"/>
      <c r="AG202" s="133">
        <f>ROUND((AG201-0.01),2)</f>
        <v>49.54</v>
      </c>
      <c r="AH202" s="134"/>
      <c r="AI202" s="135">
        <f>$C$2</f>
        <v>800</v>
      </c>
    </row>
    <row r="203" spans="1:38" customHeight="1" ht="15">
      <c r="AF203" s="16"/>
      <c r="AG203" s="133">
        <f>ROUND((AG202-0.01),2)</f>
        <v>49.53</v>
      </c>
      <c r="AH203" s="134"/>
      <c r="AI203" s="135">
        <f>$C$2</f>
        <v>800</v>
      </c>
    </row>
    <row r="204" spans="1:38" customHeight="1" ht="15">
      <c r="AF204" s="16"/>
      <c r="AG204" s="133">
        <f>ROUND((AG203-0.01),2)</f>
        <v>49.52</v>
      </c>
      <c r="AH204" s="134"/>
      <c r="AI204" s="135">
        <f>$C$2</f>
        <v>800</v>
      </c>
    </row>
    <row r="205" spans="1:38" customHeight="1" ht="15">
      <c r="AF205" s="16"/>
      <c r="AG205" s="133">
        <f>ROUND((AG204-0.01),2)</f>
        <v>49.51</v>
      </c>
      <c r="AH205" s="134"/>
      <c r="AI205" s="135">
        <f>$C$2</f>
        <v>800</v>
      </c>
    </row>
    <row r="206" spans="1:38" customHeight="1" ht="15">
      <c r="AF206" s="16"/>
      <c r="AG206" s="133">
        <f>ROUND((AG205-0.01),2)</f>
        <v>49.5</v>
      </c>
      <c r="AH206" s="134"/>
      <c r="AI206" s="135">
        <f>$C$2</f>
        <v>800</v>
      </c>
    </row>
    <row r="207" spans="1:38" customHeight="1" ht="15">
      <c r="AF207" s="16"/>
      <c r="AG207" s="133">
        <f>ROUND((AG206-0.01),2)</f>
        <v>49.49</v>
      </c>
      <c r="AH207" s="134"/>
      <c r="AI207" s="135">
        <f>$C$2</f>
        <v>800</v>
      </c>
    </row>
    <row r="208" spans="1:38" customHeight="1" ht="15">
      <c r="AF208" s="16"/>
      <c r="AG208" s="133">
        <f>ROUND((AG207-0.01),2)</f>
        <v>49.48</v>
      </c>
      <c r="AH208" s="134"/>
      <c r="AI208" s="135">
        <f>$C$2</f>
        <v>800</v>
      </c>
    </row>
    <row r="209" spans="1:38" customHeight="1" ht="15">
      <c r="AF209" s="16"/>
      <c r="AG209" s="133">
        <f>ROUND((AG208-0.01),2)</f>
        <v>49.47</v>
      </c>
      <c r="AH209" s="134"/>
      <c r="AI209" s="135">
        <f>$C$2</f>
        <v>800</v>
      </c>
    </row>
    <row r="210" spans="1:38" customHeight="1" ht="15">
      <c r="AF210" s="16"/>
      <c r="AG210" s="133">
        <f>ROUND((AG209-0.01),2)</f>
        <v>49.46</v>
      </c>
      <c r="AH210" s="134"/>
      <c r="AI210" s="135">
        <f>$C$2</f>
        <v>800</v>
      </c>
    </row>
    <row r="211" spans="1:38" customHeight="1" ht="15">
      <c r="AF211" s="16"/>
      <c r="AG211" s="133">
        <f>ROUND((AG210-0.01),2)</f>
        <v>49.45</v>
      </c>
      <c r="AH211" s="134"/>
      <c r="AI211" s="135">
        <f>$C$2</f>
        <v>800</v>
      </c>
    </row>
    <row r="212" spans="1:38" customHeight="1" ht="15">
      <c r="AF212" s="16"/>
      <c r="AG212" s="133">
        <f>ROUND((AG211-0.01),2)</f>
        <v>49.44</v>
      </c>
      <c r="AH212" s="134"/>
      <c r="AI212" s="135">
        <f>$C$2</f>
        <v>800</v>
      </c>
    </row>
    <row r="213" spans="1:38" customHeight="1" ht="15">
      <c r="AF213" s="16"/>
      <c r="AG213" s="133">
        <f>ROUND((AG212-0.01),2)</f>
        <v>49.43</v>
      </c>
      <c r="AH213" s="134"/>
      <c r="AI213" s="135">
        <f>$C$2</f>
        <v>800</v>
      </c>
    </row>
    <row r="214" spans="1:38" customHeight="1" ht="15">
      <c r="AF214" s="16"/>
      <c r="AG214" s="133">
        <f>ROUND((AG213-0.01),2)</f>
        <v>49.42</v>
      </c>
      <c r="AH214" s="134"/>
      <c r="AI214" s="135">
        <f>$C$2</f>
        <v>800</v>
      </c>
    </row>
    <row r="215" spans="1:38" customHeight="1" ht="15">
      <c r="AF215" s="16"/>
      <c r="AG215" s="133">
        <f>ROUND((AG214-0.01),2)</f>
        <v>49.41</v>
      </c>
      <c r="AH215" s="134"/>
      <c r="AI215" s="135">
        <f>$C$2</f>
        <v>800</v>
      </c>
    </row>
    <row r="216" spans="1:38" customHeight="1" ht="15">
      <c r="AF216" s="16"/>
      <c r="AG216" s="133">
        <f>ROUND((AG215-0.01),2)</f>
        <v>49.4</v>
      </c>
      <c r="AH216" s="134"/>
      <c r="AI216" s="135">
        <f>$C$2</f>
        <v>800</v>
      </c>
    </row>
    <row r="217" spans="1:38" customHeight="1" ht="15">
      <c r="AF217" s="16"/>
      <c r="AG217" s="133">
        <f>ROUND((AG216-0.01),2)</f>
        <v>49.39</v>
      </c>
      <c r="AH217" s="134"/>
      <c r="AI217" s="135">
        <f>$C$2</f>
        <v>800</v>
      </c>
    </row>
    <row r="218" spans="1:38" customHeight="1" ht="15">
      <c r="AF218" s="16"/>
      <c r="AG218" s="133">
        <f>ROUND((AG217-0.01),2)</f>
        <v>49.38</v>
      </c>
      <c r="AH218" s="134"/>
      <c r="AI218" s="135">
        <f>$C$2</f>
        <v>800</v>
      </c>
    </row>
    <row r="219" spans="1:38" customHeight="1" ht="15">
      <c r="AF219" s="16"/>
      <c r="AG219" s="133">
        <f>ROUND((AG218-0.01),2)</f>
        <v>49.37</v>
      </c>
      <c r="AH219" s="134"/>
      <c r="AI219" s="135">
        <f>$C$2</f>
        <v>800</v>
      </c>
    </row>
    <row r="220" spans="1:38" customHeight="1" ht="15">
      <c r="AF220" s="16"/>
      <c r="AG220" s="133">
        <f>ROUND((AG219-0.01),2)</f>
        <v>49.36</v>
      </c>
      <c r="AH220" s="134"/>
      <c r="AI220" s="135">
        <f>$C$2</f>
        <v>800</v>
      </c>
    </row>
    <row r="221" spans="1:38" customHeight="1" ht="15">
      <c r="AF221" s="16"/>
      <c r="AG221" s="133">
        <f>ROUND((AG220-0.01),2)</f>
        <v>49.35</v>
      </c>
      <c r="AH221" s="134"/>
      <c r="AI221" s="135">
        <f>$C$2</f>
        <v>800</v>
      </c>
    </row>
    <row r="222" spans="1:38" customHeight="1" ht="15">
      <c r="AF222" s="16"/>
      <c r="AG222" s="133">
        <f>ROUND((AG221-0.01),2)</f>
        <v>49.34</v>
      </c>
      <c r="AH222" s="134"/>
      <c r="AI222" s="135">
        <f>$C$2</f>
        <v>800</v>
      </c>
    </row>
    <row r="223" spans="1:38" customHeight="1" ht="15">
      <c r="AF223" s="16"/>
      <c r="AG223" s="133">
        <f>ROUND((AG222-0.01),2)</f>
        <v>49.33</v>
      </c>
      <c r="AH223" s="134"/>
      <c r="AI223" s="135">
        <f>$C$2</f>
        <v>800</v>
      </c>
    </row>
    <row r="224" spans="1:38" customHeight="1" ht="15">
      <c r="AF224" s="16"/>
      <c r="AG224" s="133">
        <f>ROUND((AG223-0.01),2)</f>
        <v>49.32</v>
      </c>
      <c r="AH224" s="134"/>
      <c r="AI224" s="135">
        <f>$C$2</f>
        <v>800</v>
      </c>
    </row>
    <row r="225" spans="1:38" customHeight="1" ht="15">
      <c r="AF225" s="16"/>
      <c r="AG225" s="133">
        <f>ROUND((AG224-0.01),2)</f>
        <v>49.31</v>
      </c>
      <c r="AH225" s="134"/>
      <c r="AI225" s="135">
        <f>$C$2</f>
        <v>800</v>
      </c>
    </row>
    <row r="226" spans="1:38" customHeight="1" ht="15">
      <c r="AF226" s="16"/>
      <c r="AG226" s="133">
        <f>ROUND((AG225-0.01),2)</f>
        <v>49.3</v>
      </c>
      <c r="AH226" s="134"/>
      <c r="AI226" s="135">
        <f>$C$2</f>
        <v>800</v>
      </c>
    </row>
    <row r="227" spans="1:38" customHeight="1" ht="15">
      <c r="AF227" s="16"/>
      <c r="AG227" s="133">
        <f>ROUND((AG226-0.01),2)</f>
        <v>49.29</v>
      </c>
      <c r="AH227" s="134"/>
      <c r="AI227" s="135">
        <f>$C$2</f>
        <v>800</v>
      </c>
    </row>
    <row r="228" spans="1:38" customHeight="1" ht="15">
      <c r="AF228" s="16"/>
      <c r="AG228" s="133">
        <f>ROUND((AG227-0.01),2)</f>
        <v>49.28</v>
      </c>
      <c r="AH228" s="134"/>
      <c r="AI228" s="135">
        <f>$C$2</f>
        <v>800</v>
      </c>
    </row>
    <row r="229" spans="1:38" customHeight="1" ht="15">
      <c r="AF229" s="16"/>
      <c r="AG229" s="133">
        <f>ROUND((AG228-0.01),2)</f>
        <v>49.27</v>
      </c>
      <c r="AH229" s="134"/>
      <c r="AI229" s="135">
        <f>$C$2</f>
        <v>800</v>
      </c>
    </row>
    <row r="230" spans="1:38" customHeight="1" ht="15">
      <c r="AF230" s="16"/>
      <c r="AG230" s="133">
        <f>ROUND((AG229-0.01),2)</f>
        <v>49.26</v>
      </c>
      <c r="AH230" s="134"/>
      <c r="AI230" s="135">
        <f>$C$2</f>
        <v>800</v>
      </c>
    </row>
    <row r="231" spans="1:38" customHeight="1" ht="15">
      <c r="AF231" s="16"/>
      <c r="AG231" s="133">
        <f>ROUND((AG230-0.01),2)</f>
        <v>49.25</v>
      </c>
      <c r="AH231" s="134"/>
      <c r="AI231" s="135">
        <f>$C$2</f>
        <v>800</v>
      </c>
    </row>
    <row r="232" spans="1:38" customHeight="1" ht="15">
      <c r="AF232" s="16"/>
      <c r="AG232" s="133">
        <f>ROUND((AG231-0.01),2)</f>
        <v>49.24</v>
      </c>
      <c r="AH232" s="134"/>
      <c r="AI232" s="135">
        <f>$C$2</f>
        <v>800</v>
      </c>
    </row>
    <row r="233" spans="1:38" customHeight="1" ht="15">
      <c r="AF233" s="16"/>
      <c r="AG233" s="133">
        <f>ROUND((AG232-0.01),2)</f>
        <v>49.23</v>
      </c>
      <c r="AH233" s="134"/>
      <c r="AI233" s="135">
        <f>$C$2</f>
        <v>800</v>
      </c>
    </row>
    <row r="234" spans="1:38" customHeight="1" ht="15">
      <c r="AF234" s="16"/>
      <c r="AG234" s="133">
        <f>ROUND((AG233-0.01),2)</f>
        <v>49.22</v>
      </c>
      <c r="AH234" s="134"/>
      <c r="AI234" s="135">
        <f>$C$2</f>
        <v>800</v>
      </c>
    </row>
    <row r="235" spans="1:38" customHeight="1" ht="15">
      <c r="AF235" s="16"/>
      <c r="AG235" s="133">
        <f>ROUND((AG234-0.01),2)</f>
        <v>49.21</v>
      </c>
      <c r="AH235" s="134"/>
      <c r="AI235" s="135">
        <f>$C$2</f>
        <v>800</v>
      </c>
    </row>
    <row r="236" spans="1:38" customHeight="1" ht="15">
      <c r="AF236" s="16"/>
      <c r="AG236" s="133">
        <f>ROUND((AG235-0.01),2)</f>
        <v>49.2</v>
      </c>
      <c r="AH236" s="134"/>
      <c r="AI236" s="135">
        <f>$C$2</f>
        <v>800</v>
      </c>
    </row>
    <row r="237" spans="1:38" customHeight="1" ht="15">
      <c r="AF237" s="16"/>
      <c r="AG237" s="133">
        <f>ROUND((AG236-0.01),2)</f>
        <v>49.19</v>
      </c>
      <c r="AH237" s="134"/>
      <c r="AI237" s="135">
        <f>$C$2</f>
        <v>800</v>
      </c>
    </row>
    <row r="238" spans="1:38" customHeight="1" ht="15">
      <c r="AF238" s="16"/>
      <c r="AG238" s="133">
        <f>ROUND((AG237-0.01),2)</f>
        <v>49.18</v>
      </c>
      <c r="AH238" s="134"/>
      <c r="AI238" s="135">
        <f>$C$2</f>
        <v>800</v>
      </c>
    </row>
    <row r="239" spans="1:38" customHeight="1" ht="15">
      <c r="AF239" s="16"/>
      <c r="AG239" s="133">
        <f>ROUND((AG238-0.01),2)</f>
        <v>49.17</v>
      </c>
      <c r="AH239" s="134"/>
      <c r="AI239" s="135">
        <f>$C$2</f>
        <v>800</v>
      </c>
    </row>
    <row r="240" spans="1:38" customHeight="1" ht="15">
      <c r="AF240" s="16"/>
      <c r="AG240" s="133">
        <f>ROUND((AG239-0.01),2)</f>
        <v>49.16</v>
      </c>
      <c r="AH240" s="134"/>
      <c r="AI240" s="135">
        <f>$C$2</f>
        <v>800</v>
      </c>
    </row>
    <row r="241" spans="1:38" customHeight="1" ht="15">
      <c r="AF241" s="16"/>
      <c r="AG241" s="133">
        <f>ROUND((AG240-0.01),2)</f>
        <v>49.15</v>
      </c>
      <c r="AH241" s="134"/>
      <c r="AI241" s="135">
        <f>$C$2</f>
        <v>800</v>
      </c>
    </row>
    <row r="242" spans="1:38" customHeight="1" ht="15">
      <c r="AF242" s="16"/>
      <c r="AG242" s="133">
        <f>ROUND((AG241-0.01),2)</f>
        <v>49.14</v>
      </c>
      <c r="AH242" s="134"/>
      <c r="AI242" s="135">
        <f>$C$2</f>
        <v>800</v>
      </c>
    </row>
    <row r="243" spans="1:38" customHeight="1" ht="15">
      <c r="AF243" s="16"/>
      <c r="AG243" s="133">
        <f>ROUND((AG242-0.01),2)</f>
        <v>49.13</v>
      </c>
      <c r="AH243" s="134"/>
      <c r="AI243" s="135">
        <f>$C$2</f>
        <v>800</v>
      </c>
    </row>
    <row r="244" spans="1:38" customHeight="1" ht="15">
      <c r="AF244" s="16"/>
      <c r="AG244" s="133">
        <f>ROUND((AG243-0.01),2)</f>
        <v>49.12</v>
      </c>
      <c r="AH244" s="134"/>
      <c r="AI244" s="135">
        <f>$C$2</f>
        <v>800</v>
      </c>
    </row>
    <row r="245" spans="1:38" customHeight="1" ht="15">
      <c r="AF245" s="16"/>
      <c r="AG245" s="133">
        <f>ROUND((AG244-0.01),2)</f>
        <v>49.11</v>
      </c>
      <c r="AH245" s="134"/>
      <c r="AI245" s="135">
        <f>$C$2</f>
        <v>800</v>
      </c>
    </row>
    <row r="246" spans="1:38" customHeight="1" ht="15">
      <c r="AF246" s="16"/>
      <c r="AG246" s="133">
        <f>ROUND((AG245-0.01),2)</f>
        <v>49.1</v>
      </c>
      <c r="AH246" s="134"/>
      <c r="AI246" s="135">
        <f>$C$2</f>
        <v>800</v>
      </c>
    </row>
    <row r="247" spans="1:38" customHeight="1" ht="15">
      <c r="AF247" s="16"/>
      <c r="AG247" s="133">
        <f>ROUND((AG246-0.01),2)</f>
        <v>49.09</v>
      </c>
      <c r="AH247" s="134"/>
      <c r="AI247" s="135">
        <f>$C$2</f>
        <v>800</v>
      </c>
    </row>
    <row r="248" spans="1:38" customHeight="1" ht="15">
      <c r="AF248" s="16"/>
      <c r="AG248" s="133">
        <f>ROUND((AG247-0.01),2)</f>
        <v>49.08</v>
      </c>
      <c r="AH248" s="134"/>
      <c r="AI248" s="135">
        <f>$C$2</f>
        <v>800</v>
      </c>
    </row>
    <row r="249" spans="1:38" customHeight="1" ht="15">
      <c r="AF249" s="16"/>
      <c r="AG249" s="133">
        <f>ROUND((AG248-0.01),2)</f>
        <v>49.07</v>
      </c>
      <c r="AH249" s="134"/>
      <c r="AI249" s="135">
        <f>$C$2</f>
        <v>800</v>
      </c>
    </row>
    <row r="250" spans="1:38" customHeight="1" ht="15">
      <c r="AF250" s="16"/>
      <c r="AG250" s="133">
        <f>ROUND((AG249-0.01),2)</f>
        <v>49.06</v>
      </c>
      <c r="AH250" s="134"/>
      <c r="AI250" s="135">
        <f>$C$2</f>
        <v>800</v>
      </c>
    </row>
    <row r="251" spans="1:38" customHeight="1" ht="15">
      <c r="AF251" s="16"/>
      <c r="AG251" s="133">
        <f>ROUND((AG250-0.01),2)</f>
        <v>49.05</v>
      </c>
      <c r="AH251" s="134"/>
      <c r="AI251" s="135">
        <f>$C$2</f>
        <v>800</v>
      </c>
    </row>
    <row r="252" spans="1:38" customHeight="1" ht="15">
      <c r="AF252" s="16"/>
      <c r="AG252" s="133">
        <f>ROUND((AG251-0.01),2)</f>
        <v>49.04</v>
      </c>
      <c r="AH252" s="134"/>
      <c r="AI252" s="135">
        <f>$C$2</f>
        <v>800</v>
      </c>
    </row>
    <row r="253" spans="1:38" customHeight="1" ht="15">
      <c r="AF253" s="16"/>
      <c r="AG253" s="133">
        <f>ROUND((AG252-0.01),2)</f>
        <v>49.03</v>
      </c>
      <c r="AH253" s="134"/>
      <c r="AI253" s="135">
        <f>$C$2</f>
        <v>800</v>
      </c>
    </row>
    <row r="254" spans="1:38" customHeight="1" ht="15">
      <c r="AF254" s="16"/>
      <c r="AG254" s="133">
        <f>ROUND((AG253-0.01),2)</f>
        <v>49.02</v>
      </c>
      <c r="AH254" s="134"/>
      <c r="AI254" s="135">
        <f>$C$2</f>
        <v>800</v>
      </c>
    </row>
    <row r="255" spans="1:38" customHeight="1" ht="15">
      <c r="AF255" s="16"/>
      <c r="AG255" s="133">
        <f>ROUND((AG254-0.01),2)</f>
        <v>49.01</v>
      </c>
      <c r="AH255" s="134"/>
      <c r="AI255" s="135">
        <f>$C$2</f>
        <v>800</v>
      </c>
    </row>
    <row r="256" spans="1:38" customHeight="1" ht="15">
      <c r="AF256" s="16"/>
      <c r="AG256" s="133">
        <f>ROUND((AG255-0.01),2)</f>
        <v>49</v>
      </c>
      <c r="AH256" s="134"/>
      <c r="AI256" s="135">
        <f>$C$2</f>
        <v>800</v>
      </c>
    </row>
    <row r="257" spans="1:38" customHeight="1" ht="15">
      <c r="AF257" s="16"/>
      <c r="AG257" s="133">
        <f>ROUND((AG256-0.01),2)</f>
        <v>48.99</v>
      </c>
      <c r="AH257" s="134"/>
      <c r="AI257" s="135">
        <f>$C$2</f>
        <v>800</v>
      </c>
    </row>
    <row r="258" spans="1:38" customHeight="1" ht="15">
      <c r="AF258" s="16"/>
      <c r="AG258" s="133">
        <f>ROUND((AG257-0.01),2)</f>
        <v>48.98</v>
      </c>
      <c r="AH258" s="134"/>
      <c r="AI258" s="135">
        <f>$C$2</f>
        <v>800</v>
      </c>
    </row>
    <row r="259" spans="1:38" customHeight="1" ht="15">
      <c r="AF259" s="16"/>
      <c r="AG259" s="133">
        <f>ROUND((AG258-0.01),2)</f>
        <v>48.97</v>
      </c>
      <c r="AH259" s="134"/>
      <c r="AI259" s="135">
        <f>$C$2</f>
        <v>800</v>
      </c>
    </row>
    <row r="260" spans="1:38" customHeight="1" ht="15">
      <c r="AF260" s="16"/>
      <c r="AG260" s="133">
        <f>ROUND((AG259-0.01),2)</f>
        <v>48.96</v>
      </c>
      <c r="AH260" s="134"/>
      <c r="AI260" s="135">
        <f>$C$2</f>
        <v>800</v>
      </c>
    </row>
    <row r="261" spans="1:38" customHeight="1" ht="15">
      <c r="AF261" s="16"/>
      <c r="AG261" s="133">
        <f>ROUND((AG260-0.01),2)</f>
        <v>48.95</v>
      </c>
      <c r="AH261" s="134"/>
      <c r="AI261" s="135">
        <f>$C$2</f>
        <v>800</v>
      </c>
    </row>
    <row r="262" spans="1:38" customHeight="1" ht="15">
      <c r="AF262" s="16"/>
      <c r="AG262" s="133">
        <f>ROUND((AG261-0.01),2)</f>
        <v>48.94</v>
      </c>
      <c r="AH262" s="134"/>
      <c r="AI262" s="135">
        <f>$C$2</f>
        <v>800</v>
      </c>
    </row>
    <row r="263" spans="1:38" customHeight="1" ht="15">
      <c r="AF263" s="16"/>
      <c r="AG263" s="133">
        <f>ROUND((AG262-0.01),2)</f>
        <v>48.93</v>
      </c>
      <c r="AH263" s="134"/>
      <c r="AI263" s="135">
        <f>$C$2</f>
        <v>800</v>
      </c>
    </row>
    <row r="264" spans="1:38" customHeight="1" ht="15">
      <c r="AF264" s="16"/>
      <c r="AG264" s="133">
        <f>ROUND((AG263-0.01),2)</f>
        <v>48.92</v>
      </c>
      <c r="AH264" s="134"/>
      <c r="AI264" s="135">
        <f>$C$2</f>
        <v>800</v>
      </c>
    </row>
    <row r="265" spans="1:38" customHeight="1" ht="15">
      <c r="AF265" s="16"/>
      <c r="AG265" s="133">
        <f>ROUND((AG264-0.01),2)</f>
        <v>48.91</v>
      </c>
      <c r="AH265" s="134"/>
      <c r="AI265" s="135">
        <f>$C$2</f>
        <v>800</v>
      </c>
    </row>
    <row r="266" spans="1:38" customHeight="1" ht="15">
      <c r="AF266" s="16"/>
      <c r="AG266" s="133">
        <f>ROUND((AG265-0.01),2)</f>
        <v>48.9</v>
      </c>
      <c r="AH266" s="134"/>
      <c r="AI266" s="135">
        <f>$C$2</f>
        <v>800</v>
      </c>
    </row>
    <row r="267" spans="1:38" customHeight="1" ht="15">
      <c r="AF267" s="16"/>
      <c r="AG267" s="133">
        <f>ROUND((AG266-0.01),2)</f>
        <v>48.89</v>
      </c>
      <c r="AH267" s="134"/>
      <c r="AI267" s="135">
        <f>$C$2</f>
        <v>800</v>
      </c>
    </row>
    <row r="268" spans="1:38" customHeight="1" ht="15">
      <c r="AF268" s="16"/>
      <c r="AG268" s="133">
        <f>ROUND((AG267-0.01),2)</f>
        <v>48.88</v>
      </c>
      <c r="AH268" s="134"/>
      <c r="AI268" s="135">
        <f>$C$2</f>
        <v>800</v>
      </c>
    </row>
    <row r="269" spans="1:38" customHeight="1" ht="15">
      <c r="AF269" s="16"/>
      <c r="AG269" s="133">
        <f>ROUND((AG268-0.01),2)</f>
        <v>48.87</v>
      </c>
      <c r="AH269" s="134"/>
      <c r="AI269" s="135">
        <f>$C$2</f>
        <v>800</v>
      </c>
    </row>
    <row r="270" spans="1:38" customHeight="1" ht="15">
      <c r="AF270" s="16"/>
      <c r="AG270" s="133">
        <f>ROUND((AG269-0.01),2)</f>
        <v>48.86</v>
      </c>
      <c r="AH270" s="134"/>
      <c r="AI270" s="135">
        <f>$C$2</f>
        <v>800</v>
      </c>
    </row>
    <row r="271" spans="1:38" customHeight="1" ht="15">
      <c r="AF271" s="16"/>
      <c r="AG271" s="133">
        <f>ROUND((AG270-0.01),2)</f>
        <v>48.85</v>
      </c>
      <c r="AH271" s="134"/>
      <c r="AI271" s="135">
        <f>$C$2</f>
        <v>800</v>
      </c>
    </row>
    <row r="272" spans="1:38" customHeight="1" ht="15">
      <c r="AF272" s="16"/>
      <c r="AG272" s="133">
        <f>ROUND((AG271-0.01),2)</f>
        <v>48.84</v>
      </c>
      <c r="AH272" s="134"/>
      <c r="AI272" s="135">
        <f>$C$2</f>
        <v>800</v>
      </c>
    </row>
    <row r="273" spans="1:38" customHeight="1" ht="15">
      <c r="AF273" s="16"/>
      <c r="AG273" s="133">
        <f>ROUND((AG272-0.01),2)</f>
        <v>48.83</v>
      </c>
      <c r="AH273" s="134"/>
      <c r="AI273" s="135">
        <f>$C$2</f>
        <v>800</v>
      </c>
    </row>
    <row r="274" spans="1:38" customHeight="1" ht="15">
      <c r="AF274" s="16"/>
      <c r="AG274" s="133">
        <f>ROUND((AG273-0.01),2)</f>
        <v>48.82</v>
      </c>
      <c r="AH274" s="134"/>
      <c r="AI274" s="135">
        <f>$C$2</f>
        <v>800</v>
      </c>
    </row>
    <row r="275" spans="1:38" customHeight="1" ht="15">
      <c r="AF275" s="16"/>
      <c r="AG275" s="133">
        <f>ROUND((AG274-0.01),2)</f>
        <v>48.81</v>
      </c>
      <c r="AH275" s="134"/>
      <c r="AI275" s="135">
        <f>$C$2</f>
        <v>800</v>
      </c>
    </row>
    <row r="276" spans="1:38" customHeight="1" ht="15">
      <c r="AF276" s="16"/>
      <c r="AG276" s="133">
        <f>ROUND((AG275-0.01),2)</f>
        <v>48.8</v>
      </c>
      <c r="AH276" s="134"/>
      <c r="AI276" s="135">
        <f>$C$2</f>
        <v>800</v>
      </c>
    </row>
    <row r="277" spans="1:38" customHeight="1" ht="15">
      <c r="AF277" s="16"/>
      <c r="AG277" s="133">
        <f>ROUND((AG276-0.01),2)</f>
        <v>48.79</v>
      </c>
      <c r="AH277" s="134"/>
      <c r="AI277" s="135">
        <f>$C$2</f>
        <v>800</v>
      </c>
    </row>
    <row r="278" spans="1:38" customHeight="1" ht="15">
      <c r="AF278" s="16"/>
      <c r="AG278" s="133">
        <f>ROUND((AG277-0.01),2)</f>
        <v>48.78</v>
      </c>
      <c r="AH278" s="134"/>
      <c r="AI278" s="135">
        <f>$C$2</f>
        <v>800</v>
      </c>
    </row>
    <row r="279" spans="1:38" customHeight="1" ht="15">
      <c r="AF279" s="16"/>
      <c r="AG279" s="133">
        <f>ROUND((AG278-0.01),2)</f>
        <v>48.77</v>
      </c>
      <c r="AH279" s="134"/>
      <c r="AI279" s="135">
        <f>$C$2</f>
        <v>800</v>
      </c>
    </row>
    <row r="280" spans="1:38" customHeight="1" ht="15">
      <c r="AF280" s="16"/>
      <c r="AG280" s="133">
        <f>ROUND((AG279-0.01),2)</f>
        <v>48.76</v>
      </c>
      <c r="AH280" s="134"/>
      <c r="AI280" s="135">
        <f>$C$2</f>
        <v>800</v>
      </c>
    </row>
    <row r="281" spans="1:38" customHeight="1" ht="15">
      <c r="AF281" s="16"/>
      <c r="AG281" s="133">
        <f>ROUND((AG280-0.01),2)</f>
        <v>48.75</v>
      </c>
      <c r="AH281" s="134"/>
      <c r="AI281" s="135">
        <f>$C$2</f>
        <v>800</v>
      </c>
    </row>
    <row r="282" spans="1:38" customHeight="1" ht="15">
      <c r="AF282" s="16"/>
      <c r="AG282" s="133">
        <f>ROUND((AG281-0.01),2)</f>
        <v>48.74</v>
      </c>
      <c r="AH282" s="134"/>
      <c r="AI282" s="135">
        <f>$C$2</f>
        <v>800</v>
      </c>
    </row>
    <row r="283" spans="1:38" customHeight="1" ht="15">
      <c r="AF283" s="16"/>
      <c r="AG283" s="133">
        <f>ROUND((AG282-0.01),2)</f>
        <v>48.73</v>
      </c>
      <c r="AH283" s="134"/>
      <c r="AI283" s="135">
        <f>$C$2</f>
        <v>800</v>
      </c>
    </row>
    <row r="284" spans="1:38" customHeight="1" ht="15">
      <c r="AF284" s="16"/>
      <c r="AG284" s="133">
        <f>ROUND((AG283-0.01),2)</f>
        <v>48.72</v>
      </c>
      <c r="AH284" s="134"/>
      <c r="AI284" s="135">
        <f>$C$2</f>
        <v>800</v>
      </c>
    </row>
    <row r="285" spans="1:38" customHeight="1" ht="15">
      <c r="AF285" s="16"/>
      <c r="AG285" s="133">
        <f>ROUND((AG284-0.01),2)</f>
        <v>48.71</v>
      </c>
      <c r="AH285" s="134"/>
      <c r="AI285" s="135">
        <f>$C$2</f>
        <v>800</v>
      </c>
    </row>
    <row r="286" spans="1:38" customHeight="1" ht="15">
      <c r="AF286" s="16"/>
      <c r="AG286" s="133">
        <f>ROUND((AG285-0.01),2)</f>
        <v>48.7</v>
      </c>
      <c r="AH286" s="134"/>
      <c r="AI286" s="135">
        <f>$C$2</f>
        <v>800</v>
      </c>
    </row>
    <row r="287" spans="1:38" customHeight="1" ht="15">
      <c r="AF287" s="16"/>
      <c r="AG287" s="133">
        <f>ROUND((AG286-0.01),2)</f>
        <v>48.69</v>
      </c>
      <c r="AH287" s="134"/>
      <c r="AI287" s="135">
        <f>$C$2</f>
        <v>800</v>
      </c>
    </row>
    <row r="288" spans="1:38" customHeight="1" ht="15">
      <c r="AF288" s="16"/>
      <c r="AG288" s="133">
        <f>ROUND((AG287-0.01),2)</f>
        <v>48.68</v>
      </c>
      <c r="AH288" s="134"/>
      <c r="AI288" s="135">
        <f>$C$2</f>
        <v>800</v>
      </c>
    </row>
    <row r="289" spans="1:38" customHeight="1" ht="15">
      <c r="AF289" s="16"/>
      <c r="AG289" s="133">
        <f>ROUND((AG288-0.01),2)</f>
        <v>48.67</v>
      </c>
      <c r="AH289" s="134"/>
      <c r="AI289" s="135">
        <f>$C$2</f>
        <v>800</v>
      </c>
    </row>
    <row r="290" spans="1:38" customHeight="1" ht="15">
      <c r="AF290" s="16"/>
      <c r="AG290" s="133">
        <f>ROUND((AG289-0.01),2)</f>
        <v>48.66</v>
      </c>
      <c r="AH290" s="134"/>
      <c r="AI290" s="135">
        <f>$C$2</f>
        <v>800</v>
      </c>
    </row>
    <row r="291" spans="1:38" customHeight="1" ht="15">
      <c r="AF291" s="16"/>
      <c r="AG291" s="133">
        <f>ROUND((AG290-0.01),2)</f>
        <v>48.65</v>
      </c>
      <c r="AH291" s="134"/>
      <c r="AI291" s="135">
        <f>$C$2</f>
        <v>800</v>
      </c>
    </row>
    <row r="292" spans="1:38" customHeight="1" ht="15">
      <c r="AF292" s="16"/>
      <c r="AG292" s="133">
        <f>ROUND((AG291-0.01),2)</f>
        <v>48.64</v>
      </c>
      <c r="AH292" s="134"/>
      <c r="AI292" s="135">
        <f>$C$2</f>
        <v>800</v>
      </c>
    </row>
    <row r="293" spans="1:38" customHeight="1" ht="15">
      <c r="AF293" s="16"/>
      <c r="AG293" s="133">
        <f>ROUND((AG292-0.01),2)</f>
        <v>48.63</v>
      </c>
      <c r="AH293" s="134"/>
      <c r="AI293" s="135">
        <f>$C$2</f>
        <v>800</v>
      </c>
    </row>
    <row r="294" spans="1:38" customHeight="1" ht="15">
      <c r="AF294" s="16"/>
      <c r="AG294" s="133">
        <f>ROUND((AG293-0.01),2)</f>
        <v>48.62</v>
      </c>
      <c r="AH294" s="134"/>
      <c r="AI294" s="135">
        <f>$C$2</f>
        <v>800</v>
      </c>
    </row>
    <row r="295" spans="1:38" customHeight="1" ht="15">
      <c r="AF295" s="16"/>
      <c r="AG295" s="133">
        <f>ROUND((AG294-0.01),2)</f>
        <v>48.61</v>
      </c>
      <c r="AH295" s="134"/>
      <c r="AI295" s="135">
        <f>$C$2</f>
        <v>800</v>
      </c>
    </row>
    <row r="296" spans="1:38" customHeight="1" ht="15">
      <c r="AF296" s="16"/>
      <c r="AG296" s="133">
        <f>ROUND((AG295-0.01),2)</f>
        <v>48.6</v>
      </c>
      <c r="AH296" s="134"/>
      <c r="AI296" s="135">
        <f>$C$2</f>
        <v>800</v>
      </c>
    </row>
    <row r="297" spans="1:38" customHeight="1" ht="15">
      <c r="AF297" s="16"/>
      <c r="AG297" s="133">
        <f>ROUND((AG296-0.01),2)</f>
        <v>48.59</v>
      </c>
      <c r="AH297" s="134"/>
      <c r="AI297" s="135">
        <f>$C$2</f>
        <v>800</v>
      </c>
    </row>
    <row r="298" spans="1:38" customHeight="1" ht="15">
      <c r="AF298" s="16"/>
      <c r="AG298" s="133">
        <f>ROUND((AG297-0.01),2)</f>
        <v>48.58</v>
      </c>
      <c r="AH298" s="134"/>
      <c r="AI298" s="135">
        <f>$C$2</f>
        <v>800</v>
      </c>
    </row>
    <row r="299" spans="1:38" customHeight="1" ht="15">
      <c r="AF299" s="16"/>
      <c r="AG299" s="133">
        <f>ROUND((AG298-0.01),2)</f>
        <v>48.57</v>
      </c>
      <c r="AH299" s="134"/>
      <c r="AI299" s="135">
        <f>$C$2</f>
        <v>800</v>
      </c>
    </row>
    <row r="300" spans="1:38" customHeight="1" ht="15">
      <c r="AF300" s="16"/>
      <c r="AG300" s="133">
        <f>ROUND((AG299-0.01),2)</f>
        <v>48.56</v>
      </c>
      <c r="AH300" s="134"/>
      <c r="AI300" s="135">
        <f>$C$2</f>
        <v>800</v>
      </c>
    </row>
    <row r="301" spans="1:38" customHeight="1" ht="15">
      <c r="AF301" s="16"/>
      <c r="AG301" s="133">
        <f>ROUND((AG300-0.01),2)</f>
        <v>48.55</v>
      </c>
      <c r="AH301" s="134"/>
      <c r="AI301" s="135">
        <f>$C$2</f>
        <v>800</v>
      </c>
    </row>
    <row r="302" spans="1:38" customHeight="1" ht="15">
      <c r="AF302" s="16"/>
      <c r="AG302" s="133">
        <f>ROUND((AG301-0.01),2)</f>
        <v>48.54</v>
      </c>
      <c r="AH302" s="134"/>
      <c r="AI302" s="135">
        <f>$C$2</f>
        <v>800</v>
      </c>
    </row>
    <row r="303" spans="1:38" customHeight="1" ht="15">
      <c r="AF303" s="16"/>
      <c r="AG303" s="133">
        <f>ROUND((AG302-0.01),2)</f>
        <v>48.53</v>
      </c>
      <c r="AH303" s="134"/>
      <c r="AI303" s="135">
        <f>$C$2</f>
        <v>800</v>
      </c>
    </row>
    <row r="304" spans="1:38" customHeight="1" ht="15">
      <c r="AF304" s="16"/>
      <c r="AG304" s="133">
        <f>ROUND((AG303-0.01),2)</f>
        <v>48.52</v>
      </c>
      <c r="AH304" s="134"/>
      <c r="AI304" s="135">
        <f>$C$2</f>
        <v>800</v>
      </c>
    </row>
    <row r="305" spans="1:38" customHeight="1" ht="15">
      <c r="AF305" s="16"/>
      <c r="AG305" s="133">
        <f>ROUND((AG304-0.01),2)</f>
        <v>48.51</v>
      </c>
      <c r="AH305" s="134"/>
      <c r="AI305" s="135">
        <f>$C$2</f>
        <v>800</v>
      </c>
    </row>
    <row r="306" spans="1:38" customHeight="1" ht="15">
      <c r="AF306" s="16"/>
      <c r="AG306" s="133">
        <f>ROUND((AG305-0.01),2)</f>
        <v>48.5</v>
      </c>
      <c r="AH306" s="134"/>
      <c r="AI306" s="135">
        <f>$C$2</f>
        <v>800</v>
      </c>
    </row>
    <row r="307" spans="1:38" customHeight="1" ht="15">
      <c r="AF307" s="16"/>
      <c r="AG307" s="133">
        <f>ROUND((AG306-0.01),2)</f>
        <v>48.49</v>
      </c>
      <c r="AH307" s="134"/>
      <c r="AI307" s="135">
        <f>$C$2</f>
        <v>800</v>
      </c>
    </row>
    <row r="308" spans="1:38" customHeight="1" ht="15">
      <c r="AF308" s="16"/>
      <c r="AG308" s="133">
        <f>ROUND((AG307-0.01),2)</f>
        <v>48.48</v>
      </c>
      <c r="AH308" s="134"/>
      <c r="AI308" s="135">
        <f>$C$2</f>
        <v>800</v>
      </c>
    </row>
    <row r="309" spans="1:38" customHeight="1" ht="15">
      <c r="AF309" s="16"/>
      <c r="AG309" s="133">
        <f>ROUND((AG308-0.01),2)</f>
        <v>48.47</v>
      </c>
      <c r="AH309" s="134"/>
      <c r="AI309" s="135">
        <f>$C$2</f>
        <v>800</v>
      </c>
    </row>
    <row r="310" spans="1:38" customHeight="1" ht="15">
      <c r="AF310" s="16"/>
      <c r="AG310" s="133">
        <f>ROUND((AG309-0.01),2)</f>
        <v>48.46</v>
      </c>
      <c r="AH310" s="134"/>
      <c r="AI310" s="135">
        <f>$C$2</f>
        <v>800</v>
      </c>
    </row>
    <row r="311" spans="1:38" customHeight="1" ht="15">
      <c r="AF311" s="16"/>
      <c r="AG311" s="133">
        <f>ROUND((AG310-0.01),2)</f>
        <v>48.45</v>
      </c>
      <c r="AH311" s="134"/>
      <c r="AI311" s="135">
        <f>$C$2</f>
        <v>800</v>
      </c>
    </row>
    <row r="312" spans="1:38" customHeight="1" ht="15">
      <c r="AF312" s="16"/>
      <c r="AG312" s="133">
        <f>ROUND((AG311-0.01),2)</f>
        <v>48.44</v>
      </c>
      <c r="AH312" s="134"/>
      <c r="AI312" s="135">
        <f>$C$2</f>
        <v>800</v>
      </c>
    </row>
    <row r="313" spans="1:38" customHeight="1" ht="15">
      <c r="AF313" s="16"/>
      <c r="AG313" s="133">
        <f>ROUND((AG312-0.01),2)</f>
        <v>48.43</v>
      </c>
      <c r="AH313" s="134"/>
      <c r="AI313" s="135">
        <f>$C$2</f>
        <v>800</v>
      </c>
    </row>
    <row r="314" spans="1:38" customHeight="1" ht="15">
      <c r="AF314" s="16"/>
      <c r="AG314" s="133">
        <f>ROUND((AG313-0.01),2)</f>
        <v>48.42</v>
      </c>
      <c r="AH314" s="134"/>
      <c r="AI314" s="135">
        <f>$C$2</f>
        <v>800</v>
      </c>
    </row>
    <row r="315" spans="1:38" customHeight="1" ht="15">
      <c r="AF315" s="16"/>
      <c r="AG315" s="133">
        <f>ROUND((AG314-0.01),2)</f>
        <v>48.41</v>
      </c>
      <c r="AH315" s="134"/>
      <c r="AI315" s="135">
        <f>$C$2</f>
        <v>800</v>
      </c>
    </row>
    <row r="316" spans="1:38" customHeight="1" ht="15">
      <c r="AF316" s="16"/>
      <c r="AG316" s="133">
        <f>ROUND((AG315-0.01),2)</f>
        <v>48.4</v>
      </c>
      <c r="AH316" s="134"/>
      <c r="AI316" s="135">
        <f>$C$2</f>
        <v>800</v>
      </c>
    </row>
    <row r="317" spans="1:38" customHeight="1" ht="15">
      <c r="AF317" s="16"/>
      <c r="AG317" s="133">
        <f>ROUND((AG316-0.01),2)</f>
        <v>48.39</v>
      </c>
      <c r="AH317" s="134"/>
      <c r="AI317" s="135">
        <f>$C$2</f>
        <v>800</v>
      </c>
    </row>
    <row r="318" spans="1:38" customHeight="1" ht="15">
      <c r="AF318" s="16"/>
      <c r="AG318" s="133">
        <f>ROUND((AG317-0.01),2)</f>
        <v>48.38</v>
      </c>
      <c r="AH318" s="134"/>
      <c r="AI318" s="135">
        <f>$C$2</f>
        <v>800</v>
      </c>
    </row>
    <row r="319" spans="1:38" customHeight="1" ht="15">
      <c r="AF319" s="16"/>
      <c r="AG319" s="133">
        <f>ROUND((AG318-0.01),2)</f>
        <v>48.37</v>
      </c>
      <c r="AH319" s="134"/>
      <c r="AI319" s="135">
        <f>$C$2</f>
        <v>800</v>
      </c>
    </row>
    <row r="320" spans="1:38" customHeight="1" ht="15">
      <c r="AF320" s="16"/>
      <c r="AG320" s="133">
        <f>ROUND((AG319-0.01),2)</f>
        <v>48.36</v>
      </c>
      <c r="AH320" s="134"/>
      <c r="AI320" s="135">
        <f>$C$2</f>
        <v>800</v>
      </c>
    </row>
    <row r="321" spans="1:38" customHeight="1" ht="15">
      <c r="AF321" s="16"/>
      <c r="AG321" s="133">
        <f>ROUND((AG320-0.01),2)</f>
        <v>48.35</v>
      </c>
      <c r="AH321" s="134"/>
      <c r="AI321" s="135">
        <f>$C$2</f>
        <v>800</v>
      </c>
    </row>
    <row r="322" spans="1:38" customHeight="1" ht="15">
      <c r="AF322" s="16"/>
      <c r="AG322" s="133">
        <f>ROUND((AG321-0.01),2)</f>
        <v>48.34</v>
      </c>
      <c r="AH322" s="134"/>
      <c r="AI322" s="135">
        <f>$C$2</f>
        <v>800</v>
      </c>
    </row>
    <row r="323" spans="1:38" customHeight="1" ht="15">
      <c r="AF323" s="16"/>
      <c r="AG323" s="133">
        <f>ROUND((AG322-0.01),2)</f>
        <v>48.33</v>
      </c>
      <c r="AH323" s="134"/>
      <c r="AI323" s="135">
        <f>$C$2</f>
        <v>800</v>
      </c>
    </row>
    <row r="324" spans="1:38" customHeight="1" ht="15">
      <c r="AF324" s="16"/>
      <c r="AG324" s="133">
        <f>ROUND((AG323-0.01),2)</f>
        <v>48.32</v>
      </c>
      <c r="AH324" s="134"/>
      <c r="AI324" s="135">
        <f>$C$2</f>
        <v>800</v>
      </c>
    </row>
    <row r="325" spans="1:38" customHeight="1" ht="15">
      <c r="AF325" s="16"/>
      <c r="AG325" s="133">
        <f>ROUND((AG324-0.01),2)</f>
        <v>48.31</v>
      </c>
      <c r="AH325" s="134"/>
      <c r="AI325" s="135">
        <f>$C$2</f>
        <v>800</v>
      </c>
    </row>
    <row r="326" spans="1:38" customHeight="1" ht="15">
      <c r="AF326" s="16"/>
      <c r="AG326" s="133">
        <f>ROUND((AG325-0.01),2)</f>
        <v>48.3</v>
      </c>
      <c r="AH326" s="134"/>
      <c r="AI326" s="135">
        <f>$C$2</f>
        <v>800</v>
      </c>
    </row>
    <row r="327" spans="1:38" customHeight="1" ht="15">
      <c r="AF327" s="16"/>
      <c r="AG327" s="133">
        <f>ROUND((AG326-0.01),2)</f>
        <v>48.29</v>
      </c>
      <c r="AH327" s="134"/>
      <c r="AI327" s="135">
        <f>$C$2</f>
        <v>800</v>
      </c>
    </row>
    <row r="328" spans="1:38" customHeight="1" ht="15">
      <c r="AF328" s="16"/>
      <c r="AG328" s="133">
        <f>ROUND((AG327-0.01),2)</f>
        <v>48.28</v>
      </c>
      <c r="AH328" s="134"/>
      <c r="AI328" s="135">
        <f>$C$2</f>
        <v>800</v>
      </c>
    </row>
    <row r="329" spans="1:38" customHeight="1" ht="15">
      <c r="AF329" s="16"/>
      <c r="AG329" s="133">
        <f>ROUND((AG328-0.01),2)</f>
        <v>48.27</v>
      </c>
      <c r="AH329" s="134"/>
      <c r="AI329" s="135">
        <f>$C$2</f>
        <v>800</v>
      </c>
    </row>
    <row r="330" spans="1:38" customHeight="1" ht="15">
      <c r="AF330" s="16"/>
      <c r="AG330" s="133">
        <f>ROUND((AG329-0.01),2)</f>
        <v>48.26</v>
      </c>
      <c r="AH330" s="134"/>
      <c r="AI330" s="135">
        <f>$C$2</f>
        <v>800</v>
      </c>
    </row>
    <row r="331" spans="1:38" customHeight="1" ht="15">
      <c r="AF331" s="16"/>
      <c r="AG331" s="133">
        <f>ROUND((AG330-0.01),2)</f>
        <v>48.25</v>
      </c>
      <c r="AH331" s="134"/>
      <c r="AI331" s="135">
        <f>$C$2</f>
        <v>800</v>
      </c>
    </row>
    <row r="332" spans="1:38" customHeight="1" ht="15">
      <c r="AF332" s="16"/>
      <c r="AG332" s="133">
        <f>ROUND((AG331-0.01),2)</f>
        <v>48.24</v>
      </c>
      <c r="AH332" s="134"/>
      <c r="AI332" s="135">
        <f>$C$2</f>
        <v>800</v>
      </c>
    </row>
    <row r="333" spans="1:38" customHeight="1" ht="15">
      <c r="AF333" s="16"/>
      <c r="AG333" s="133">
        <f>ROUND((AG332-0.01),2)</f>
        <v>48.23</v>
      </c>
      <c r="AH333" s="134"/>
      <c r="AI333" s="135">
        <f>$C$2</f>
        <v>800</v>
      </c>
    </row>
    <row r="334" spans="1:38" customHeight="1" ht="15">
      <c r="AF334" s="16"/>
      <c r="AG334" s="133">
        <f>ROUND((AG333-0.01),2)</f>
        <v>48.22</v>
      </c>
      <c r="AH334" s="134"/>
      <c r="AI334" s="135">
        <f>$C$2</f>
        <v>800</v>
      </c>
    </row>
    <row r="335" spans="1:38" customHeight="1" ht="15">
      <c r="AF335" s="16"/>
      <c r="AG335" s="133">
        <f>ROUND((AG334-0.01),2)</f>
        <v>48.21</v>
      </c>
      <c r="AH335" s="134"/>
      <c r="AI335" s="135">
        <f>$C$2</f>
        <v>800</v>
      </c>
    </row>
    <row r="336" spans="1:38" customHeight="1" ht="15">
      <c r="AF336" s="16"/>
      <c r="AG336" s="133">
        <f>ROUND((AG335-0.01),2)</f>
        <v>48.2</v>
      </c>
      <c r="AH336" s="134"/>
      <c r="AI336" s="135">
        <f>$C$2</f>
        <v>800</v>
      </c>
    </row>
    <row r="337" spans="1:38" customHeight="1" ht="15">
      <c r="AF337" s="16"/>
      <c r="AG337" s="133">
        <f>ROUND((AG336-0.01),2)</f>
        <v>48.19</v>
      </c>
      <c r="AH337" s="134"/>
      <c r="AI337" s="135">
        <f>$C$2</f>
        <v>800</v>
      </c>
    </row>
    <row r="338" spans="1:38" customHeight="1" ht="15">
      <c r="AF338" s="16"/>
      <c r="AG338" s="133">
        <f>ROUND((AG337-0.01),2)</f>
        <v>48.18</v>
      </c>
      <c r="AH338" s="134"/>
      <c r="AI338" s="135">
        <f>$C$2</f>
        <v>800</v>
      </c>
    </row>
    <row r="339" spans="1:38" customHeight="1" ht="15">
      <c r="AF339" s="16"/>
      <c r="AG339" s="133">
        <f>ROUND((AG338-0.01),2)</f>
        <v>48.17</v>
      </c>
      <c r="AH339" s="134"/>
      <c r="AI339" s="135">
        <f>$C$2</f>
        <v>800</v>
      </c>
    </row>
    <row r="340" spans="1:38" customHeight="1" ht="15">
      <c r="AF340" s="16"/>
      <c r="AG340" s="133">
        <f>ROUND((AG339-0.01),2)</f>
        <v>48.16</v>
      </c>
      <c r="AH340" s="134"/>
      <c r="AI340" s="135">
        <f>$C$2</f>
        <v>800</v>
      </c>
    </row>
    <row r="341" spans="1:38" customHeight="1" ht="15">
      <c r="AF341" s="16"/>
      <c r="AG341" s="133">
        <f>ROUND((AG340-0.01),2)</f>
        <v>48.15</v>
      </c>
      <c r="AH341" s="134"/>
      <c r="AI341" s="135">
        <f>$C$2</f>
        <v>800</v>
      </c>
    </row>
    <row r="342" spans="1:38" customHeight="1" ht="15">
      <c r="AF342" s="16"/>
      <c r="AG342" s="133">
        <f>ROUND((AG341-0.01),2)</f>
        <v>48.14</v>
      </c>
      <c r="AH342" s="134"/>
      <c r="AI342" s="135">
        <f>$C$2</f>
        <v>800</v>
      </c>
    </row>
    <row r="343" spans="1:38" customHeight="1" ht="15">
      <c r="AF343" s="16"/>
      <c r="AG343" s="133">
        <f>ROUND((AG342-0.01),2)</f>
        <v>48.13</v>
      </c>
      <c r="AH343" s="134"/>
      <c r="AI343" s="135">
        <f>$C$2</f>
        <v>800</v>
      </c>
    </row>
    <row r="344" spans="1:38" customHeight="1" ht="15">
      <c r="AF344" s="16"/>
      <c r="AG344" s="133">
        <f>ROUND((AG343-0.01),2)</f>
        <v>48.12</v>
      </c>
      <c r="AH344" s="134"/>
      <c r="AI344" s="135">
        <f>$C$2</f>
        <v>800</v>
      </c>
    </row>
    <row r="345" spans="1:38" customHeight="1" ht="15">
      <c r="AF345" s="16"/>
      <c r="AG345" s="133">
        <f>ROUND((AG344-0.01),2)</f>
        <v>48.11</v>
      </c>
      <c r="AH345" s="134"/>
      <c r="AI345" s="135">
        <f>$C$2</f>
        <v>800</v>
      </c>
    </row>
    <row r="346" spans="1:38" customHeight="1" ht="15">
      <c r="AF346" s="16"/>
      <c r="AG346" s="133">
        <f>ROUND((AG345-0.01),2)</f>
        <v>48.1</v>
      </c>
      <c r="AH346" s="134"/>
      <c r="AI346" s="135">
        <f>$C$2</f>
        <v>800</v>
      </c>
    </row>
    <row r="347" spans="1:38" customHeight="1" ht="15">
      <c r="AF347" s="16"/>
      <c r="AG347" s="133">
        <f>ROUND((AG346-0.01),2)</f>
        <v>48.09</v>
      </c>
      <c r="AH347" s="134"/>
      <c r="AI347" s="135">
        <f>$C$2</f>
        <v>800</v>
      </c>
    </row>
    <row r="348" spans="1:38" customHeight="1" ht="15">
      <c r="AF348" s="16"/>
      <c r="AG348" s="133">
        <f>ROUND((AG347-0.01),2)</f>
        <v>48.08</v>
      </c>
      <c r="AH348" s="134"/>
      <c r="AI348" s="135">
        <f>$C$2</f>
        <v>800</v>
      </c>
    </row>
    <row r="349" spans="1:38" customHeight="1" ht="15">
      <c r="AF349" s="16"/>
      <c r="AG349" s="133">
        <f>ROUND((AG348-0.01),2)</f>
        <v>48.07</v>
      </c>
      <c r="AH349" s="134"/>
      <c r="AI349" s="135">
        <f>$C$2</f>
        <v>800</v>
      </c>
    </row>
    <row r="350" spans="1:38" customHeight="1" ht="15">
      <c r="AF350" s="16"/>
      <c r="AG350" s="133">
        <f>ROUND((AG349-0.01),2)</f>
        <v>48.06</v>
      </c>
      <c r="AH350" s="134"/>
      <c r="AI350" s="135">
        <f>$C$2</f>
        <v>800</v>
      </c>
    </row>
    <row r="351" spans="1:38" customHeight="1" ht="15">
      <c r="AF351" s="16"/>
      <c r="AG351" s="133">
        <f>ROUND((AG350-0.01),2)</f>
        <v>48.05</v>
      </c>
      <c r="AH351" s="134"/>
      <c r="AI351" s="135">
        <f>$C$2</f>
        <v>800</v>
      </c>
    </row>
    <row r="352" spans="1:38" customHeight="1" ht="15">
      <c r="AF352" s="16"/>
      <c r="AG352" s="133">
        <f>ROUND((AG351-0.01),2)</f>
        <v>48.04</v>
      </c>
      <c r="AH352" s="134"/>
      <c r="AI352" s="135">
        <f>$C$2</f>
        <v>800</v>
      </c>
    </row>
    <row r="353" spans="1:38" customHeight="1" ht="15">
      <c r="AF353" s="16"/>
      <c r="AG353" s="133">
        <f>ROUND((AG352-0.01),2)</f>
        <v>48.03</v>
      </c>
      <c r="AH353" s="134"/>
      <c r="AI353" s="135">
        <f>$C$2</f>
        <v>800</v>
      </c>
    </row>
    <row r="354" spans="1:38" customHeight="1" ht="15">
      <c r="AF354" s="16"/>
      <c r="AG354" s="133">
        <f>ROUND((AG353-0.01),2)</f>
        <v>48.02</v>
      </c>
      <c r="AH354" s="134"/>
      <c r="AI354" s="135">
        <f>$C$2</f>
        <v>800</v>
      </c>
    </row>
    <row r="355" spans="1:38" customHeight="1" ht="15">
      <c r="AF355" s="16"/>
      <c r="AG355" s="133">
        <f>ROUND((AG354-0.01),2)</f>
        <v>48.01</v>
      </c>
      <c r="AH355" s="134"/>
      <c r="AI355" s="135">
        <f>$C$2</f>
        <v>800</v>
      </c>
    </row>
    <row r="356" spans="1:38" customHeight="1" ht="15">
      <c r="AF356" s="16"/>
      <c r="AG356" s="136">
        <f>ROUND((AG355-0.01),2)</f>
        <v>48</v>
      </c>
      <c r="AH356" s="137"/>
      <c r="AI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H105:Z105"/>
    <mergeCell ref="S107:Z107"/>
    <mergeCell ref="E1:H1"/>
    <mergeCell ref="AA2:AD2"/>
    <mergeCell ref="AA3:AD3"/>
    <mergeCell ref="B4:D4"/>
    <mergeCell ref="S4:AC4"/>
  </mergeCells>
  <conditionalFormatting sqref="AD8">
    <cfRule type="cellIs" dxfId="0" priority="1" operator="lessThan">
      <formula>0</formula>
    </cfRule>
  </conditionalFormatting>
  <conditionalFormatting sqref="AD9">
    <cfRule type="cellIs" dxfId="0" priority="2" operator="lessThan">
      <formula>0</formula>
    </cfRule>
  </conditionalFormatting>
  <conditionalFormatting sqref="AD10">
    <cfRule type="cellIs" dxfId="0" priority="3" operator="lessThan">
      <formula>0</formula>
    </cfRule>
  </conditionalFormatting>
  <conditionalFormatting sqref="AD11">
    <cfRule type="cellIs" dxfId="0" priority="4" operator="lessThan">
      <formula>0</formula>
    </cfRule>
  </conditionalFormatting>
  <conditionalFormatting sqref="AD12">
    <cfRule type="cellIs" dxfId="0" priority="5" operator="lessThan">
      <formula>0</formula>
    </cfRule>
  </conditionalFormatting>
  <conditionalFormatting sqref="AD13">
    <cfRule type="cellIs" dxfId="0" priority="6" operator="lessThan">
      <formula>0</formula>
    </cfRule>
  </conditionalFormatting>
  <conditionalFormatting sqref="AD14">
    <cfRule type="cellIs" dxfId="0" priority="7" operator="lessThan">
      <formula>0</formula>
    </cfRule>
  </conditionalFormatting>
  <conditionalFormatting sqref="AD15">
    <cfRule type="cellIs" dxfId="0" priority="8" operator="lessThan">
      <formula>0</formula>
    </cfRule>
  </conditionalFormatting>
  <conditionalFormatting sqref="AD16">
    <cfRule type="cellIs" dxfId="0" priority="9" operator="lessThan">
      <formula>0</formula>
    </cfRule>
  </conditionalFormatting>
  <conditionalFormatting sqref="AD17">
    <cfRule type="cellIs" dxfId="0" priority="10" operator="lessThan">
      <formula>0</formula>
    </cfRule>
  </conditionalFormatting>
  <conditionalFormatting sqref="AD18">
    <cfRule type="cellIs" dxfId="0" priority="11" operator="lessThan">
      <formula>0</formula>
    </cfRule>
  </conditionalFormatting>
  <conditionalFormatting sqref="AD19">
    <cfRule type="cellIs" dxfId="0" priority="12" operator="lessThan">
      <formula>0</formula>
    </cfRule>
  </conditionalFormatting>
  <conditionalFormatting sqref="AD20">
    <cfRule type="cellIs" dxfId="0" priority="13" operator="lessThan">
      <formula>0</formula>
    </cfRule>
  </conditionalFormatting>
  <conditionalFormatting sqref="AD21">
    <cfRule type="cellIs" dxfId="0" priority="14" operator="lessThan">
      <formula>0</formula>
    </cfRule>
  </conditionalFormatting>
  <conditionalFormatting sqref="AD22">
    <cfRule type="cellIs" dxfId="0" priority="15" operator="lessThan">
      <formula>0</formula>
    </cfRule>
  </conditionalFormatting>
  <conditionalFormatting sqref="AD23">
    <cfRule type="cellIs" dxfId="0" priority="16" operator="lessThan">
      <formula>0</formula>
    </cfRule>
  </conditionalFormatting>
  <conditionalFormatting sqref="AD24">
    <cfRule type="cellIs" dxfId="0" priority="17" operator="lessThan">
      <formula>0</formula>
    </cfRule>
  </conditionalFormatting>
  <conditionalFormatting sqref="AD25">
    <cfRule type="cellIs" dxfId="0" priority="18" operator="lessThan">
      <formula>0</formula>
    </cfRule>
  </conditionalFormatting>
  <conditionalFormatting sqref="AD26">
    <cfRule type="cellIs" dxfId="0" priority="19" operator="lessThan">
      <formula>0</formula>
    </cfRule>
  </conditionalFormatting>
  <conditionalFormatting sqref="AD27">
    <cfRule type="cellIs" dxfId="0" priority="20" operator="lessThan">
      <formula>0</formula>
    </cfRule>
  </conditionalFormatting>
  <conditionalFormatting sqref="AD28">
    <cfRule type="cellIs" dxfId="0" priority="21" operator="lessThan">
      <formula>0</formula>
    </cfRule>
  </conditionalFormatting>
  <conditionalFormatting sqref="AD29">
    <cfRule type="cellIs" dxfId="0" priority="22" operator="lessThan">
      <formula>0</formula>
    </cfRule>
  </conditionalFormatting>
  <conditionalFormatting sqref="AD30">
    <cfRule type="cellIs" dxfId="0" priority="23" operator="lessThan">
      <formula>0</formula>
    </cfRule>
  </conditionalFormatting>
  <conditionalFormatting sqref="AD31">
    <cfRule type="cellIs" dxfId="0" priority="24" operator="lessThan">
      <formula>0</formula>
    </cfRule>
  </conditionalFormatting>
  <conditionalFormatting sqref="AD32">
    <cfRule type="cellIs" dxfId="0" priority="25" operator="lessThan">
      <formula>0</formula>
    </cfRule>
  </conditionalFormatting>
  <conditionalFormatting sqref="AD33">
    <cfRule type="cellIs" dxfId="0" priority="26" operator="lessThan">
      <formula>0</formula>
    </cfRule>
  </conditionalFormatting>
  <conditionalFormatting sqref="AD34">
    <cfRule type="cellIs" dxfId="0" priority="27" operator="lessThan">
      <formula>0</formula>
    </cfRule>
  </conditionalFormatting>
  <conditionalFormatting sqref="AD35">
    <cfRule type="cellIs" dxfId="0" priority="28" operator="lessThan">
      <formula>0</formula>
    </cfRule>
  </conditionalFormatting>
  <conditionalFormatting sqref="AD36">
    <cfRule type="cellIs" dxfId="0" priority="29" operator="lessThan">
      <formula>0</formula>
    </cfRule>
  </conditionalFormatting>
  <conditionalFormatting sqref="AD37">
    <cfRule type="cellIs" dxfId="0" priority="30" operator="lessThan">
      <formula>0</formula>
    </cfRule>
  </conditionalFormatting>
  <conditionalFormatting sqref="AD38">
    <cfRule type="cellIs" dxfId="0" priority="31" operator="lessThan">
      <formula>0</formula>
    </cfRule>
  </conditionalFormatting>
  <conditionalFormatting sqref="AD39">
    <cfRule type="cellIs" dxfId="0" priority="32" operator="lessThan">
      <formula>0</formula>
    </cfRule>
  </conditionalFormatting>
  <conditionalFormatting sqref="AD40">
    <cfRule type="cellIs" dxfId="0" priority="33" operator="lessThan">
      <formula>0</formula>
    </cfRule>
  </conditionalFormatting>
  <conditionalFormatting sqref="AD41">
    <cfRule type="cellIs" dxfId="0" priority="34" operator="lessThan">
      <formula>0</formula>
    </cfRule>
  </conditionalFormatting>
  <conditionalFormatting sqref="AD42">
    <cfRule type="cellIs" dxfId="0" priority="35" operator="lessThan">
      <formula>0</formula>
    </cfRule>
  </conditionalFormatting>
  <conditionalFormatting sqref="AD43">
    <cfRule type="cellIs" dxfId="0" priority="36" operator="lessThan">
      <formula>0</formula>
    </cfRule>
  </conditionalFormatting>
  <conditionalFormatting sqref="AD44">
    <cfRule type="cellIs" dxfId="0" priority="37" operator="lessThan">
      <formula>0</formula>
    </cfRule>
  </conditionalFormatting>
  <conditionalFormatting sqref="AD45">
    <cfRule type="cellIs" dxfId="0" priority="38" operator="lessThan">
      <formula>0</formula>
    </cfRule>
  </conditionalFormatting>
  <conditionalFormatting sqref="AD46">
    <cfRule type="cellIs" dxfId="0" priority="39" operator="lessThan">
      <formula>0</formula>
    </cfRule>
  </conditionalFormatting>
  <conditionalFormatting sqref="AD47">
    <cfRule type="cellIs" dxfId="0" priority="40" operator="lessThan">
      <formula>0</formula>
    </cfRule>
  </conditionalFormatting>
  <conditionalFormatting sqref="AD48">
    <cfRule type="cellIs" dxfId="0" priority="41" operator="lessThan">
      <formula>0</formula>
    </cfRule>
  </conditionalFormatting>
  <conditionalFormatting sqref="AD49">
    <cfRule type="cellIs" dxfId="0" priority="42" operator="lessThan">
      <formula>0</formula>
    </cfRule>
  </conditionalFormatting>
  <conditionalFormatting sqref="AD50">
    <cfRule type="cellIs" dxfId="0" priority="43" operator="lessThan">
      <formula>0</formula>
    </cfRule>
  </conditionalFormatting>
  <conditionalFormatting sqref="AD51">
    <cfRule type="cellIs" dxfId="0" priority="44" operator="lessThan">
      <formula>0</formula>
    </cfRule>
  </conditionalFormatting>
  <conditionalFormatting sqref="AD52">
    <cfRule type="cellIs" dxfId="0" priority="45" operator="lessThan">
      <formula>0</formula>
    </cfRule>
  </conditionalFormatting>
  <conditionalFormatting sqref="AD53">
    <cfRule type="cellIs" dxfId="0" priority="46" operator="lessThan">
      <formula>0</formula>
    </cfRule>
  </conditionalFormatting>
  <conditionalFormatting sqref="AD54">
    <cfRule type="cellIs" dxfId="0" priority="47" operator="lessThan">
      <formula>0</formula>
    </cfRule>
  </conditionalFormatting>
  <conditionalFormatting sqref="AD55">
    <cfRule type="cellIs" dxfId="0" priority="48" operator="lessThan">
      <formula>0</formula>
    </cfRule>
  </conditionalFormatting>
  <conditionalFormatting sqref="AD56">
    <cfRule type="cellIs" dxfId="0" priority="49" operator="lessThan">
      <formula>0</formula>
    </cfRule>
  </conditionalFormatting>
  <conditionalFormatting sqref="AD57">
    <cfRule type="cellIs" dxfId="0" priority="50" operator="lessThan">
      <formula>0</formula>
    </cfRule>
  </conditionalFormatting>
  <conditionalFormatting sqref="AD58">
    <cfRule type="cellIs" dxfId="0" priority="51" operator="lessThan">
      <formula>0</formula>
    </cfRule>
  </conditionalFormatting>
  <conditionalFormatting sqref="AD59">
    <cfRule type="cellIs" dxfId="0" priority="52" operator="lessThan">
      <formula>0</formula>
    </cfRule>
  </conditionalFormatting>
  <conditionalFormatting sqref="AD60">
    <cfRule type="cellIs" dxfId="0" priority="53" operator="lessThan">
      <formula>0</formula>
    </cfRule>
  </conditionalFormatting>
  <conditionalFormatting sqref="AD61">
    <cfRule type="cellIs" dxfId="0" priority="54" operator="lessThan">
      <formula>0</formula>
    </cfRule>
  </conditionalFormatting>
  <conditionalFormatting sqref="AD62">
    <cfRule type="cellIs" dxfId="0" priority="55" operator="lessThan">
      <formula>0</formula>
    </cfRule>
  </conditionalFormatting>
  <conditionalFormatting sqref="AD63">
    <cfRule type="cellIs" dxfId="0" priority="56" operator="lessThan">
      <formula>0</formula>
    </cfRule>
  </conditionalFormatting>
  <conditionalFormatting sqref="AD64">
    <cfRule type="cellIs" dxfId="0" priority="57" operator="lessThan">
      <formula>0</formula>
    </cfRule>
  </conditionalFormatting>
  <conditionalFormatting sqref="AD65">
    <cfRule type="cellIs" dxfId="0" priority="58" operator="lessThan">
      <formula>0</formula>
    </cfRule>
  </conditionalFormatting>
  <conditionalFormatting sqref="AD66">
    <cfRule type="cellIs" dxfId="0" priority="59" operator="lessThan">
      <formula>0</formula>
    </cfRule>
  </conditionalFormatting>
  <conditionalFormatting sqref="AD67">
    <cfRule type="cellIs" dxfId="0" priority="60" operator="lessThan">
      <formula>0</formula>
    </cfRule>
  </conditionalFormatting>
  <conditionalFormatting sqref="AD68">
    <cfRule type="cellIs" dxfId="0" priority="61" operator="lessThan">
      <formula>0</formula>
    </cfRule>
  </conditionalFormatting>
  <conditionalFormatting sqref="AD69">
    <cfRule type="cellIs" dxfId="0" priority="62" operator="lessThan">
      <formula>0</formula>
    </cfRule>
  </conditionalFormatting>
  <conditionalFormatting sqref="AD70">
    <cfRule type="cellIs" dxfId="0" priority="63" operator="lessThan">
      <formula>0</formula>
    </cfRule>
  </conditionalFormatting>
  <conditionalFormatting sqref="AD71">
    <cfRule type="cellIs" dxfId="0" priority="64" operator="lessThan">
      <formula>0</formula>
    </cfRule>
  </conditionalFormatting>
  <conditionalFormatting sqref="AD72">
    <cfRule type="cellIs" dxfId="0" priority="65" operator="lessThan">
      <formula>0</formula>
    </cfRule>
  </conditionalFormatting>
  <conditionalFormatting sqref="AD73">
    <cfRule type="cellIs" dxfId="0" priority="66" operator="lessThan">
      <formula>0</formula>
    </cfRule>
  </conditionalFormatting>
  <conditionalFormatting sqref="AD74">
    <cfRule type="cellIs" dxfId="0" priority="67" operator="lessThan">
      <formula>0</formula>
    </cfRule>
  </conditionalFormatting>
  <conditionalFormatting sqref="AD75">
    <cfRule type="cellIs" dxfId="0" priority="68" operator="lessThan">
      <formula>0</formula>
    </cfRule>
  </conditionalFormatting>
  <conditionalFormatting sqref="AD76">
    <cfRule type="cellIs" dxfId="0" priority="69" operator="lessThan">
      <formula>0</formula>
    </cfRule>
  </conditionalFormatting>
  <conditionalFormatting sqref="AD77">
    <cfRule type="cellIs" dxfId="0" priority="70" operator="lessThan">
      <formula>0</formula>
    </cfRule>
  </conditionalFormatting>
  <conditionalFormatting sqref="AD78">
    <cfRule type="cellIs" dxfId="0" priority="71" operator="lessThan">
      <formula>0</formula>
    </cfRule>
  </conditionalFormatting>
  <conditionalFormatting sqref="AD79">
    <cfRule type="cellIs" dxfId="0" priority="72" operator="lessThan">
      <formula>0</formula>
    </cfRule>
  </conditionalFormatting>
  <conditionalFormatting sqref="AD80">
    <cfRule type="cellIs" dxfId="0" priority="73" operator="lessThan">
      <formula>0</formula>
    </cfRule>
  </conditionalFormatting>
  <conditionalFormatting sqref="AD81">
    <cfRule type="cellIs" dxfId="0" priority="74" operator="lessThan">
      <formula>0</formula>
    </cfRule>
  </conditionalFormatting>
  <conditionalFormatting sqref="AD82">
    <cfRule type="cellIs" dxfId="0" priority="75" operator="lessThan">
      <formula>0</formula>
    </cfRule>
  </conditionalFormatting>
  <conditionalFormatting sqref="AD83">
    <cfRule type="cellIs" dxfId="0" priority="76" operator="lessThan">
      <formula>0</formula>
    </cfRule>
  </conditionalFormatting>
  <conditionalFormatting sqref="AD84">
    <cfRule type="cellIs" dxfId="0" priority="77" operator="lessThan">
      <formula>0</formula>
    </cfRule>
  </conditionalFormatting>
  <conditionalFormatting sqref="AD85">
    <cfRule type="cellIs" dxfId="0" priority="78" operator="lessThan">
      <formula>0</formula>
    </cfRule>
  </conditionalFormatting>
  <conditionalFormatting sqref="AD86">
    <cfRule type="cellIs" dxfId="0" priority="79" operator="lessThan">
      <formula>0</formula>
    </cfRule>
  </conditionalFormatting>
  <conditionalFormatting sqref="AD87">
    <cfRule type="cellIs" dxfId="0" priority="80" operator="lessThan">
      <formula>0</formula>
    </cfRule>
  </conditionalFormatting>
  <conditionalFormatting sqref="AD88">
    <cfRule type="cellIs" dxfId="0" priority="81" operator="lessThan">
      <formula>0</formula>
    </cfRule>
  </conditionalFormatting>
  <conditionalFormatting sqref="AD89">
    <cfRule type="cellIs" dxfId="0" priority="82" operator="lessThan">
      <formula>0</formula>
    </cfRule>
  </conditionalFormatting>
  <conditionalFormatting sqref="AD90">
    <cfRule type="cellIs" dxfId="0" priority="83" operator="lessThan">
      <formula>0</formula>
    </cfRule>
  </conditionalFormatting>
  <conditionalFormatting sqref="AD91">
    <cfRule type="cellIs" dxfId="0" priority="84" operator="lessThan">
      <formula>0</formula>
    </cfRule>
  </conditionalFormatting>
  <conditionalFormatting sqref="AD92">
    <cfRule type="cellIs" dxfId="0" priority="85" operator="lessThan">
      <formula>0</formula>
    </cfRule>
  </conditionalFormatting>
  <conditionalFormatting sqref="AD93">
    <cfRule type="cellIs" dxfId="0" priority="86" operator="lessThan">
      <formula>0</formula>
    </cfRule>
  </conditionalFormatting>
  <conditionalFormatting sqref="AD94">
    <cfRule type="cellIs" dxfId="0" priority="87" operator="lessThan">
      <formula>0</formula>
    </cfRule>
  </conditionalFormatting>
  <conditionalFormatting sqref="AD95">
    <cfRule type="cellIs" dxfId="0" priority="88" operator="lessThan">
      <formula>0</formula>
    </cfRule>
  </conditionalFormatting>
  <conditionalFormatting sqref="AD96">
    <cfRule type="cellIs" dxfId="0" priority="89" operator="lessThan">
      <formula>0</formula>
    </cfRule>
  </conditionalFormatting>
  <conditionalFormatting sqref="AD97">
    <cfRule type="cellIs" dxfId="0" priority="90" operator="lessThan">
      <formula>0</formula>
    </cfRule>
  </conditionalFormatting>
  <conditionalFormatting sqref="AD98">
    <cfRule type="cellIs" dxfId="0" priority="91" operator="lessThan">
      <formula>0</formula>
    </cfRule>
  </conditionalFormatting>
  <conditionalFormatting sqref="AD99">
    <cfRule type="cellIs" dxfId="0" priority="92" operator="lessThan">
      <formula>0</formula>
    </cfRule>
  </conditionalFormatting>
  <conditionalFormatting sqref="AD100">
    <cfRule type="cellIs" dxfId="0" priority="93" operator="lessThan">
      <formula>0</formula>
    </cfRule>
  </conditionalFormatting>
  <conditionalFormatting sqref="AD101">
    <cfRule type="cellIs" dxfId="0" priority="94" operator="lessThan">
      <formula>0</formula>
    </cfRule>
  </conditionalFormatting>
  <conditionalFormatting sqref="AD102">
    <cfRule type="cellIs" dxfId="0" priority="95" operator="lessThan">
      <formula>0</formula>
    </cfRule>
  </conditionalFormatting>
  <conditionalFormatting sqref="AD103">
    <cfRule type="cellIs" dxfId="0" priority="96" operator="lessThan">
      <formula>0</formula>
    </cfRule>
  </conditionalFormatting>
  <conditionalFormatting sqref="AC8">
    <cfRule type="cellIs" dxfId="1" priority="97" operator="between">
      <formula>0</formula>
      <formula>1000000</formula>
    </cfRule>
  </conditionalFormatting>
  <conditionalFormatting sqref="AC9">
    <cfRule type="cellIs" dxfId="1" priority="98" operator="between">
      <formula>0</formula>
      <formula>1000000</formula>
    </cfRule>
  </conditionalFormatting>
  <conditionalFormatting sqref="AC10">
    <cfRule type="cellIs" dxfId="1" priority="99" operator="between">
      <formula>0</formula>
      <formula>1000000</formula>
    </cfRule>
  </conditionalFormatting>
  <conditionalFormatting sqref="AC11">
    <cfRule type="cellIs" dxfId="1" priority="100" operator="between">
      <formula>0</formula>
      <formula>1000000</formula>
    </cfRule>
  </conditionalFormatting>
  <conditionalFormatting sqref="AC12">
    <cfRule type="cellIs" dxfId="1" priority="101" operator="between">
      <formula>0</formula>
      <formula>1000000</formula>
    </cfRule>
  </conditionalFormatting>
  <conditionalFormatting sqref="AC13">
    <cfRule type="cellIs" dxfId="1" priority="102" operator="between">
      <formula>0</formula>
      <formula>1000000</formula>
    </cfRule>
  </conditionalFormatting>
  <conditionalFormatting sqref="AC14">
    <cfRule type="cellIs" dxfId="1" priority="103" operator="between">
      <formula>0</formula>
      <formula>1000000</formula>
    </cfRule>
  </conditionalFormatting>
  <conditionalFormatting sqref="AC15">
    <cfRule type="cellIs" dxfId="1" priority="104" operator="between">
      <formula>0</formula>
      <formula>1000000</formula>
    </cfRule>
  </conditionalFormatting>
  <conditionalFormatting sqref="AC16">
    <cfRule type="cellIs" dxfId="1" priority="105" operator="between">
      <formula>0</formula>
      <formula>1000000</formula>
    </cfRule>
  </conditionalFormatting>
  <conditionalFormatting sqref="AC17">
    <cfRule type="cellIs" dxfId="1" priority="106" operator="between">
      <formula>0</formula>
      <formula>1000000</formula>
    </cfRule>
  </conditionalFormatting>
  <conditionalFormatting sqref="AC18">
    <cfRule type="cellIs" dxfId="1" priority="107" operator="between">
      <formula>0</formula>
      <formula>1000000</formula>
    </cfRule>
  </conditionalFormatting>
  <conditionalFormatting sqref="AC19">
    <cfRule type="cellIs" dxfId="1" priority="108" operator="between">
      <formula>0</formula>
      <formula>1000000</formula>
    </cfRule>
  </conditionalFormatting>
  <conditionalFormatting sqref="AC20">
    <cfRule type="cellIs" dxfId="1" priority="109" operator="between">
      <formula>0</formula>
      <formula>1000000</formula>
    </cfRule>
  </conditionalFormatting>
  <conditionalFormatting sqref="AC21">
    <cfRule type="cellIs" dxfId="1" priority="110" operator="between">
      <formula>0</formula>
      <formula>1000000</formula>
    </cfRule>
  </conditionalFormatting>
  <conditionalFormatting sqref="AC22">
    <cfRule type="cellIs" dxfId="1" priority="111" operator="between">
      <formula>0</formula>
      <formula>1000000</formula>
    </cfRule>
  </conditionalFormatting>
  <conditionalFormatting sqref="AC23">
    <cfRule type="cellIs" dxfId="1" priority="112" operator="between">
      <formula>0</formula>
      <formula>1000000</formula>
    </cfRule>
  </conditionalFormatting>
  <conditionalFormatting sqref="AC24">
    <cfRule type="cellIs" dxfId="1" priority="113" operator="between">
      <formula>0</formula>
      <formula>1000000</formula>
    </cfRule>
  </conditionalFormatting>
  <conditionalFormatting sqref="AC25">
    <cfRule type="cellIs" dxfId="1" priority="114" operator="between">
      <formula>0</formula>
      <formula>1000000</formula>
    </cfRule>
  </conditionalFormatting>
  <conditionalFormatting sqref="AC26">
    <cfRule type="cellIs" dxfId="1" priority="115" operator="between">
      <formula>0</formula>
      <formula>1000000</formula>
    </cfRule>
  </conditionalFormatting>
  <conditionalFormatting sqref="AC27">
    <cfRule type="cellIs" dxfId="1" priority="116" operator="between">
      <formula>0</formula>
      <formula>1000000</formula>
    </cfRule>
  </conditionalFormatting>
  <conditionalFormatting sqref="AC28">
    <cfRule type="cellIs" dxfId="1" priority="117" operator="between">
      <formula>0</formula>
      <formula>1000000</formula>
    </cfRule>
  </conditionalFormatting>
  <conditionalFormatting sqref="AC29">
    <cfRule type="cellIs" dxfId="1" priority="118" operator="between">
      <formula>0</formula>
      <formula>1000000</formula>
    </cfRule>
  </conditionalFormatting>
  <conditionalFormatting sqref="AC30">
    <cfRule type="cellIs" dxfId="1" priority="119" operator="between">
      <formula>0</formula>
      <formula>1000000</formula>
    </cfRule>
  </conditionalFormatting>
  <conditionalFormatting sqref="AC31">
    <cfRule type="cellIs" dxfId="1" priority="120" operator="between">
      <formula>0</formula>
      <formula>1000000</formula>
    </cfRule>
  </conditionalFormatting>
  <conditionalFormatting sqref="AC32">
    <cfRule type="cellIs" dxfId="1" priority="121" operator="between">
      <formula>0</formula>
      <formula>1000000</formula>
    </cfRule>
  </conditionalFormatting>
  <conditionalFormatting sqref="AC33">
    <cfRule type="cellIs" dxfId="1" priority="122" operator="between">
      <formula>0</formula>
      <formula>1000000</formula>
    </cfRule>
  </conditionalFormatting>
  <conditionalFormatting sqref="AC34">
    <cfRule type="cellIs" dxfId="1" priority="123" operator="between">
      <formula>0</formula>
      <formula>1000000</formula>
    </cfRule>
  </conditionalFormatting>
  <conditionalFormatting sqref="AC35">
    <cfRule type="cellIs" dxfId="1" priority="124" operator="between">
      <formula>0</formula>
      <formula>1000000</formula>
    </cfRule>
  </conditionalFormatting>
  <conditionalFormatting sqref="AC36">
    <cfRule type="cellIs" dxfId="1" priority="125" operator="between">
      <formula>0</formula>
      <formula>1000000</formula>
    </cfRule>
  </conditionalFormatting>
  <conditionalFormatting sqref="AC37">
    <cfRule type="cellIs" dxfId="1" priority="126" operator="between">
      <formula>0</formula>
      <formula>1000000</formula>
    </cfRule>
  </conditionalFormatting>
  <conditionalFormatting sqref="AC38">
    <cfRule type="cellIs" dxfId="1" priority="127" operator="between">
      <formula>0</formula>
      <formula>1000000</formula>
    </cfRule>
  </conditionalFormatting>
  <conditionalFormatting sqref="AC39">
    <cfRule type="cellIs" dxfId="1" priority="128" operator="between">
      <formula>0</formula>
      <formula>1000000</formula>
    </cfRule>
  </conditionalFormatting>
  <conditionalFormatting sqref="AC40">
    <cfRule type="cellIs" dxfId="1" priority="129" operator="between">
      <formula>0</formula>
      <formula>1000000</formula>
    </cfRule>
  </conditionalFormatting>
  <conditionalFormatting sqref="AC41">
    <cfRule type="cellIs" dxfId="1" priority="130" operator="between">
      <formula>0</formula>
      <formula>1000000</formula>
    </cfRule>
  </conditionalFormatting>
  <conditionalFormatting sqref="AC42">
    <cfRule type="cellIs" dxfId="1" priority="131" operator="between">
      <formula>0</formula>
      <formula>1000000</formula>
    </cfRule>
  </conditionalFormatting>
  <conditionalFormatting sqref="AC43">
    <cfRule type="cellIs" dxfId="1" priority="132" operator="between">
      <formula>0</formula>
      <formula>1000000</formula>
    </cfRule>
  </conditionalFormatting>
  <conditionalFormatting sqref="AC44">
    <cfRule type="cellIs" dxfId="1" priority="133" operator="between">
      <formula>0</formula>
      <formula>1000000</formula>
    </cfRule>
  </conditionalFormatting>
  <conditionalFormatting sqref="AC45">
    <cfRule type="cellIs" dxfId="1" priority="134" operator="between">
      <formula>0</formula>
      <formula>1000000</formula>
    </cfRule>
  </conditionalFormatting>
  <conditionalFormatting sqref="AC46">
    <cfRule type="cellIs" dxfId="1" priority="135" operator="between">
      <formula>0</formula>
      <formula>1000000</formula>
    </cfRule>
  </conditionalFormatting>
  <conditionalFormatting sqref="AC47">
    <cfRule type="cellIs" dxfId="1" priority="136" operator="between">
      <formula>0</formula>
      <formula>1000000</formula>
    </cfRule>
  </conditionalFormatting>
  <conditionalFormatting sqref="AC48">
    <cfRule type="cellIs" dxfId="1" priority="137" operator="between">
      <formula>0</formula>
      <formula>1000000</formula>
    </cfRule>
  </conditionalFormatting>
  <conditionalFormatting sqref="AC49">
    <cfRule type="cellIs" dxfId="1" priority="138" operator="between">
      <formula>0</formula>
      <formula>1000000</formula>
    </cfRule>
  </conditionalFormatting>
  <conditionalFormatting sqref="AC50">
    <cfRule type="cellIs" dxfId="1" priority="139" operator="between">
      <formula>0</formula>
      <formula>1000000</formula>
    </cfRule>
  </conditionalFormatting>
  <conditionalFormatting sqref="AC51">
    <cfRule type="cellIs" dxfId="1" priority="140" operator="between">
      <formula>0</formula>
      <formula>1000000</formula>
    </cfRule>
  </conditionalFormatting>
  <conditionalFormatting sqref="AC52">
    <cfRule type="cellIs" dxfId="1" priority="141" operator="between">
      <formula>0</formula>
      <formula>1000000</formula>
    </cfRule>
  </conditionalFormatting>
  <conditionalFormatting sqref="AC53">
    <cfRule type="cellIs" dxfId="1" priority="142" operator="between">
      <formula>0</formula>
      <formula>1000000</formula>
    </cfRule>
  </conditionalFormatting>
  <conditionalFormatting sqref="AC54">
    <cfRule type="cellIs" dxfId="1" priority="143" operator="between">
      <formula>0</formula>
      <formula>1000000</formula>
    </cfRule>
  </conditionalFormatting>
  <conditionalFormatting sqref="AC55">
    <cfRule type="cellIs" dxfId="1" priority="144" operator="between">
      <formula>0</formula>
      <formula>1000000</formula>
    </cfRule>
  </conditionalFormatting>
  <conditionalFormatting sqref="AC56">
    <cfRule type="cellIs" dxfId="1" priority="145" operator="between">
      <formula>0</formula>
      <formula>1000000</formula>
    </cfRule>
  </conditionalFormatting>
  <conditionalFormatting sqref="AC57">
    <cfRule type="cellIs" dxfId="1" priority="146" operator="between">
      <formula>0</formula>
      <formula>1000000</formula>
    </cfRule>
  </conditionalFormatting>
  <conditionalFormatting sqref="AC58">
    <cfRule type="cellIs" dxfId="1" priority="147" operator="between">
      <formula>0</formula>
      <formula>1000000</formula>
    </cfRule>
  </conditionalFormatting>
  <conditionalFormatting sqref="AC59">
    <cfRule type="cellIs" dxfId="1" priority="148" operator="between">
      <formula>0</formula>
      <formula>1000000</formula>
    </cfRule>
  </conditionalFormatting>
  <conditionalFormatting sqref="AC60">
    <cfRule type="cellIs" dxfId="1" priority="149" operator="between">
      <formula>0</formula>
      <formula>1000000</formula>
    </cfRule>
  </conditionalFormatting>
  <conditionalFormatting sqref="AC61">
    <cfRule type="cellIs" dxfId="1" priority="150" operator="between">
      <formula>0</formula>
      <formula>1000000</formula>
    </cfRule>
  </conditionalFormatting>
  <conditionalFormatting sqref="AC62">
    <cfRule type="cellIs" dxfId="1" priority="151" operator="between">
      <formula>0</formula>
      <formula>1000000</formula>
    </cfRule>
  </conditionalFormatting>
  <conditionalFormatting sqref="AC63">
    <cfRule type="cellIs" dxfId="1" priority="152" operator="between">
      <formula>0</formula>
      <formula>1000000</formula>
    </cfRule>
  </conditionalFormatting>
  <conditionalFormatting sqref="AC64">
    <cfRule type="cellIs" dxfId="1" priority="153" operator="between">
      <formula>0</formula>
      <formula>1000000</formula>
    </cfRule>
  </conditionalFormatting>
  <conditionalFormatting sqref="AC65">
    <cfRule type="cellIs" dxfId="1" priority="154" operator="between">
      <formula>0</formula>
      <formula>1000000</formula>
    </cfRule>
  </conditionalFormatting>
  <conditionalFormatting sqref="AC66">
    <cfRule type="cellIs" dxfId="1" priority="155" operator="between">
      <formula>0</formula>
      <formula>1000000</formula>
    </cfRule>
  </conditionalFormatting>
  <conditionalFormatting sqref="AC67">
    <cfRule type="cellIs" dxfId="1" priority="156" operator="between">
      <formula>0</formula>
      <formula>1000000</formula>
    </cfRule>
  </conditionalFormatting>
  <conditionalFormatting sqref="AC68">
    <cfRule type="cellIs" dxfId="1" priority="157" operator="between">
      <formula>0</formula>
      <formula>1000000</formula>
    </cfRule>
  </conditionalFormatting>
  <conditionalFormatting sqref="AC69">
    <cfRule type="cellIs" dxfId="1" priority="158" operator="between">
      <formula>0</formula>
      <formula>1000000</formula>
    </cfRule>
  </conditionalFormatting>
  <conditionalFormatting sqref="AC70">
    <cfRule type="cellIs" dxfId="1" priority="159" operator="between">
      <formula>0</formula>
      <formula>1000000</formula>
    </cfRule>
  </conditionalFormatting>
  <conditionalFormatting sqref="AC71">
    <cfRule type="cellIs" dxfId="1" priority="160" operator="between">
      <formula>0</formula>
      <formula>1000000</formula>
    </cfRule>
  </conditionalFormatting>
  <conditionalFormatting sqref="AC72">
    <cfRule type="cellIs" dxfId="1" priority="161" operator="between">
      <formula>0</formula>
      <formula>1000000</formula>
    </cfRule>
  </conditionalFormatting>
  <conditionalFormatting sqref="AC73">
    <cfRule type="cellIs" dxfId="1" priority="162" operator="between">
      <formula>0</formula>
      <formula>1000000</formula>
    </cfRule>
  </conditionalFormatting>
  <conditionalFormatting sqref="AC74">
    <cfRule type="cellIs" dxfId="1" priority="163" operator="between">
      <formula>0</formula>
      <formula>1000000</formula>
    </cfRule>
  </conditionalFormatting>
  <conditionalFormatting sqref="AC75">
    <cfRule type="cellIs" dxfId="1" priority="164" operator="between">
      <formula>0</formula>
      <formula>1000000</formula>
    </cfRule>
  </conditionalFormatting>
  <conditionalFormatting sqref="AC76">
    <cfRule type="cellIs" dxfId="1" priority="165" operator="between">
      <formula>0</formula>
      <formula>1000000</formula>
    </cfRule>
  </conditionalFormatting>
  <conditionalFormatting sqref="AC77">
    <cfRule type="cellIs" dxfId="1" priority="166" operator="between">
      <formula>0</formula>
      <formula>1000000</formula>
    </cfRule>
  </conditionalFormatting>
  <conditionalFormatting sqref="AC78">
    <cfRule type="cellIs" dxfId="1" priority="167" operator="between">
      <formula>0</formula>
      <formula>1000000</formula>
    </cfRule>
  </conditionalFormatting>
  <conditionalFormatting sqref="AC79">
    <cfRule type="cellIs" dxfId="1" priority="168" operator="between">
      <formula>0</formula>
      <formula>1000000</formula>
    </cfRule>
  </conditionalFormatting>
  <conditionalFormatting sqref="AC80">
    <cfRule type="cellIs" dxfId="1" priority="169" operator="between">
      <formula>0</formula>
      <formula>1000000</formula>
    </cfRule>
  </conditionalFormatting>
  <conditionalFormatting sqref="AC81">
    <cfRule type="cellIs" dxfId="1" priority="170" operator="between">
      <formula>0</formula>
      <formula>1000000</formula>
    </cfRule>
  </conditionalFormatting>
  <conditionalFormatting sqref="AC82">
    <cfRule type="cellIs" dxfId="1" priority="171" operator="between">
      <formula>0</formula>
      <formula>1000000</formula>
    </cfRule>
  </conditionalFormatting>
  <conditionalFormatting sqref="AC83">
    <cfRule type="cellIs" dxfId="1" priority="172" operator="between">
      <formula>0</formula>
      <formula>1000000</formula>
    </cfRule>
  </conditionalFormatting>
  <conditionalFormatting sqref="AC84">
    <cfRule type="cellIs" dxfId="1" priority="173" operator="between">
      <formula>0</formula>
      <formula>1000000</formula>
    </cfRule>
  </conditionalFormatting>
  <conditionalFormatting sqref="AC85">
    <cfRule type="cellIs" dxfId="1" priority="174" operator="between">
      <formula>0</formula>
      <formula>1000000</formula>
    </cfRule>
  </conditionalFormatting>
  <conditionalFormatting sqref="AC86">
    <cfRule type="cellIs" dxfId="1" priority="175" operator="between">
      <formula>0</formula>
      <formula>1000000</formula>
    </cfRule>
  </conditionalFormatting>
  <conditionalFormatting sqref="AC87">
    <cfRule type="cellIs" dxfId="1" priority="176" operator="between">
      <formula>0</formula>
      <formula>1000000</formula>
    </cfRule>
  </conditionalFormatting>
  <conditionalFormatting sqref="AC88">
    <cfRule type="cellIs" dxfId="1" priority="177" operator="between">
      <formula>0</formula>
      <formula>1000000</formula>
    </cfRule>
  </conditionalFormatting>
  <conditionalFormatting sqref="AC89">
    <cfRule type="cellIs" dxfId="1" priority="178" operator="between">
      <formula>0</formula>
      <formula>1000000</formula>
    </cfRule>
  </conditionalFormatting>
  <conditionalFormatting sqref="AC90">
    <cfRule type="cellIs" dxfId="1" priority="179" operator="between">
      <formula>0</formula>
      <formula>1000000</formula>
    </cfRule>
  </conditionalFormatting>
  <conditionalFormatting sqref="AC91">
    <cfRule type="cellIs" dxfId="1" priority="180" operator="between">
      <formula>0</formula>
      <formula>1000000</formula>
    </cfRule>
  </conditionalFormatting>
  <conditionalFormatting sqref="AC92">
    <cfRule type="cellIs" dxfId="1" priority="181" operator="between">
      <formula>0</formula>
      <formula>1000000</formula>
    </cfRule>
  </conditionalFormatting>
  <conditionalFormatting sqref="AC93">
    <cfRule type="cellIs" dxfId="1" priority="182" operator="between">
      <formula>0</formula>
      <formula>1000000</formula>
    </cfRule>
  </conditionalFormatting>
  <conditionalFormatting sqref="AC94">
    <cfRule type="cellIs" dxfId="1" priority="183" operator="between">
      <formula>0</formula>
      <formula>1000000</formula>
    </cfRule>
  </conditionalFormatting>
  <conditionalFormatting sqref="AC95">
    <cfRule type="cellIs" dxfId="1" priority="184" operator="between">
      <formula>0</formula>
      <formula>1000000</formula>
    </cfRule>
  </conditionalFormatting>
  <conditionalFormatting sqref="AC96">
    <cfRule type="cellIs" dxfId="1" priority="185" operator="between">
      <formula>0</formula>
      <formula>1000000</formula>
    </cfRule>
  </conditionalFormatting>
  <conditionalFormatting sqref="AC97">
    <cfRule type="cellIs" dxfId="1" priority="186" operator="between">
      <formula>0</formula>
      <formula>1000000</formula>
    </cfRule>
  </conditionalFormatting>
  <conditionalFormatting sqref="AC98">
    <cfRule type="cellIs" dxfId="1" priority="187" operator="between">
      <formula>0</formula>
      <formula>1000000</formula>
    </cfRule>
  </conditionalFormatting>
  <conditionalFormatting sqref="AC99">
    <cfRule type="cellIs" dxfId="1" priority="188" operator="between">
      <formula>0</formula>
      <formula>1000000</formula>
    </cfRule>
  </conditionalFormatting>
  <conditionalFormatting sqref="AC100">
    <cfRule type="cellIs" dxfId="1" priority="189" operator="between">
      <formula>0</formula>
      <formula>1000000</formula>
    </cfRule>
  </conditionalFormatting>
  <conditionalFormatting sqref="AC101">
    <cfRule type="cellIs" dxfId="1" priority="190" operator="between">
      <formula>0</formula>
      <formula>1000000</formula>
    </cfRule>
  </conditionalFormatting>
  <conditionalFormatting sqref="AC102">
    <cfRule type="cellIs" dxfId="1" priority="191" operator="between">
      <formula>0</formula>
      <formula>1000000</formula>
    </cfRule>
  </conditionalFormatting>
  <conditionalFormatting sqref="AC103">
    <cfRule type="cellIs" dxfId="1" priority="192" operator="between">
      <formula>0</formula>
      <formula>1000000</formula>
    </cfRule>
  </conditionalFormatting>
  <conditionalFormatting sqref="M8">
    <cfRule type="cellIs" dxfId="2" priority="193" operator="greaterThan">
      <formula>0</formula>
    </cfRule>
  </conditionalFormatting>
  <conditionalFormatting sqref="M9">
    <cfRule type="cellIs" dxfId="2" priority="194" operator="greaterThan">
      <formula>0</formula>
    </cfRule>
  </conditionalFormatting>
  <conditionalFormatting sqref="M10">
    <cfRule type="cellIs" dxfId="2" priority="195" operator="greaterThan">
      <formula>0</formula>
    </cfRule>
  </conditionalFormatting>
  <conditionalFormatting sqref="M11">
    <cfRule type="cellIs" dxfId="2" priority="196" operator="greaterThan">
      <formula>0</formula>
    </cfRule>
  </conditionalFormatting>
  <conditionalFormatting sqref="M12">
    <cfRule type="cellIs" dxfId="2" priority="197" operator="greaterThan">
      <formula>0</formula>
    </cfRule>
  </conditionalFormatting>
  <conditionalFormatting sqref="M13">
    <cfRule type="cellIs" dxfId="2" priority="198" operator="greaterThan">
      <formula>0</formula>
    </cfRule>
  </conditionalFormatting>
  <conditionalFormatting sqref="M14">
    <cfRule type="cellIs" dxfId="2" priority="199" operator="greaterThan">
      <formula>0</formula>
    </cfRule>
  </conditionalFormatting>
  <conditionalFormatting sqref="M15">
    <cfRule type="cellIs" dxfId="2" priority="200" operator="greaterThan">
      <formula>0</formula>
    </cfRule>
  </conditionalFormatting>
  <conditionalFormatting sqref="M16">
    <cfRule type="cellIs" dxfId="2" priority="201" operator="greaterThan">
      <formula>0</formula>
    </cfRule>
  </conditionalFormatting>
  <conditionalFormatting sqref="M17">
    <cfRule type="cellIs" dxfId="2" priority="202" operator="greaterThan">
      <formula>0</formula>
    </cfRule>
  </conditionalFormatting>
  <conditionalFormatting sqref="M18">
    <cfRule type="cellIs" dxfId="2" priority="203" operator="greaterThan">
      <formula>0</formula>
    </cfRule>
  </conditionalFormatting>
  <conditionalFormatting sqref="M19">
    <cfRule type="cellIs" dxfId="2" priority="204" operator="greaterThan">
      <formula>0</formula>
    </cfRule>
  </conditionalFormatting>
  <conditionalFormatting sqref="M20">
    <cfRule type="cellIs" dxfId="2" priority="205" operator="greaterThan">
      <formula>0</formula>
    </cfRule>
  </conditionalFormatting>
  <conditionalFormatting sqref="M21">
    <cfRule type="cellIs" dxfId="2" priority="206" operator="greaterThan">
      <formula>0</formula>
    </cfRule>
  </conditionalFormatting>
  <conditionalFormatting sqref="M22">
    <cfRule type="cellIs" dxfId="2" priority="207" operator="greaterThan">
      <formula>0</formula>
    </cfRule>
  </conditionalFormatting>
  <conditionalFormatting sqref="M23">
    <cfRule type="cellIs" dxfId="2" priority="208" operator="greaterThan">
      <formula>0</formula>
    </cfRule>
  </conditionalFormatting>
  <conditionalFormatting sqref="M24">
    <cfRule type="cellIs" dxfId="2" priority="209" operator="greaterThan">
      <formula>0</formula>
    </cfRule>
  </conditionalFormatting>
  <conditionalFormatting sqref="M25">
    <cfRule type="cellIs" dxfId="2" priority="210" operator="greaterThan">
      <formula>0</formula>
    </cfRule>
  </conditionalFormatting>
  <conditionalFormatting sqref="M26">
    <cfRule type="cellIs" dxfId="2" priority="211" operator="greaterThan">
      <formula>0</formula>
    </cfRule>
  </conditionalFormatting>
  <conditionalFormatting sqref="M27">
    <cfRule type="cellIs" dxfId="2" priority="212" operator="greaterThan">
      <formula>0</formula>
    </cfRule>
  </conditionalFormatting>
  <conditionalFormatting sqref="M28">
    <cfRule type="cellIs" dxfId="2" priority="213" operator="greaterThan">
      <formula>0</formula>
    </cfRule>
  </conditionalFormatting>
  <conditionalFormatting sqref="M29">
    <cfRule type="cellIs" dxfId="2" priority="214" operator="greaterThan">
      <formula>0</formula>
    </cfRule>
  </conditionalFormatting>
  <conditionalFormatting sqref="M30">
    <cfRule type="cellIs" dxfId="2" priority="215" operator="greaterThan">
      <formula>0</formula>
    </cfRule>
  </conditionalFormatting>
  <conditionalFormatting sqref="M31">
    <cfRule type="cellIs" dxfId="2" priority="216" operator="greaterThan">
      <formula>0</formula>
    </cfRule>
  </conditionalFormatting>
  <conditionalFormatting sqref="M32">
    <cfRule type="cellIs" dxfId="2" priority="217" operator="greaterThan">
      <formula>0</formula>
    </cfRule>
  </conditionalFormatting>
  <conditionalFormatting sqref="M33">
    <cfRule type="cellIs" dxfId="2" priority="218" operator="greaterThan">
      <formula>0</formula>
    </cfRule>
  </conditionalFormatting>
  <conditionalFormatting sqref="M34">
    <cfRule type="cellIs" dxfId="2" priority="219" operator="greaterThan">
      <formula>0</formula>
    </cfRule>
  </conditionalFormatting>
  <conditionalFormatting sqref="M35">
    <cfRule type="cellIs" dxfId="2" priority="220" operator="greaterThan">
      <formula>0</formula>
    </cfRule>
  </conditionalFormatting>
  <conditionalFormatting sqref="M36">
    <cfRule type="cellIs" dxfId="2" priority="221" operator="greaterThan">
      <formula>0</formula>
    </cfRule>
  </conditionalFormatting>
  <conditionalFormatting sqref="M37">
    <cfRule type="cellIs" dxfId="2" priority="222" operator="greaterThan">
      <formula>0</formula>
    </cfRule>
  </conditionalFormatting>
  <conditionalFormatting sqref="M38">
    <cfRule type="cellIs" dxfId="2" priority="223" operator="greaterThan">
      <formula>0</formula>
    </cfRule>
  </conditionalFormatting>
  <conditionalFormatting sqref="M39">
    <cfRule type="cellIs" dxfId="2" priority="224" operator="greaterThan">
      <formula>0</formula>
    </cfRule>
  </conditionalFormatting>
  <conditionalFormatting sqref="M40">
    <cfRule type="cellIs" dxfId="2" priority="225" operator="greaterThan">
      <formula>0</formula>
    </cfRule>
  </conditionalFormatting>
  <conditionalFormatting sqref="M41">
    <cfRule type="cellIs" dxfId="2" priority="226" operator="greaterThan">
      <formula>0</formula>
    </cfRule>
  </conditionalFormatting>
  <conditionalFormatting sqref="M42">
    <cfRule type="cellIs" dxfId="2" priority="227" operator="greaterThan">
      <formula>0</formula>
    </cfRule>
  </conditionalFormatting>
  <conditionalFormatting sqref="M43">
    <cfRule type="cellIs" dxfId="2" priority="228" operator="greaterThan">
      <formula>0</formula>
    </cfRule>
  </conditionalFormatting>
  <conditionalFormatting sqref="M44">
    <cfRule type="cellIs" dxfId="2" priority="229" operator="greaterThan">
      <formula>0</formula>
    </cfRule>
  </conditionalFormatting>
  <conditionalFormatting sqref="M45">
    <cfRule type="cellIs" dxfId="2" priority="230" operator="greaterThan">
      <formula>0</formula>
    </cfRule>
  </conditionalFormatting>
  <conditionalFormatting sqref="M46">
    <cfRule type="cellIs" dxfId="2" priority="231" operator="greaterThan">
      <formula>0</formula>
    </cfRule>
  </conditionalFormatting>
  <conditionalFormatting sqref="M47">
    <cfRule type="cellIs" dxfId="2" priority="232" operator="greaterThan">
      <formula>0</formula>
    </cfRule>
  </conditionalFormatting>
  <conditionalFormatting sqref="M48">
    <cfRule type="cellIs" dxfId="2" priority="233" operator="greaterThan">
      <formula>0</formula>
    </cfRule>
  </conditionalFormatting>
  <conditionalFormatting sqref="M49">
    <cfRule type="cellIs" dxfId="2" priority="234" operator="greaterThan">
      <formula>0</formula>
    </cfRule>
  </conditionalFormatting>
  <conditionalFormatting sqref="M50">
    <cfRule type="cellIs" dxfId="2" priority="235" operator="greaterThan">
      <formula>0</formula>
    </cfRule>
  </conditionalFormatting>
  <conditionalFormatting sqref="M51">
    <cfRule type="cellIs" dxfId="2" priority="236" operator="greaterThan">
      <formula>0</formula>
    </cfRule>
  </conditionalFormatting>
  <conditionalFormatting sqref="M52">
    <cfRule type="cellIs" dxfId="2" priority="237" operator="greaterThan">
      <formula>0</formula>
    </cfRule>
  </conditionalFormatting>
  <conditionalFormatting sqref="M53">
    <cfRule type="cellIs" dxfId="2" priority="238" operator="greaterThan">
      <formula>0</formula>
    </cfRule>
  </conditionalFormatting>
  <conditionalFormatting sqref="M54">
    <cfRule type="cellIs" dxfId="2" priority="239" operator="greaterThan">
      <formula>0</formula>
    </cfRule>
  </conditionalFormatting>
  <conditionalFormatting sqref="M55">
    <cfRule type="cellIs" dxfId="2" priority="240" operator="greaterThan">
      <formula>0</formula>
    </cfRule>
  </conditionalFormatting>
  <conditionalFormatting sqref="M56">
    <cfRule type="cellIs" dxfId="2" priority="241" operator="greaterThan">
      <formula>0</formula>
    </cfRule>
  </conditionalFormatting>
  <conditionalFormatting sqref="M57">
    <cfRule type="cellIs" dxfId="2" priority="242" operator="greaterThan">
      <formula>0</formula>
    </cfRule>
  </conditionalFormatting>
  <conditionalFormatting sqref="M58">
    <cfRule type="cellIs" dxfId="2" priority="243" operator="greaterThan">
      <formula>0</formula>
    </cfRule>
  </conditionalFormatting>
  <conditionalFormatting sqref="M59">
    <cfRule type="cellIs" dxfId="2" priority="244" operator="greaterThan">
      <formula>0</formula>
    </cfRule>
  </conditionalFormatting>
  <conditionalFormatting sqref="M60">
    <cfRule type="cellIs" dxfId="2" priority="245" operator="greaterThan">
      <formula>0</formula>
    </cfRule>
  </conditionalFormatting>
  <conditionalFormatting sqref="M61">
    <cfRule type="cellIs" dxfId="2" priority="246" operator="greaterThan">
      <formula>0</formula>
    </cfRule>
  </conditionalFormatting>
  <conditionalFormatting sqref="M62">
    <cfRule type="cellIs" dxfId="2" priority="247" operator="greaterThan">
      <formula>0</formula>
    </cfRule>
  </conditionalFormatting>
  <conditionalFormatting sqref="M63">
    <cfRule type="cellIs" dxfId="2" priority="248" operator="greaterThan">
      <formula>0</formula>
    </cfRule>
  </conditionalFormatting>
  <conditionalFormatting sqref="M64">
    <cfRule type="cellIs" dxfId="2" priority="249" operator="greaterThan">
      <formula>0</formula>
    </cfRule>
  </conditionalFormatting>
  <conditionalFormatting sqref="M65">
    <cfRule type="cellIs" dxfId="2" priority="250" operator="greaterThan">
      <formula>0</formula>
    </cfRule>
  </conditionalFormatting>
  <conditionalFormatting sqref="M66">
    <cfRule type="cellIs" dxfId="2" priority="251" operator="greaterThan">
      <formula>0</formula>
    </cfRule>
  </conditionalFormatting>
  <conditionalFormatting sqref="M67">
    <cfRule type="cellIs" dxfId="2" priority="252" operator="greaterThan">
      <formula>0</formula>
    </cfRule>
  </conditionalFormatting>
  <conditionalFormatting sqref="M68">
    <cfRule type="cellIs" dxfId="2" priority="253" operator="greaterThan">
      <formula>0</formula>
    </cfRule>
  </conditionalFormatting>
  <conditionalFormatting sqref="M69">
    <cfRule type="cellIs" dxfId="2" priority="254" operator="greaterThan">
      <formula>0</formula>
    </cfRule>
  </conditionalFormatting>
  <conditionalFormatting sqref="M70">
    <cfRule type="cellIs" dxfId="2" priority="255" operator="greaterThan">
      <formula>0</formula>
    </cfRule>
  </conditionalFormatting>
  <conditionalFormatting sqref="M71">
    <cfRule type="cellIs" dxfId="2" priority="256" operator="greaterThan">
      <formula>0</formula>
    </cfRule>
  </conditionalFormatting>
  <conditionalFormatting sqref="M72">
    <cfRule type="cellIs" dxfId="2" priority="257" operator="greaterThan">
      <formula>0</formula>
    </cfRule>
  </conditionalFormatting>
  <conditionalFormatting sqref="M73">
    <cfRule type="cellIs" dxfId="2" priority="258" operator="greaterThan">
      <formula>0</formula>
    </cfRule>
  </conditionalFormatting>
  <conditionalFormatting sqref="M74">
    <cfRule type="cellIs" dxfId="2" priority="259" operator="greaterThan">
      <formula>0</formula>
    </cfRule>
  </conditionalFormatting>
  <conditionalFormatting sqref="M75">
    <cfRule type="cellIs" dxfId="2" priority="260" operator="greaterThan">
      <formula>0</formula>
    </cfRule>
  </conditionalFormatting>
  <conditionalFormatting sqref="M76">
    <cfRule type="cellIs" dxfId="2" priority="261" operator="greaterThan">
      <formula>0</formula>
    </cfRule>
  </conditionalFormatting>
  <conditionalFormatting sqref="M77">
    <cfRule type="cellIs" dxfId="2" priority="262" operator="greaterThan">
      <formula>0</formula>
    </cfRule>
  </conditionalFormatting>
  <conditionalFormatting sqref="M78">
    <cfRule type="cellIs" dxfId="2" priority="263" operator="greaterThan">
      <formula>0</formula>
    </cfRule>
  </conditionalFormatting>
  <conditionalFormatting sqref="M79">
    <cfRule type="cellIs" dxfId="2" priority="264" operator="greaterThan">
      <formula>0</formula>
    </cfRule>
  </conditionalFormatting>
  <conditionalFormatting sqref="M80">
    <cfRule type="cellIs" dxfId="2" priority="265" operator="greaterThan">
      <formula>0</formula>
    </cfRule>
  </conditionalFormatting>
  <conditionalFormatting sqref="M81">
    <cfRule type="cellIs" dxfId="2" priority="266" operator="greaterThan">
      <formula>0</formula>
    </cfRule>
  </conditionalFormatting>
  <conditionalFormatting sqref="M82">
    <cfRule type="cellIs" dxfId="2" priority="267" operator="greaterThan">
      <formula>0</formula>
    </cfRule>
  </conditionalFormatting>
  <conditionalFormatting sqref="M83">
    <cfRule type="cellIs" dxfId="2" priority="268" operator="greaterThan">
      <formula>0</formula>
    </cfRule>
  </conditionalFormatting>
  <conditionalFormatting sqref="M84">
    <cfRule type="cellIs" dxfId="2" priority="269" operator="greaterThan">
      <formula>0</formula>
    </cfRule>
  </conditionalFormatting>
  <conditionalFormatting sqref="M85">
    <cfRule type="cellIs" dxfId="2" priority="270" operator="greaterThan">
      <formula>0</formula>
    </cfRule>
  </conditionalFormatting>
  <conditionalFormatting sqref="M86">
    <cfRule type="cellIs" dxfId="2" priority="271" operator="greaterThan">
      <formula>0</formula>
    </cfRule>
  </conditionalFormatting>
  <conditionalFormatting sqref="M87">
    <cfRule type="cellIs" dxfId="2" priority="272" operator="greaterThan">
      <formula>0</formula>
    </cfRule>
  </conditionalFormatting>
  <conditionalFormatting sqref="M88">
    <cfRule type="cellIs" dxfId="2" priority="273" operator="greaterThan">
      <formula>0</formula>
    </cfRule>
  </conditionalFormatting>
  <conditionalFormatting sqref="M89">
    <cfRule type="cellIs" dxfId="2" priority="274" operator="greaterThan">
      <formula>0</formula>
    </cfRule>
  </conditionalFormatting>
  <conditionalFormatting sqref="M90">
    <cfRule type="cellIs" dxfId="2" priority="275" operator="greaterThan">
      <formula>0</formula>
    </cfRule>
  </conditionalFormatting>
  <conditionalFormatting sqref="M91">
    <cfRule type="cellIs" dxfId="2" priority="276" operator="greaterThan">
      <formula>0</formula>
    </cfRule>
  </conditionalFormatting>
  <conditionalFormatting sqref="M92">
    <cfRule type="cellIs" dxfId="2" priority="277" operator="greaterThan">
      <formula>0</formula>
    </cfRule>
  </conditionalFormatting>
  <conditionalFormatting sqref="M93">
    <cfRule type="cellIs" dxfId="2" priority="278" operator="greaterThan">
      <formula>0</formula>
    </cfRule>
  </conditionalFormatting>
  <conditionalFormatting sqref="M94">
    <cfRule type="cellIs" dxfId="2" priority="279" operator="greaterThan">
      <formula>0</formula>
    </cfRule>
  </conditionalFormatting>
  <conditionalFormatting sqref="M95">
    <cfRule type="cellIs" dxfId="2" priority="280" operator="greaterThan">
      <formula>0</formula>
    </cfRule>
  </conditionalFormatting>
  <conditionalFormatting sqref="M96">
    <cfRule type="cellIs" dxfId="2" priority="281" operator="greaterThan">
      <formula>0</formula>
    </cfRule>
  </conditionalFormatting>
  <conditionalFormatting sqref="M97">
    <cfRule type="cellIs" dxfId="2" priority="282" operator="greaterThan">
      <formula>0</formula>
    </cfRule>
  </conditionalFormatting>
  <conditionalFormatting sqref="M98">
    <cfRule type="cellIs" dxfId="2" priority="283" operator="greaterThan">
      <formula>0</formula>
    </cfRule>
  </conditionalFormatting>
  <conditionalFormatting sqref="M99">
    <cfRule type="cellIs" dxfId="2" priority="284" operator="greaterThan">
      <formula>0</formula>
    </cfRule>
  </conditionalFormatting>
  <conditionalFormatting sqref="M100">
    <cfRule type="cellIs" dxfId="2" priority="285" operator="greaterThan">
      <formula>0</formula>
    </cfRule>
  </conditionalFormatting>
  <conditionalFormatting sqref="M101">
    <cfRule type="cellIs" dxfId="2" priority="286" operator="greaterThan">
      <formula>0</formula>
    </cfRule>
  </conditionalFormatting>
  <conditionalFormatting sqref="M102">
    <cfRule type="cellIs" dxfId="2" priority="287" operator="greaterThan">
      <formula>0</formula>
    </cfRule>
  </conditionalFormatting>
  <conditionalFormatting sqref="M103">
    <cfRule type="cellIs" dxfId="2" priority="288" operator="greaterThan">
      <formula>0</formula>
    </cfRule>
  </conditionalFormatting>
  <conditionalFormatting sqref="M104">
    <cfRule type="cellIs" dxfId="2" priority="289" operator="greaterThan">
      <formula>0</formula>
    </cfRule>
  </conditionalFormatting>
  <conditionalFormatting sqref="P8">
    <cfRule type="cellIs" dxfId="2" priority="290" operator="greaterThan">
      <formula>0</formula>
    </cfRule>
  </conditionalFormatting>
  <conditionalFormatting sqref="P9">
    <cfRule type="cellIs" dxfId="2" priority="291" operator="greaterThan">
      <formula>0</formula>
    </cfRule>
  </conditionalFormatting>
  <conditionalFormatting sqref="P10">
    <cfRule type="cellIs" dxfId="2" priority="292" operator="greaterThan">
      <formula>0</formula>
    </cfRule>
  </conditionalFormatting>
  <conditionalFormatting sqref="P11">
    <cfRule type="cellIs" dxfId="2" priority="293" operator="greaterThan">
      <formula>0</formula>
    </cfRule>
  </conditionalFormatting>
  <conditionalFormatting sqref="P12">
    <cfRule type="cellIs" dxfId="2" priority="294" operator="greaterThan">
      <formula>0</formula>
    </cfRule>
  </conditionalFormatting>
  <conditionalFormatting sqref="P13">
    <cfRule type="cellIs" dxfId="2" priority="295" operator="greaterThan">
      <formula>0</formula>
    </cfRule>
  </conditionalFormatting>
  <conditionalFormatting sqref="P14">
    <cfRule type="cellIs" dxfId="2" priority="296" operator="greaterThan">
      <formula>0</formula>
    </cfRule>
  </conditionalFormatting>
  <conditionalFormatting sqref="P15">
    <cfRule type="cellIs" dxfId="2" priority="297" operator="greaterThan">
      <formula>0</formula>
    </cfRule>
  </conditionalFormatting>
  <conditionalFormatting sqref="P16">
    <cfRule type="cellIs" dxfId="2" priority="298" operator="greaterThan">
      <formula>0</formula>
    </cfRule>
  </conditionalFormatting>
  <conditionalFormatting sqref="P17">
    <cfRule type="cellIs" dxfId="2" priority="299" operator="greaterThan">
      <formula>0</formula>
    </cfRule>
  </conditionalFormatting>
  <conditionalFormatting sqref="P18">
    <cfRule type="cellIs" dxfId="2" priority="300" operator="greaterThan">
      <formula>0</formula>
    </cfRule>
  </conditionalFormatting>
  <conditionalFormatting sqref="P19">
    <cfRule type="cellIs" dxfId="2" priority="301" operator="greaterThan">
      <formula>0</formula>
    </cfRule>
  </conditionalFormatting>
  <conditionalFormatting sqref="P20">
    <cfRule type="cellIs" dxfId="2" priority="302" operator="greaterThan">
      <formula>0</formula>
    </cfRule>
  </conditionalFormatting>
  <conditionalFormatting sqref="P21">
    <cfRule type="cellIs" dxfId="2" priority="303" operator="greaterThan">
      <formula>0</formula>
    </cfRule>
  </conditionalFormatting>
  <conditionalFormatting sqref="P22">
    <cfRule type="cellIs" dxfId="2" priority="304" operator="greaterThan">
      <formula>0</formula>
    </cfRule>
  </conditionalFormatting>
  <conditionalFormatting sqref="P23">
    <cfRule type="cellIs" dxfId="2" priority="305" operator="greaterThan">
      <formula>0</formula>
    </cfRule>
  </conditionalFormatting>
  <conditionalFormatting sqref="P24">
    <cfRule type="cellIs" dxfId="2" priority="306" operator="greaterThan">
      <formula>0</formula>
    </cfRule>
  </conditionalFormatting>
  <conditionalFormatting sqref="P25">
    <cfRule type="cellIs" dxfId="2" priority="307" operator="greaterThan">
      <formula>0</formula>
    </cfRule>
  </conditionalFormatting>
  <conditionalFormatting sqref="P26">
    <cfRule type="cellIs" dxfId="2" priority="308" operator="greaterThan">
      <formula>0</formula>
    </cfRule>
  </conditionalFormatting>
  <conditionalFormatting sqref="P27">
    <cfRule type="cellIs" dxfId="2" priority="309" operator="greaterThan">
      <formula>0</formula>
    </cfRule>
  </conditionalFormatting>
  <conditionalFormatting sqref="P28">
    <cfRule type="cellIs" dxfId="2" priority="310" operator="greaterThan">
      <formula>0</formula>
    </cfRule>
  </conditionalFormatting>
  <conditionalFormatting sqref="P29">
    <cfRule type="cellIs" dxfId="2" priority="311" operator="greaterThan">
      <formula>0</formula>
    </cfRule>
  </conditionalFormatting>
  <conditionalFormatting sqref="P30">
    <cfRule type="cellIs" dxfId="2" priority="312" operator="greaterThan">
      <formula>0</formula>
    </cfRule>
  </conditionalFormatting>
  <conditionalFormatting sqref="P31">
    <cfRule type="cellIs" dxfId="2" priority="313" operator="greaterThan">
      <formula>0</formula>
    </cfRule>
  </conditionalFormatting>
  <conditionalFormatting sqref="P32">
    <cfRule type="cellIs" dxfId="2" priority="314" operator="greaterThan">
      <formula>0</formula>
    </cfRule>
  </conditionalFormatting>
  <conditionalFormatting sqref="P33">
    <cfRule type="cellIs" dxfId="2" priority="315" operator="greaterThan">
      <formula>0</formula>
    </cfRule>
  </conditionalFormatting>
  <conditionalFormatting sqref="P34">
    <cfRule type="cellIs" dxfId="2" priority="316" operator="greaterThan">
      <formula>0</formula>
    </cfRule>
  </conditionalFormatting>
  <conditionalFormatting sqref="P35">
    <cfRule type="cellIs" dxfId="2" priority="317" operator="greaterThan">
      <formula>0</formula>
    </cfRule>
  </conditionalFormatting>
  <conditionalFormatting sqref="P36">
    <cfRule type="cellIs" dxfId="2" priority="318" operator="greaterThan">
      <formula>0</formula>
    </cfRule>
  </conditionalFormatting>
  <conditionalFormatting sqref="P37">
    <cfRule type="cellIs" dxfId="2" priority="319" operator="greaterThan">
      <formula>0</formula>
    </cfRule>
  </conditionalFormatting>
  <conditionalFormatting sqref="P38">
    <cfRule type="cellIs" dxfId="2" priority="320" operator="greaterThan">
      <formula>0</formula>
    </cfRule>
  </conditionalFormatting>
  <conditionalFormatting sqref="P39">
    <cfRule type="cellIs" dxfId="2" priority="321" operator="greaterThan">
      <formula>0</formula>
    </cfRule>
  </conditionalFormatting>
  <conditionalFormatting sqref="P40">
    <cfRule type="cellIs" dxfId="2" priority="322" operator="greaterThan">
      <formula>0</formula>
    </cfRule>
  </conditionalFormatting>
  <conditionalFormatting sqref="P41">
    <cfRule type="cellIs" dxfId="2" priority="323" operator="greaterThan">
      <formula>0</formula>
    </cfRule>
  </conditionalFormatting>
  <conditionalFormatting sqref="P42">
    <cfRule type="cellIs" dxfId="2" priority="324" operator="greaterThan">
      <formula>0</formula>
    </cfRule>
  </conditionalFormatting>
  <conditionalFormatting sqref="P43">
    <cfRule type="cellIs" dxfId="2" priority="325" operator="greaterThan">
      <formula>0</formula>
    </cfRule>
  </conditionalFormatting>
  <conditionalFormatting sqref="P44">
    <cfRule type="cellIs" dxfId="2" priority="326" operator="greaterThan">
      <formula>0</formula>
    </cfRule>
  </conditionalFormatting>
  <conditionalFormatting sqref="P45">
    <cfRule type="cellIs" dxfId="2" priority="327" operator="greaterThan">
      <formula>0</formula>
    </cfRule>
  </conditionalFormatting>
  <conditionalFormatting sqref="P46">
    <cfRule type="cellIs" dxfId="2" priority="328" operator="greaterThan">
      <formula>0</formula>
    </cfRule>
  </conditionalFormatting>
  <conditionalFormatting sqref="P47">
    <cfRule type="cellIs" dxfId="2" priority="329" operator="greaterThan">
      <formula>0</formula>
    </cfRule>
  </conditionalFormatting>
  <conditionalFormatting sqref="P48">
    <cfRule type="cellIs" dxfId="2" priority="330" operator="greaterThan">
      <formula>0</formula>
    </cfRule>
  </conditionalFormatting>
  <conditionalFormatting sqref="P49">
    <cfRule type="cellIs" dxfId="2" priority="331" operator="greaterThan">
      <formula>0</formula>
    </cfRule>
  </conditionalFormatting>
  <conditionalFormatting sqref="P50">
    <cfRule type="cellIs" dxfId="2" priority="332" operator="greaterThan">
      <formula>0</formula>
    </cfRule>
  </conditionalFormatting>
  <conditionalFormatting sqref="P51">
    <cfRule type="cellIs" dxfId="2" priority="333" operator="greaterThan">
      <formula>0</formula>
    </cfRule>
  </conditionalFormatting>
  <conditionalFormatting sqref="P52">
    <cfRule type="cellIs" dxfId="2" priority="334" operator="greaterThan">
      <formula>0</formula>
    </cfRule>
  </conditionalFormatting>
  <conditionalFormatting sqref="P53">
    <cfRule type="cellIs" dxfId="2" priority="335" operator="greaterThan">
      <formula>0</formula>
    </cfRule>
  </conditionalFormatting>
  <conditionalFormatting sqref="P54">
    <cfRule type="cellIs" dxfId="2" priority="336" operator="greaterThan">
      <formula>0</formula>
    </cfRule>
  </conditionalFormatting>
  <conditionalFormatting sqref="P55">
    <cfRule type="cellIs" dxfId="2" priority="337" operator="greaterThan">
      <formula>0</formula>
    </cfRule>
  </conditionalFormatting>
  <conditionalFormatting sqref="P56">
    <cfRule type="cellIs" dxfId="2" priority="338" operator="greaterThan">
      <formula>0</formula>
    </cfRule>
  </conditionalFormatting>
  <conditionalFormatting sqref="P57">
    <cfRule type="cellIs" dxfId="2" priority="339" operator="greaterThan">
      <formula>0</formula>
    </cfRule>
  </conditionalFormatting>
  <conditionalFormatting sqref="P58">
    <cfRule type="cellIs" dxfId="2" priority="340" operator="greaterThan">
      <formula>0</formula>
    </cfRule>
  </conditionalFormatting>
  <conditionalFormatting sqref="P59">
    <cfRule type="cellIs" dxfId="2" priority="341" operator="greaterThan">
      <formula>0</formula>
    </cfRule>
  </conditionalFormatting>
  <conditionalFormatting sqref="P60">
    <cfRule type="cellIs" dxfId="2" priority="342" operator="greaterThan">
      <formula>0</formula>
    </cfRule>
  </conditionalFormatting>
  <conditionalFormatting sqref="P61">
    <cfRule type="cellIs" dxfId="2" priority="343" operator="greaterThan">
      <formula>0</formula>
    </cfRule>
  </conditionalFormatting>
  <conditionalFormatting sqref="P62">
    <cfRule type="cellIs" dxfId="2" priority="344" operator="greaterThan">
      <formula>0</formula>
    </cfRule>
  </conditionalFormatting>
  <conditionalFormatting sqref="P63">
    <cfRule type="cellIs" dxfId="2" priority="345" operator="greaterThan">
      <formula>0</formula>
    </cfRule>
  </conditionalFormatting>
  <conditionalFormatting sqref="P64">
    <cfRule type="cellIs" dxfId="2" priority="346" operator="greaterThan">
      <formula>0</formula>
    </cfRule>
  </conditionalFormatting>
  <conditionalFormatting sqref="P65">
    <cfRule type="cellIs" dxfId="2" priority="347" operator="greaterThan">
      <formula>0</formula>
    </cfRule>
  </conditionalFormatting>
  <conditionalFormatting sqref="P66">
    <cfRule type="cellIs" dxfId="2" priority="348" operator="greaterThan">
      <formula>0</formula>
    </cfRule>
  </conditionalFormatting>
  <conditionalFormatting sqref="P67">
    <cfRule type="cellIs" dxfId="2" priority="349" operator="greaterThan">
      <formula>0</formula>
    </cfRule>
  </conditionalFormatting>
  <conditionalFormatting sqref="P68">
    <cfRule type="cellIs" dxfId="2" priority="350" operator="greaterThan">
      <formula>0</formula>
    </cfRule>
  </conditionalFormatting>
  <conditionalFormatting sqref="P69">
    <cfRule type="cellIs" dxfId="2" priority="351" operator="greaterThan">
      <formula>0</formula>
    </cfRule>
  </conditionalFormatting>
  <conditionalFormatting sqref="P70">
    <cfRule type="cellIs" dxfId="2" priority="352" operator="greaterThan">
      <formula>0</formula>
    </cfRule>
  </conditionalFormatting>
  <conditionalFormatting sqref="P71">
    <cfRule type="cellIs" dxfId="2" priority="353" operator="greaterThan">
      <formula>0</formula>
    </cfRule>
  </conditionalFormatting>
  <conditionalFormatting sqref="P72">
    <cfRule type="cellIs" dxfId="2" priority="354" operator="greaterThan">
      <formula>0</formula>
    </cfRule>
  </conditionalFormatting>
  <conditionalFormatting sqref="P73">
    <cfRule type="cellIs" dxfId="2" priority="355" operator="greaterThan">
      <formula>0</formula>
    </cfRule>
  </conditionalFormatting>
  <conditionalFormatting sqref="P74">
    <cfRule type="cellIs" dxfId="2" priority="356" operator="greaterThan">
      <formula>0</formula>
    </cfRule>
  </conditionalFormatting>
  <conditionalFormatting sqref="P75">
    <cfRule type="cellIs" dxfId="2" priority="357" operator="greaterThan">
      <formula>0</formula>
    </cfRule>
  </conditionalFormatting>
  <conditionalFormatting sqref="P76">
    <cfRule type="cellIs" dxfId="2" priority="358" operator="greaterThan">
      <formula>0</formula>
    </cfRule>
  </conditionalFormatting>
  <conditionalFormatting sqref="P77">
    <cfRule type="cellIs" dxfId="2" priority="359" operator="greaterThan">
      <formula>0</formula>
    </cfRule>
  </conditionalFormatting>
  <conditionalFormatting sqref="P78">
    <cfRule type="cellIs" dxfId="2" priority="360" operator="greaterThan">
      <formula>0</formula>
    </cfRule>
  </conditionalFormatting>
  <conditionalFormatting sqref="P79">
    <cfRule type="cellIs" dxfId="2" priority="361" operator="greaterThan">
      <formula>0</formula>
    </cfRule>
  </conditionalFormatting>
  <conditionalFormatting sqref="P80">
    <cfRule type="cellIs" dxfId="2" priority="362" operator="greaterThan">
      <formula>0</formula>
    </cfRule>
  </conditionalFormatting>
  <conditionalFormatting sqref="P81">
    <cfRule type="cellIs" dxfId="2" priority="363" operator="greaterThan">
      <formula>0</formula>
    </cfRule>
  </conditionalFormatting>
  <conditionalFormatting sqref="P82">
    <cfRule type="cellIs" dxfId="2" priority="364" operator="greaterThan">
      <formula>0</formula>
    </cfRule>
  </conditionalFormatting>
  <conditionalFormatting sqref="P83">
    <cfRule type="cellIs" dxfId="2" priority="365" operator="greaterThan">
      <formula>0</formula>
    </cfRule>
  </conditionalFormatting>
  <conditionalFormatting sqref="P84">
    <cfRule type="cellIs" dxfId="2" priority="366" operator="greaterThan">
      <formula>0</formula>
    </cfRule>
  </conditionalFormatting>
  <conditionalFormatting sqref="P85">
    <cfRule type="cellIs" dxfId="2" priority="367" operator="greaterThan">
      <formula>0</formula>
    </cfRule>
  </conditionalFormatting>
  <conditionalFormatting sqref="P86">
    <cfRule type="cellIs" dxfId="2" priority="368" operator="greaterThan">
      <formula>0</formula>
    </cfRule>
  </conditionalFormatting>
  <conditionalFormatting sqref="P87">
    <cfRule type="cellIs" dxfId="2" priority="369" operator="greaterThan">
      <formula>0</formula>
    </cfRule>
  </conditionalFormatting>
  <conditionalFormatting sqref="P88">
    <cfRule type="cellIs" dxfId="2" priority="370" operator="greaterThan">
      <formula>0</formula>
    </cfRule>
  </conditionalFormatting>
  <conditionalFormatting sqref="P89">
    <cfRule type="cellIs" dxfId="2" priority="371" operator="greaterThan">
      <formula>0</formula>
    </cfRule>
  </conditionalFormatting>
  <conditionalFormatting sqref="P90">
    <cfRule type="cellIs" dxfId="2" priority="372" operator="greaterThan">
      <formula>0</formula>
    </cfRule>
  </conditionalFormatting>
  <conditionalFormatting sqref="P91">
    <cfRule type="cellIs" dxfId="2" priority="373" operator="greaterThan">
      <formula>0</formula>
    </cfRule>
  </conditionalFormatting>
  <conditionalFormatting sqref="P92">
    <cfRule type="cellIs" dxfId="2" priority="374" operator="greaterThan">
      <formula>0</formula>
    </cfRule>
  </conditionalFormatting>
  <conditionalFormatting sqref="P93">
    <cfRule type="cellIs" dxfId="2" priority="375" operator="greaterThan">
      <formula>0</formula>
    </cfRule>
  </conditionalFormatting>
  <conditionalFormatting sqref="P94">
    <cfRule type="cellIs" dxfId="2" priority="376" operator="greaterThan">
      <formula>0</formula>
    </cfRule>
  </conditionalFormatting>
  <conditionalFormatting sqref="P95">
    <cfRule type="cellIs" dxfId="2" priority="377" operator="greaterThan">
      <formula>0</formula>
    </cfRule>
  </conditionalFormatting>
  <conditionalFormatting sqref="P96">
    <cfRule type="cellIs" dxfId="2" priority="378" operator="greaterThan">
      <formula>0</formula>
    </cfRule>
  </conditionalFormatting>
  <conditionalFormatting sqref="P97">
    <cfRule type="cellIs" dxfId="2" priority="379" operator="greaterThan">
      <formula>0</formula>
    </cfRule>
  </conditionalFormatting>
  <conditionalFormatting sqref="P98">
    <cfRule type="cellIs" dxfId="2" priority="380" operator="greaterThan">
      <formula>0</formula>
    </cfRule>
  </conditionalFormatting>
  <conditionalFormatting sqref="P99">
    <cfRule type="cellIs" dxfId="2" priority="381" operator="greaterThan">
      <formula>0</formula>
    </cfRule>
  </conditionalFormatting>
  <conditionalFormatting sqref="P100">
    <cfRule type="cellIs" dxfId="2" priority="382" operator="greaterThan">
      <formula>0</formula>
    </cfRule>
  </conditionalFormatting>
  <conditionalFormatting sqref="P101">
    <cfRule type="cellIs" dxfId="2" priority="383" operator="greaterThan">
      <formula>0</formula>
    </cfRule>
  </conditionalFormatting>
  <conditionalFormatting sqref="P102">
    <cfRule type="cellIs" dxfId="2" priority="384" operator="greaterThan">
      <formula>0</formula>
    </cfRule>
  </conditionalFormatting>
  <conditionalFormatting sqref="P103">
    <cfRule type="cellIs" dxfId="2" priority="385" operator="greaterThan">
      <formula>0</formula>
    </cfRule>
  </conditionalFormatting>
  <conditionalFormatting sqref="P104">
    <cfRule type="cellIs" dxfId="2" priority="386" operator="greaterThan">
      <formula>0</formula>
    </cfRule>
  </conditionalFormatting>
  <conditionalFormatting sqref="Q8">
    <cfRule type="cellIs" dxfId="3" priority="387" operator="greaterThan">
      <formula>0</formula>
    </cfRule>
  </conditionalFormatting>
  <conditionalFormatting sqref="Q9">
    <cfRule type="cellIs" dxfId="3" priority="388" operator="greaterThan">
      <formula>0</formula>
    </cfRule>
  </conditionalFormatting>
  <conditionalFormatting sqref="Q10">
    <cfRule type="cellIs" dxfId="3" priority="389" operator="greaterThan">
      <formula>0</formula>
    </cfRule>
  </conditionalFormatting>
  <conditionalFormatting sqref="Q11">
    <cfRule type="cellIs" dxfId="3" priority="390" operator="greaterThan">
      <formula>0</formula>
    </cfRule>
  </conditionalFormatting>
  <conditionalFormatting sqref="Q12">
    <cfRule type="cellIs" dxfId="3" priority="391" operator="greaterThan">
      <formula>0</formula>
    </cfRule>
  </conditionalFormatting>
  <conditionalFormatting sqref="Q13">
    <cfRule type="cellIs" dxfId="3" priority="392" operator="greaterThan">
      <formula>0</formula>
    </cfRule>
  </conditionalFormatting>
  <conditionalFormatting sqref="Q14">
    <cfRule type="cellIs" dxfId="3" priority="393" operator="greaterThan">
      <formula>0</formula>
    </cfRule>
  </conditionalFormatting>
  <conditionalFormatting sqref="Q15">
    <cfRule type="cellIs" dxfId="3" priority="394" operator="greaterThan">
      <formula>0</formula>
    </cfRule>
  </conditionalFormatting>
  <conditionalFormatting sqref="Q16">
    <cfRule type="cellIs" dxfId="3" priority="395" operator="greaterThan">
      <formula>0</formula>
    </cfRule>
  </conditionalFormatting>
  <conditionalFormatting sqref="Q17">
    <cfRule type="cellIs" dxfId="3" priority="396" operator="greaterThan">
      <formula>0</formula>
    </cfRule>
  </conditionalFormatting>
  <conditionalFormatting sqref="Q18">
    <cfRule type="cellIs" dxfId="3" priority="397" operator="greaterThan">
      <formula>0</formula>
    </cfRule>
  </conditionalFormatting>
  <conditionalFormatting sqref="Q19">
    <cfRule type="cellIs" dxfId="3" priority="398" operator="greaterThan">
      <formula>0</formula>
    </cfRule>
  </conditionalFormatting>
  <conditionalFormatting sqref="Q20">
    <cfRule type="cellIs" dxfId="3" priority="399" operator="greaterThan">
      <formula>0</formula>
    </cfRule>
  </conditionalFormatting>
  <conditionalFormatting sqref="Q21">
    <cfRule type="cellIs" dxfId="3" priority="400" operator="greaterThan">
      <formula>0</formula>
    </cfRule>
  </conditionalFormatting>
  <conditionalFormatting sqref="Q22">
    <cfRule type="cellIs" dxfId="3" priority="401" operator="greaterThan">
      <formula>0</formula>
    </cfRule>
  </conditionalFormatting>
  <conditionalFormatting sqref="Q23">
    <cfRule type="cellIs" dxfId="3" priority="402" operator="greaterThan">
      <formula>0</formula>
    </cfRule>
  </conditionalFormatting>
  <conditionalFormatting sqref="Q24">
    <cfRule type="cellIs" dxfId="3" priority="403" operator="greaterThan">
      <formula>0</formula>
    </cfRule>
  </conditionalFormatting>
  <conditionalFormatting sqref="Q25">
    <cfRule type="cellIs" dxfId="3" priority="404" operator="greaterThan">
      <formula>0</formula>
    </cfRule>
  </conditionalFormatting>
  <conditionalFormatting sqref="Q26">
    <cfRule type="cellIs" dxfId="3" priority="405" operator="greaterThan">
      <formula>0</formula>
    </cfRule>
  </conditionalFormatting>
  <conditionalFormatting sqref="Q27">
    <cfRule type="cellIs" dxfId="3" priority="406" operator="greaterThan">
      <formula>0</formula>
    </cfRule>
  </conditionalFormatting>
  <conditionalFormatting sqref="Q28">
    <cfRule type="cellIs" dxfId="3" priority="407" operator="greaterThan">
      <formula>0</formula>
    </cfRule>
  </conditionalFormatting>
  <conditionalFormatting sqref="Q29">
    <cfRule type="cellIs" dxfId="3" priority="408" operator="greaterThan">
      <formula>0</formula>
    </cfRule>
  </conditionalFormatting>
  <conditionalFormatting sqref="Q30">
    <cfRule type="cellIs" dxfId="3" priority="409" operator="greaterThan">
      <formula>0</formula>
    </cfRule>
  </conditionalFormatting>
  <conditionalFormatting sqref="Q31">
    <cfRule type="cellIs" dxfId="3" priority="410" operator="greaterThan">
      <formula>0</formula>
    </cfRule>
  </conditionalFormatting>
  <conditionalFormatting sqref="Q32">
    <cfRule type="cellIs" dxfId="3" priority="411" operator="greaterThan">
      <formula>0</formula>
    </cfRule>
  </conditionalFormatting>
  <conditionalFormatting sqref="Q33">
    <cfRule type="cellIs" dxfId="3" priority="412" operator="greaterThan">
      <formula>0</formula>
    </cfRule>
  </conditionalFormatting>
  <conditionalFormatting sqref="Q34">
    <cfRule type="cellIs" dxfId="3" priority="413" operator="greaterThan">
      <formula>0</formula>
    </cfRule>
  </conditionalFormatting>
  <conditionalFormatting sqref="Q35">
    <cfRule type="cellIs" dxfId="3" priority="414" operator="greaterThan">
      <formula>0</formula>
    </cfRule>
  </conditionalFormatting>
  <conditionalFormatting sqref="Q36">
    <cfRule type="cellIs" dxfId="3" priority="415" operator="greaterThan">
      <formula>0</formula>
    </cfRule>
  </conditionalFormatting>
  <conditionalFormatting sqref="Q37">
    <cfRule type="cellIs" dxfId="3" priority="416" operator="greaterThan">
      <formula>0</formula>
    </cfRule>
  </conditionalFormatting>
  <conditionalFormatting sqref="Q38">
    <cfRule type="cellIs" dxfId="3" priority="417" operator="greaterThan">
      <formula>0</formula>
    </cfRule>
  </conditionalFormatting>
  <conditionalFormatting sqref="Q39">
    <cfRule type="cellIs" dxfId="3" priority="418" operator="greaterThan">
      <formula>0</formula>
    </cfRule>
  </conditionalFormatting>
  <conditionalFormatting sqref="Q40">
    <cfRule type="cellIs" dxfId="3" priority="419" operator="greaterThan">
      <formula>0</formula>
    </cfRule>
  </conditionalFormatting>
  <conditionalFormatting sqref="Q41">
    <cfRule type="cellIs" dxfId="3" priority="420" operator="greaterThan">
      <formula>0</formula>
    </cfRule>
  </conditionalFormatting>
  <conditionalFormatting sqref="Q42">
    <cfRule type="cellIs" dxfId="3" priority="421" operator="greaterThan">
      <formula>0</formula>
    </cfRule>
  </conditionalFormatting>
  <conditionalFormatting sqref="Q43">
    <cfRule type="cellIs" dxfId="3" priority="422" operator="greaterThan">
      <formula>0</formula>
    </cfRule>
  </conditionalFormatting>
  <conditionalFormatting sqref="Q44">
    <cfRule type="cellIs" dxfId="3" priority="423" operator="greaterThan">
      <formula>0</formula>
    </cfRule>
  </conditionalFormatting>
  <conditionalFormatting sqref="Q45">
    <cfRule type="cellIs" dxfId="3" priority="424" operator="greaterThan">
      <formula>0</formula>
    </cfRule>
  </conditionalFormatting>
  <conditionalFormatting sqref="Q46">
    <cfRule type="cellIs" dxfId="3" priority="425" operator="greaterThan">
      <formula>0</formula>
    </cfRule>
  </conditionalFormatting>
  <conditionalFormatting sqref="Q47">
    <cfRule type="cellIs" dxfId="3" priority="426" operator="greaterThan">
      <formula>0</formula>
    </cfRule>
  </conditionalFormatting>
  <conditionalFormatting sqref="Q48">
    <cfRule type="cellIs" dxfId="3" priority="427" operator="greaterThan">
      <formula>0</formula>
    </cfRule>
  </conditionalFormatting>
  <conditionalFormatting sqref="Q49">
    <cfRule type="cellIs" dxfId="3" priority="428" operator="greaterThan">
      <formula>0</formula>
    </cfRule>
  </conditionalFormatting>
  <conditionalFormatting sqref="Q50">
    <cfRule type="cellIs" dxfId="3" priority="429" operator="greaterThan">
      <formula>0</formula>
    </cfRule>
  </conditionalFormatting>
  <conditionalFormatting sqref="Q51">
    <cfRule type="cellIs" dxfId="3" priority="430" operator="greaterThan">
      <formula>0</formula>
    </cfRule>
  </conditionalFormatting>
  <conditionalFormatting sqref="Q52">
    <cfRule type="cellIs" dxfId="3" priority="431" operator="greaterThan">
      <formula>0</formula>
    </cfRule>
  </conditionalFormatting>
  <conditionalFormatting sqref="Q53">
    <cfRule type="cellIs" dxfId="3" priority="432" operator="greaterThan">
      <formula>0</formula>
    </cfRule>
  </conditionalFormatting>
  <conditionalFormatting sqref="Q54">
    <cfRule type="cellIs" dxfId="3" priority="433" operator="greaterThan">
      <formula>0</formula>
    </cfRule>
  </conditionalFormatting>
  <conditionalFormatting sqref="Q55">
    <cfRule type="cellIs" dxfId="3" priority="434" operator="greaterThan">
      <formula>0</formula>
    </cfRule>
  </conditionalFormatting>
  <conditionalFormatting sqref="Q56">
    <cfRule type="cellIs" dxfId="3" priority="435" operator="greaterThan">
      <formula>0</formula>
    </cfRule>
  </conditionalFormatting>
  <conditionalFormatting sqref="Q57">
    <cfRule type="cellIs" dxfId="3" priority="436" operator="greaterThan">
      <formula>0</formula>
    </cfRule>
  </conditionalFormatting>
  <conditionalFormatting sqref="Q58">
    <cfRule type="cellIs" dxfId="3" priority="437" operator="greaterThan">
      <formula>0</formula>
    </cfRule>
  </conditionalFormatting>
  <conditionalFormatting sqref="Q59">
    <cfRule type="cellIs" dxfId="3" priority="438" operator="greaterThan">
      <formula>0</formula>
    </cfRule>
  </conditionalFormatting>
  <conditionalFormatting sqref="Q60">
    <cfRule type="cellIs" dxfId="3" priority="439" operator="greaterThan">
      <formula>0</formula>
    </cfRule>
  </conditionalFormatting>
  <conditionalFormatting sqref="Q61">
    <cfRule type="cellIs" dxfId="3" priority="440" operator="greaterThan">
      <formula>0</formula>
    </cfRule>
  </conditionalFormatting>
  <conditionalFormatting sqref="Q62">
    <cfRule type="cellIs" dxfId="3" priority="441" operator="greaterThan">
      <formula>0</formula>
    </cfRule>
  </conditionalFormatting>
  <conditionalFormatting sqref="Q63">
    <cfRule type="cellIs" dxfId="3" priority="442" operator="greaterThan">
      <formula>0</formula>
    </cfRule>
  </conditionalFormatting>
  <conditionalFormatting sqref="Q64">
    <cfRule type="cellIs" dxfId="3" priority="443" operator="greaterThan">
      <formula>0</formula>
    </cfRule>
  </conditionalFormatting>
  <conditionalFormatting sqref="Q65">
    <cfRule type="cellIs" dxfId="3" priority="444" operator="greaterThan">
      <formula>0</formula>
    </cfRule>
  </conditionalFormatting>
  <conditionalFormatting sqref="Q66">
    <cfRule type="cellIs" dxfId="3" priority="445" operator="greaterThan">
      <formula>0</formula>
    </cfRule>
  </conditionalFormatting>
  <conditionalFormatting sqref="Q67">
    <cfRule type="cellIs" dxfId="3" priority="446" operator="greaterThan">
      <formula>0</formula>
    </cfRule>
  </conditionalFormatting>
  <conditionalFormatting sqref="Q68">
    <cfRule type="cellIs" dxfId="3" priority="447" operator="greaterThan">
      <formula>0</formula>
    </cfRule>
  </conditionalFormatting>
  <conditionalFormatting sqref="Q69">
    <cfRule type="cellIs" dxfId="3" priority="448" operator="greaterThan">
      <formula>0</formula>
    </cfRule>
  </conditionalFormatting>
  <conditionalFormatting sqref="Q70">
    <cfRule type="cellIs" dxfId="3" priority="449" operator="greaterThan">
      <formula>0</formula>
    </cfRule>
  </conditionalFormatting>
  <conditionalFormatting sqref="Q71">
    <cfRule type="cellIs" dxfId="3" priority="450" operator="greaterThan">
      <formula>0</formula>
    </cfRule>
  </conditionalFormatting>
  <conditionalFormatting sqref="Q72">
    <cfRule type="cellIs" dxfId="3" priority="451" operator="greaterThan">
      <formula>0</formula>
    </cfRule>
  </conditionalFormatting>
  <conditionalFormatting sqref="Q73">
    <cfRule type="cellIs" dxfId="3" priority="452" operator="greaterThan">
      <formula>0</formula>
    </cfRule>
  </conditionalFormatting>
  <conditionalFormatting sqref="Q74">
    <cfRule type="cellIs" dxfId="3" priority="453" operator="greaterThan">
      <formula>0</formula>
    </cfRule>
  </conditionalFormatting>
  <conditionalFormatting sqref="Q75">
    <cfRule type="cellIs" dxfId="3" priority="454" operator="greaterThan">
      <formula>0</formula>
    </cfRule>
  </conditionalFormatting>
  <conditionalFormatting sqref="Q76">
    <cfRule type="cellIs" dxfId="3" priority="455" operator="greaterThan">
      <formula>0</formula>
    </cfRule>
  </conditionalFormatting>
  <conditionalFormatting sqref="Q77">
    <cfRule type="cellIs" dxfId="3" priority="456" operator="greaterThan">
      <formula>0</formula>
    </cfRule>
  </conditionalFormatting>
  <conditionalFormatting sqref="Q78">
    <cfRule type="cellIs" dxfId="3" priority="457" operator="greaterThan">
      <formula>0</formula>
    </cfRule>
  </conditionalFormatting>
  <conditionalFormatting sqref="Q79">
    <cfRule type="cellIs" dxfId="3" priority="458" operator="greaterThan">
      <formula>0</formula>
    </cfRule>
  </conditionalFormatting>
  <conditionalFormatting sqref="Q80">
    <cfRule type="cellIs" dxfId="3" priority="459" operator="greaterThan">
      <formula>0</formula>
    </cfRule>
  </conditionalFormatting>
  <conditionalFormatting sqref="Q81">
    <cfRule type="cellIs" dxfId="3" priority="460" operator="greaterThan">
      <formula>0</formula>
    </cfRule>
  </conditionalFormatting>
  <conditionalFormatting sqref="Q82">
    <cfRule type="cellIs" dxfId="3" priority="461" operator="greaterThan">
      <formula>0</formula>
    </cfRule>
  </conditionalFormatting>
  <conditionalFormatting sqref="Q83">
    <cfRule type="cellIs" dxfId="3" priority="462" operator="greaterThan">
      <formula>0</formula>
    </cfRule>
  </conditionalFormatting>
  <conditionalFormatting sqref="Q84">
    <cfRule type="cellIs" dxfId="3" priority="463" operator="greaterThan">
      <formula>0</formula>
    </cfRule>
  </conditionalFormatting>
  <conditionalFormatting sqref="Q85">
    <cfRule type="cellIs" dxfId="3" priority="464" operator="greaterThan">
      <formula>0</formula>
    </cfRule>
  </conditionalFormatting>
  <conditionalFormatting sqref="Q86">
    <cfRule type="cellIs" dxfId="3" priority="465" operator="greaterThan">
      <formula>0</formula>
    </cfRule>
  </conditionalFormatting>
  <conditionalFormatting sqref="Q87">
    <cfRule type="cellIs" dxfId="3" priority="466" operator="greaterThan">
      <formula>0</formula>
    </cfRule>
  </conditionalFormatting>
  <conditionalFormatting sqref="Q88">
    <cfRule type="cellIs" dxfId="3" priority="467" operator="greaterThan">
      <formula>0</formula>
    </cfRule>
  </conditionalFormatting>
  <conditionalFormatting sqref="Q89">
    <cfRule type="cellIs" dxfId="3" priority="468" operator="greaterThan">
      <formula>0</formula>
    </cfRule>
  </conditionalFormatting>
  <conditionalFormatting sqref="Q90">
    <cfRule type="cellIs" dxfId="3" priority="469" operator="greaterThan">
      <formula>0</formula>
    </cfRule>
  </conditionalFormatting>
  <conditionalFormatting sqref="Q91">
    <cfRule type="cellIs" dxfId="3" priority="470" operator="greaterThan">
      <formula>0</formula>
    </cfRule>
  </conditionalFormatting>
  <conditionalFormatting sqref="Q92">
    <cfRule type="cellIs" dxfId="3" priority="471" operator="greaterThan">
      <formula>0</formula>
    </cfRule>
  </conditionalFormatting>
  <conditionalFormatting sqref="Q93">
    <cfRule type="cellIs" dxfId="3" priority="472" operator="greaterThan">
      <formula>0</formula>
    </cfRule>
  </conditionalFormatting>
  <conditionalFormatting sqref="Q94">
    <cfRule type="cellIs" dxfId="3" priority="473" operator="greaterThan">
      <formula>0</formula>
    </cfRule>
  </conditionalFormatting>
  <conditionalFormatting sqref="Q95">
    <cfRule type="cellIs" dxfId="3" priority="474" operator="greaterThan">
      <formula>0</formula>
    </cfRule>
  </conditionalFormatting>
  <conditionalFormatting sqref="Q96">
    <cfRule type="cellIs" dxfId="3" priority="475" operator="greaterThan">
      <formula>0</formula>
    </cfRule>
  </conditionalFormatting>
  <conditionalFormatting sqref="Q97">
    <cfRule type="cellIs" dxfId="3" priority="476" operator="greaterThan">
      <formula>0</formula>
    </cfRule>
  </conditionalFormatting>
  <conditionalFormatting sqref="Q98">
    <cfRule type="cellIs" dxfId="3" priority="477" operator="greaterThan">
      <formula>0</formula>
    </cfRule>
  </conditionalFormatting>
  <conditionalFormatting sqref="Q99">
    <cfRule type="cellIs" dxfId="3" priority="478" operator="greaterThan">
      <formula>0</formula>
    </cfRule>
  </conditionalFormatting>
  <conditionalFormatting sqref="Q100">
    <cfRule type="cellIs" dxfId="3" priority="479" operator="greaterThan">
      <formula>0</formula>
    </cfRule>
  </conditionalFormatting>
  <conditionalFormatting sqref="Q101">
    <cfRule type="cellIs" dxfId="3" priority="480" operator="greaterThan">
      <formula>0</formula>
    </cfRule>
  </conditionalFormatting>
  <conditionalFormatting sqref="Q102">
    <cfRule type="cellIs" dxfId="3" priority="481" operator="greaterThan">
      <formula>0</formula>
    </cfRule>
  </conditionalFormatting>
  <conditionalFormatting sqref="Q103">
    <cfRule type="cellIs" dxfId="3" priority="482" operator="greaterThan">
      <formula>0</formula>
    </cfRule>
  </conditionalFormatting>
  <conditionalFormatting sqref="R8">
    <cfRule type="cellIs" dxfId="3" priority="483" operator="greaterThan">
      <formula>0</formula>
    </cfRule>
  </conditionalFormatting>
  <conditionalFormatting sqref="R9">
    <cfRule type="cellIs" dxfId="3" priority="484" operator="greaterThan">
      <formula>0</formula>
    </cfRule>
  </conditionalFormatting>
  <conditionalFormatting sqref="R10">
    <cfRule type="cellIs" dxfId="3" priority="485" operator="greaterThan">
      <formula>0</formula>
    </cfRule>
  </conditionalFormatting>
  <conditionalFormatting sqref="R11">
    <cfRule type="cellIs" dxfId="3" priority="486" operator="greaterThan">
      <formula>0</formula>
    </cfRule>
  </conditionalFormatting>
  <conditionalFormatting sqref="R12">
    <cfRule type="cellIs" dxfId="3" priority="487" operator="greaterThan">
      <formula>0</formula>
    </cfRule>
  </conditionalFormatting>
  <conditionalFormatting sqref="R13">
    <cfRule type="cellIs" dxfId="3" priority="488" operator="greaterThan">
      <formula>0</formula>
    </cfRule>
  </conditionalFormatting>
  <conditionalFormatting sqref="R14">
    <cfRule type="cellIs" dxfId="3" priority="489" operator="greaterThan">
      <formula>0</formula>
    </cfRule>
  </conditionalFormatting>
  <conditionalFormatting sqref="R15">
    <cfRule type="cellIs" dxfId="3" priority="490" operator="greaterThan">
      <formula>0</formula>
    </cfRule>
  </conditionalFormatting>
  <conditionalFormatting sqref="R16">
    <cfRule type="cellIs" dxfId="3" priority="491" operator="greaterThan">
      <formula>0</formula>
    </cfRule>
  </conditionalFormatting>
  <conditionalFormatting sqref="R17">
    <cfRule type="cellIs" dxfId="3" priority="492" operator="greaterThan">
      <formula>0</formula>
    </cfRule>
  </conditionalFormatting>
  <conditionalFormatting sqref="R18">
    <cfRule type="cellIs" dxfId="3" priority="493" operator="greaterThan">
      <formula>0</formula>
    </cfRule>
  </conditionalFormatting>
  <conditionalFormatting sqref="R19">
    <cfRule type="cellIs" dxfId="3" priority="494" operator="greaterThan">
      <formula>0</formula>
    </cfRule>
  </conditionalFormatting>
  <conditionalFormatting sqref="R20">
    <cfRule type="cellIs" dxfId="3" priority="495" operator="greaterThan">
      <formula>0</formula>
    </cfRule>
  </conditionalFormatting>
  <conditionalFormatting sqref="R21">
    <cfRule type="cellIs" dxfId="3" priority="496" operator="greaterThan">
      <formula>0</formula>
    </cfRule>
  </conditionalFormatting>
  <conditionalFormatting sqref="R22">
    <cfRule type="cellIs" dxfId="3" priority="497" operator="greaterThan">
      <formula>0</formula>
    </cfRule>
  </conditionalFormatting>
  <conditionalFormatting sqref="R23">
    <cfRule type="cellIs" dxfId="3" priority="498" operator="greaterThan">
      <formula>0</formula>
    </cfRule>
  </conditionalFormatting>
  <conditionalFormatting sqref="R24">
    <cfRule type="cellIs" dxfId="3" priority="499" operator="greaterThan">
      <formula>0</formula>
    </cfRule>
  </conditionalFormatting>
  <conditionalFormatting sqref="R25">
    <cfRule type="cellIs" dxfId="3" priority="500" operator="greaterThan">
      <formula>0</formula>
    </cfRule>
  </conditionalFormatting>
  <conditionalFormatting sqref="R26">
    <cfRule type="cellIs" dxfId="3" priority="501" operator="greaterThan">
      <formula>0</formula>
    </cfRule>
  </conditionalFormatting>
  <conditionalFormatting sqref="R27">
    <cfRule type="cellIs" dxfId="3" priority="502" operator="greaterThan">
      <formula>0</formula>
    </cfRule>
  </conditionalFormatting>
  <conditionalFormatting sqref="R28">
    <cfRule type="cellIs" dxfId="3" priority="503" operator="greaterThan">
      <formula>0</formula>
    </cfRule>
  </conditionalFormatting>
  <conditionalFormatting sqref="R29">
    <cfRule type="cellIs" dxfId="3" priority="504" operator="greaterThan">
      <formula>0</formula>
    </cfRule>
  </conditionalFormatting>
  <conditionalFormatting sqref="R30">
    <cfRule type="cellIs" dxfId="3" priority="505" operator="greaterThan">
      <formula>0</formula>
    </cfRule>
  </conditionalFormatting>
  <conditionalFormatting sqref="R31">
    <cfRule type="cellIs" dxfId="3" priority="506" operator="greaterThan">
      <formula>0</formula>
    </cfRule>
  </conditionalFormatting>
  <conditionalFormatting sqref="R32">
    <cfRule type="cellIs" dxfId="3" priority="507" operator="greaterThan">
      <formula>0</formula>
    </cfRule>
  </conditionalFormatting>
  <conditionalFormatting sqref="R33">
    <cfRule type="cellIs" dxfId="3" priority="508" operator="greaterThan">
      <formula>0</formula>
    </cfRule>
  </conditionalFormatting>
  <conditionalFormatting sqref="R34">
    <cfRule type="cellIs" dxfId="3" priority="509" operator="greaterThan">
      <formula>0</formula>
    </cfRule>
  </conditionalFormatting>
  <conditionalFormatting sqref="R35">
    <cfRule type="cellIs" dxfId="3" priority="510" operator="greaterThan">
      <formula>0</formula>
    </cfRule>
  </conditionalFormatting>
  <conditionalFormatting sqref="R36">
    <cfRule type="cellIs" dxfId="3" priority="511" operator="greaterThan">
      <formula>0</formula>
    </cfRule>
  </conditionalFormatting>
  <conditionalFormatting sqref="R37">
    <cfRule type="cellIs" dxfId="3" priority="512" operator="greaterThan">
      <formula>0</formula>
    </cfRule>
  </conditionalFormatting>
  <conditionalFormatting sqref="R38">
    <cfRule type="cellIs" dxfId="3" priority="513" operator="greaterThan">
      <formula>0</formula>
    </cfRule>
  </conditionalFormatting>
  <conditionalFormatting sqref="R39">
    <cfRule type="cellIs" dxfId="3" priority="514" operator="greaterThan">
      <formula>0</formula>
    </cfRule>
  </conditionalFormatting>
  <conditionalFormatting sqref="R40">
    <cfRule type="cellIs" dxfId="3" priority="515" operator="greaterThan">
      <formula>0</formula>
    </cfRule>
  </conditionalFormatting>
  <conditionalFormatting sqref="R41">
    <cfRule type="cellIs" dxfId="3" priority="516" operator="greaterThan">
      <formula>0</formula>
    </cfRule>
  </conditionalFormatting>
  <conditionalFormatting sqref="R42">
    <cfRule type="cellIs" dxfId="3" priority="517" operator="greaterThan">
      <formula>0</formula>
    </cfRule>
  </conditionalFormatting>
  <conditionalFormatting sqref="R43">
    <cfRule type="cellIs" dxfId="3" priority="518" operator="greaterThan">
      <formula>0</formula>
    </cfRule>
  </conditionalFormatting>
  <conditionalFormatting sqref="R44">
    <cfRule type="cellIs" dxfId="3" priority="519" operator="greaterThan">
      <formula>0</formula>
    </cfRule>
  </conditionalFormatting>
  <conditionalFormatting sqref="R45">
    <cfRule type="cellIs" dxfId="3" priority="520" operator="greaterThan">
      <formula>0</formula>
    </cfRule>
  </conditionalFormatting>
  <conditionalFormatting sqref="R46">
    <cfRule type="cellIs" dxfId="3" priority="521" operator="greaterThan">
      <formula>0</formula>
    </cfRule>
  </conditionalFormatting>
  <conditionalFormatting sqref="R47">
    <cfRule type="cellIs" dxfId="3" priority="522" operator="greaterThan">
      <formula>0</formula>
    </cfRule>
  </conditionalFormatting>
  <conditionalFormatting sqref="R48">
    <cfRule type="cellIs" dxfId="3" priority="523" operator="greaterThan">
      <formula>0</formula>
    </cfRule>
  </conditionalFormatting>
  <conditionalFormatting sqref="R49">
    <cfRule type="cellIs" dxfId="3" priority="524" operator="greaterThan">
      <formula>0</formula>
    </cfRule>
  </conditionalFormatting>
  <conditionalFormatting sqref="R50">
    <cfRule type="cellIs" dxfId="3" priority="525" operator="greaterThan">
      <formula>0</formula>
    </cfRule>
  </conditionalFormatting>
  <conditionalFormatting sqref="R51">
    <cfRule type="cellIs" dxfId="3" priority="526" operator="greaterThan">
      <formula>0</formula>
    </cfRule>
  </conditionalFormatting>
  <conditionalFormatting sqref="R52">
    <cfRule type="cellIs" dxfId="3" priority="527" operator="greaterThan">
      <formula>0</formula>
    </cfRule>
  </conditionalFormatting>
  <conditionalFormatting sqref="R53">
    <cfRule type="cellIs" dxfId="3" priority="528" operator="greaterThan">
      <formula>0</formula>
    </cfRule>
  </conditionalFormatting>
  <conditionalFormatting sqref="R54">
    <cfRule type="cellIs" dxfId="3" priority="529" operator="greaterThan">
      <formula>0</formula>
    </cfRule>
  </conditionalFormatting>
  <conditionalFormatting sqref="R55">
    <cfRule type="cellIs" dxfId="3" priority="530" operator="greaterThan">
      <formula>0</formula>
    </cfRule>
  </conditionalFormatting>
  <conditionalFormatting sqref="R56">
    <cfRule type="cellIs" dxfId="3" priority="531" operator="greaterThan">
      <formula>0</formula>
    </cfRule>
  </conditionalFormatting>
  <conditionalFormatting sqref="R57">
    <cfRule type="cellIs" dxfId="3" priority="532" operator="greaterThan">
      <formula>0</formula>
    </cfRule>
  </conditionalFormatting>
  <conditionalFormatting sqref="R58">
    <cfRule type="cellIs" dxfId="3" priority="533" operator="greaterThan">
      <formula>0</formula>
    </cfRule>
  </conditionalFormatting>
  <conditionalFormatting sqref="R59">
    <cfRule type="cellIs" dxfId="3" priority="534" operator="greaterThan">
      <formula>0</formula>
    </cfRule>
  </conditionalFormatting>
  <conditionalFormatting sqref="R60">
    <cfRule type="cellIs" dxfId="3" priority="535" operator="greaterThan">
      <formula>0</formula>
    </cfRule>
  </conditionalFormatting>
  <conditionalFormatting sqref="R61">
    <cfRule type="cellIs" dxfId="3" priority="536" operator="greaterThan">
      <formula>0</formula>
    </cfRule>
  </conditionalFormatting>
  <conditionalFormatting sqref="R62">
    <cfRule type="cellIs" dxfId="3" priority="537" operator="greaterThan">
      <formula>0</formula>
    </cfRule>
  </conditionalFormatting>
  <conditionalFormatting sqref="R63">
    <cfRule type="cellIs" dxfId="3" priority="538" operator="greaterThan">
      <formula>0</formula>
    </cfRule>
  </conditionalFormatting>
  <conditionalFormatting sqref="R64">
    <cfRule type="cellIs" dxfId="3" priority="539" operator="greaterThan">
      <formula>0</formula>
    </cfRule>
  </conditionalFormatting>
  <conditionalFormatting sqref="R65">
    <cfRule type="cellIs" dxfId="3" priority="540" operator="greaterThan">
      <formula>0</formula>
    </cfRule>
  </conditionalFormatting>
  <conditionalFormatting sqref="R66">
    <cfRule type="cellIs" dxfId="3" priority="541" operator="greaterThan">
      <formula>0</formula>
    </cfRule>
  </conditionalFormatting>
  <conditionalFormatting sqref="R67">
    <cfRule type="cellIs" dxfId="3" priority="542" operator="greaterThan">
      <formula>0</formula>
    </cfRule>
  </conditionalFormatting>
  <conditionalFormatting sqref="R68">
    <cfRule type="cellIs" dxfId="3" priority="543" operator="greaterThan">
      <formula>0</formula>
    </cfRule>
  </conditionalFormatting>
  <conditionalFormatting sqref="R69">
    <cfRule type="cellIs" dxfId="3" priority="544" operator="greaterThan">
      <formula>0</formula>
    </cfRule>
  </conditionalFormatting>
  <conditionalFormatting sqref="R70">
    <cfRule type="cellIs" dxfId="3" priority="545" operator="greaterThan">
      <formula>0</formula>
    </cfRule>
  </conditionalFormatting>
  <conditionalFormatting sqref="R71">
    <cfRule type="cellIs" dxfId="3" priority="546" operator="greaterThan">
      <formula>0</formula>
    </cfRule>
  </conditionalFormatting>
  <conditionalFormatting sqref="R72">
    <cfRule type="cellIs" dxfId="3" priority="547" operator="greaterThan">
      <formula>0</formula>
    </cfRule>
  </conditionalFormatting>
  <conditionalFormatting sqref="R73">
    <cfRule type="cellIs" dxfId="3" priority="548" operator="greaterThan">
      <formula>0</formula>
    </cfRule>
  </conditionalFormatting>
  <conditionalFormatting sqref="R74">
    <cfRule type="cellIs" dxfId="3" priority="549" operator="greaterThan">
      <formula>0</formula>
    </cfRule>
  </conditionalFormatting>
  <conditionalFormatting sqref="R75">
    <cfRule type="cellIs" dxfId="3" priority="550" operator="greaterThan">
      <formula>0</formula>
    </cfRule>
  </conditionalFormatting>
  <conditionalFormatting sqref="R76">
    <cfRule type="cellIs" dxfId="3" priority="551" operator="greaterThan">
      <formula>0</formula>
    </cfRule>
  </conditionalFormatting>
  <conditionalFormatting sqref="R77">
    <cfRule type="cellIs" dxfId="3" priority="552" operator="greaterThan">
      <formula>0</formula>
    </cfRule>
  </conditionalFormatting>
  <conditionalFormatting sqref="R78">
    <cfRule type="cellIs" dxfId="3" priority="553" operator="greaterThan">
      <formula>0</formula>
    </cfRule>
  </conditionalFormatting>
  <conditionalFormatting sqref="R79">
    <cfRule type="cellIs" dxfId="3" priority="554" operator="greaterThan">
      <formula>0</formula>
    </cfRule>
  </conditionalFormatting>
  <conditionalFormatting sqref="R80">
    <cfRule type="cellIs" dxfId="3" priority="555" operator="greaterThan">
      <formula>0</formula>
    </cfRule>
  </conditionalFormatting>
  <conditionalFormatting sqref="R81">
    <cfRule type="cellIs" dxfId="3" priority="556" operator="greaterThan">
      <formula>0</formula>
    </cfRule>
  </conditionalFormatting>
  <conditionalFormatting sqref="R82">
    <cfRule type="cellIs" dxfId="3" priority="557" operator="greaterThan">
      <formula>0</formula>
    </cfRule>
  </conditionalFormatting>
  <conditionalFormatting sqref="R83">
    <cfRule type="cellIs" dxfId="3" priority="558" operator="greaterThan">
      <formula>0</formula>
    </cfRule>
  </conditionalFormatting>
  <conditionalFormatting sqref="R84">
    <cfRule type="cellIs" dxfId="3" priority="559" operator="greaterThan">
      <formula>0</formula>
    </cfRule>
  </conditionalFormatting>
  <conditionalFormatting sqref="R85">
    <cfRule type="cellIs" dxfId="3" priority="560" operator="greaterThan">
      <formula>0</formula>
    </cfRule>
  </conditionalFormatting>
  <conditionalFormatting sqref="R86">
    <cfRule type="cellIs" dxfId="3" priority="561" operator="greaterThan">
      <formula>0</formula>
    </cfRule>
  </conditionalFormatting>
  <conditionalFormatting sqref="R87">
    <cfRule type="cellIs" dxfId="3" priority="562" operator="greaterThan">
      <formula>0</formula>
    </cfRule>
  </conditionalFormatting>
  <conditionalFormatting sqref="R88">
    <cfRule type="cellIs" dxfId="3" priority="563" operator="greaterThan">
      <formula>0</formula>
    </cfRule>
  </conditionalFormatting>
  <conditionalFormatting sqref="R89">
    <cfRule type="cellIs" dxfId="3" priority="564" operator="greaterThan">
      <formula>0</formula>
    </cfRule>
  </conditionalFormatting>
  <conditionalFormatting sqref="R90">
    <cfRule type="cellIs" dxfId="3" priority="565" operator="greaterThan">
      <formula>0</formula>
    </cfRule>
  </conditionalFormatting>
  <conditionalFormatting sqref="R91">
    <cfRule type="cellIs" dxfId="3" priority="566" operator="greaterThan">
      <formula>0</formula>
    </cfRule>
  </conditionalFormatting>
  <conditionalFormatting sqref="R92">
    <cfRule type="cellIs" dxfId="3" priority="567" operator="greaterThan">
      <formula>0</formula>
    </cfRule>
  </conditionalFormatting>
  <conditionalFormatting sqref="R93">
    <cfRule type="cellIs" dxfId="3" priority="568" operator="greaterThan">
      <formula>0</formula>
    </cfRule>
  </conditionalFormatting>
  <conditionalFormatting sqref="R94">
    <cfRule type="cellIs" dxfId="3" priority="569" operator="greaterThan">
      <formula>0</formula>
    </cfRule>
  </conditionalFormatting>
  <conditionalFormatting sqref="R95">
    <cfRule type="cellIs" dxfId="3" priority="570" operator="greaterThan">
      <formula>0</formula>
    </cfRule>
  </conditionalFormatting>
  <conditionalFormatting sqref="R96">
    <cfRule type="cellIs" dxfId="3" priority="571" operator="greaterThan">
      <formula>0</formula>
    </cfRule>
  </conditionalFormatting>
  <conditionalFormatting sqref="R97">
    <cfRule type="cellIs" dxfId="3" priority="572" operator="greaterThan">
      <formula>0</formula>
    </cfRule>
  </conditionalFormatting>
  <conditionalFormatting sqref="R98">
    <cfRule type="cellIs" dxfId="3" priority="573" operator="greaterThan">
      <formula>0</formula>
    </cfRule>
  </conditionalFormatting>
  <conditionalFormatting sqref="R99">
    <cfRule type="cellIs" dxfId="3" priority="574" operator="greaterThan">
      <formula>0</formula>
    </cfRule>
  </conditionalFormatting>
  <conditionalFormatting sqref="R100">
    <cfRule type="cellIs" dxfId="3" priority="575" operator="greaterThan">
      <formula>0</formula>
    </cfRule>
  </conditionalFormatting>
  <conditionalFormatting sqref="R101">
    <cfRule type="cellIs" dxfId="3" priority="576" operator="greaterThan">
      <formula>0</formula>
    </cfRule>
  </conditionalFormatting>
  <conditionalFormatting sqref="R102">
    <cfRule type="cellIs" dxfId="3" priority="577" operator="greaterThan">
      <formula>0</formula>
    </cfRule>
  </conditionalFormatting>
  <conditionalFormatting sqref="R103">
    <cfRule type="cellIs" dxfId="3" priority="578" operator="greaterThan">
      <formula>0</formula>
    </cfRule>
  </conditionalFormatting>
  <conditionalFormatting sqref="H8">
    <cfRule type="cellIs" dxfId="4" priority="579" operator="greaterThan">
      <formula>250</formula>
    </cfRule>
  </conditionalFormatting>
  <conditionalFormatting sqref="H8">
    <cfRule type="cellIs" dxfId="5" priority="580" operator="greaterThan">
      <formula>200</formula>
    </cfRule>
  </conditionalFormatting>
  <conditionalFormatting sqref="H8">
    <cfRule type="cellIs" dxfId="6" priority="581" operator="greaterThan">
      <formula>150</formula>
    </cfRule>
  </conditionalFormatting>
  <conditionalFormatting sqref="H9">
    <cfRule type="cellIs" dxfId="4" priority="582" operator="greaterThan">
      <formula>250</formula>
    </cfRule>
  </conditionalFormatting>
  <conditionalFormatting sqref="H9">
    <cfRule type="cellIs" dxfId="5" priority="583" operator="greaterThan">
      <formula>200</formula>
    </cfRule>
  </conditionalFormatting>
  <conditionalFormatting sqref="H9">
    <cfRule type="cellIs" dxfId="6" priority="584" operator="greaterThan">
      <formula>150</formula>
    </cfRule>
  </conditionalFormatting>
  <conditionalFormatting sqref="H10">
    <cfRule type="cellIs" dxfId="4" priority="585" operator="greaterThan">
      <formula>250</formula>
    </cfRule>
  </conditionalFormatting>
  <conditionalFormatting sqref="H10">
    <cfRule type="cellIs" dxfId="5" priority="586" operator="greaterThan">
      <formula>200</formula>
    </cfRule>
  </conditionalFormatting>
  <conditionalFormatting sqref="H10">
    <cfRule type="cellIs" dxfId="6" priority="587" operator="greaterThan">
      <formula>150</formula>
    </cfRule>
  </conditionalFormatting>
  <conditionalFormatting sqref="H11">
    <cfRule type="cellIs" dxfId="4" priority="588" operator="greaterThan">
      <formula>250</formula>
    </cfRule>
  </conditionalFormatting>
  <conditionalFormatting sqref="H11">
    <cfRule type="cellIs" dxfId="5" priority="589" operator="greaterThan">
      <formula>200</formula>
    </cfRule>
  </conditionalFormatting>
  <conditionalFormatting sqref="H11">
    <cfRule type="cellIs" dxfId="6" priority="590" operator="greaterThan">
      <formula>150</formula>
    </cfRule>
  </conditionalFormatting>
  <conditionalFormatting sqref="H12">
    <cfRule type="cellIs" dxfId="4" priority="591" operator="greaterThan">
      <formula>250</formula>
    </cfRule>
  </conditionalFormatting>
  <conditionalFormatting sqref="H12">
    <cfRule type="cellIs" dxfId="5" priority="592" operator="greaterThan">
      <formula>200</formula>
    </cfRule>
  </conditionalFormatting>
  <conditionalFormatting sqref="H12">
    <cfRule type="cellIs" dxfId="6" priority="593" operator="greaterThan">
      <formula>150</formula>
    </cfRule>
  </conditionalFormatting>
  <conditionalFormatting sqref="H13">
    <cfRule type="cellIs" dxfId="4" priority="594" operator="greaterThan">
      <formula>250</formula>
    </cfRule>
  </conditionalFormatting>
  <conditionalFormatting sqref="H13">
    <cfRule type="cellIs" dxfId="5" priority="595" operator="greaterThan">
      <formula>200</formula>
    </cfRule>
  </conditionalFormatting>
  <conditionalFormatting sqref="H13">
    <cfRule type="cellIs" dxfId="6" priority="596" operator="greaterThan">
      <formula>150</formula>
    </cfRule>
  </conditionalFormatting>
  <conditionalFormatting sqref="H14">
    <cfRule type="cellIs" dxfId="4" priority="597" operator="greaterThan">
      <formula>250</formula>
    </cfRule>
  </conditionalFormatting>
  <conditionalFormatting sqref="H14">
    <cfRule type="cellIs" dxfId="5" priority="598" operator="greaterThan">
      <formula>200</formula>
    </cfRule>
  </conditionalFormatting>
  <conditionalFormatting sqref="H14">
    <cfRule type="cellIs" dxfId="6" priority="599" operator="greaterThan">
      <formula>150</formula>
    </cfRule>
  </conditionalFormatting>
  <conditionalFormatting sqref="H15">
    <cfRule type="cellIs" dxfId="4" priority="600" operator="greaterThan">
      <formula>250</formula>
    </cfRule>
  </conditionalFormatting>
  <conditionalFormatting sqref="H15">
    <cfRule type="cellIs" dxfId="5" priority="601" operator="greaterThan">
      <formula>200</formula>
    </cfRule>
  </conditionalFormatting>
  <conditionalFormatting sqref="H15">
    <cfRule type="cellIs" dxfId="6" priority="602" operator="greaterThan">
      <formula>150</formula>
    </cfRule>
  </conditionalFormatting>
  <conditionalFormatting sqref="H16">
    <cfRule type="cellIs" dxfId="4" priority="603" operator="greaterThan">
      <formula>250</formula>
    </cfRule>
  </conditionalFormatting>
  <conditionalFormatting sqref="H16">
    <cfRule type="cellIs" dxfId="5" priority="604" operator="greaterThan">
      <formula>200</formula>
    </cfRule>
  </conditionalFormatting>
  <conditionalFormatting sqref="H16">
    <cfRule type="cellIs" dxfId="6" priority="605" operator="greaterThan">
      <formula>150</formula>
    </cfRule>
  </conditionalFormatting>
  <conditionalFormatting sqref="H17">
    <cfRule type="cellIs" dxfId="4" priority="606" operator="greaterThan">
      <formula>250</formula>
    </cfRule>
  </conditionalFormatting>
  <conditionalFormatting sqref="H17">
    <cfRule type="cellIs" dxfId="5" priority="607" operator="greaterThan">
      <formula>200</formula>
    </cfRule>
  </conditionalFormatting>
  <conditionalFormatting sqref="H17">
    <cfRule type="cellIs" dxfId="6" priority="608" operator="greaterThan">
      <formula>150</formula>
    </cfRule>
  </conditionalFormatting>
  <conditionalFormatting sqref="H18">
    <cfRule type="cellIs" dxfId="4" priority="609" operator="greaterThan">
      <formula>250</formula>
    </cfRule>
  </conditionalFormatting>
  <conditionalFormatting sqref="H18">
    <cfRule type="cellIs" dxfId="5" priority="610" operator="greaterThan">
      <formula>200</formula>
    </cfRule>
  </conditionalFormatting>
  <conditionalFormatting sqref="H18">
    <cfRule type="cellIs" dxfId="6" priority="611" operator="greaterThan">
      <formula>150</formula>
    </cfRule>
  </conditionalFormatting>
  <conditionalFormatting sqref="H19">
    <cfRule type="cellIs" dxfId="4" priority="612" operator="greaterThan">
      <formula>250</formula>
    </cfRule>
  </conditionalFormatting>
  <conditionalFormatting sqref="H19">
    <cfRule type="cellIs" dxfId="5" priority="613" operator="greaterThan">
      <formula>200</formula>
    </cfRule>
  </conditionalFormatting>
  <conditionalFormatting sqref="H19">
    <cfRule type="cellIs" dxfId="6" priority="614" operator="greaterThan">
      <formula>150</formula>
    </cfRule>
  </conditionalFormatting>
  <conditionalFormatting sqref="H20">
    <cfRule type="cellIs" dxfId="4" priority="615" operator="greaterThan">
      <formula>250</formula>
    </cfRule>
  </conditionalFormatting>
  <conditionalFormatting sqref="H20">
    <cfRule type="cellIs" dxfId="5" priority="616" operator="greaterThan">
      <formula>200</formula>
    </cfRule>
  </conditionalFormatting>
  <conditionalFormatting sqref="H20">
    <cfRule type="cellIs" dxfId="6" priority="617" operator="greaterThan">
      <formula>150</formula>
    </cfRule>
  </conditionalFormatting>
  <conditionalFormatting sqref="H21">
    <cfRule type="cellIs" dxfId="4" priority="618" operator="greaterThan">
      <formula>250</formula>
    </cfRule>
  </conditionalFormatting>
  <conditionalFormatting sqref="H21">
    <cfRule type="cellIs" dxfId="5" priority="619" operator="greaterThan">
      <formula>200</formula>
    </cfRule>
  </conditionalFormatting>
  <conditionalFormatting sqref="H21">
    <cfRule type="cellIs" dxfId="6" priority="620" operator="greaterThan">
      <formula>150</formula>
    </cfRule>
  </conditionalFormatting>
  <conditionalFormatting sqref="H22">
    <cfRule type="cellIs" dxfId="4" priority="621" operator="greaterThan">
      <formula>250</formula>
    </cfRule>
  </conditionalFormatting>
  <conditionalFormatting sqref="H22">
    <cfRule type="cellIs" dxfId="5" priority="622" operator="greaterThan">
      <formula>200</formula>
    </cfRule>
  </conditionalFormatting>
  <conditionalFormatting sqref="H22">
    <cfRule type="cellIs" dxfId="6" priority="623" operator="greaterThan">
      <formula>150</formula>
    </cfRule>
  </conditionalFormatting>
  <conditionalFormatting sqref="H23">
    <cfRule type="cellIs" dxfId="4" priority="624" operator="greaterThan">
      <formula>250</formula>
    </cfRule>
  </conditionalFormatting>
  <conditionalFormatting sqref="H23">
    <cfRule type="cellIs" dxfId="5" priority="625" operator="greaterThan">
      <formula>200</formula>
    </cfRule>
  </conditionalFormatting>
  <conditionalFormatting sqref="H23">
    <cfRule type="cellIs" dxfId="6" priority="626" operator="greaterThan">
      <formula>150</formula>
    </cfRule>
  </conditionalFormatting>
  <conditionalFormatting sqref="H24">
    <cfRule type="cellIs" dxfId="4" priority="627" operator="greaterThan">
      <formula>250</formula>
    </cfRule>
  </conditionalFormatting>
  <conditionalFormatting sqref="H24">
    <cfRule type="cellIs" dxfId="5" priority="628" operator="greaterThan">
      <formula>200</formula>
    </cfRule>
  </conditionalFormatting>
  <conditionalFormatting sqref="H24">
    <cfRule type="cellIs" dxfId="6" priority="629" operator="greaterThan">
      <formula>150</formula>
    </cfRule>
  </conditionalFormatting>
  <conditionalFormatting sqref="H25">
    <cfRule type="cellIs" dxfId="4" priority="630" operator="greaterThan">
      <formula>250</formula>
    </cfRule>
  </conditionalFormatting>
  <conditionalFormatting sqref="H25">
    <cfRule type="cellIs" dxfId="5" priority="631" operator="greaterThan">
      <formula>200</formula>
    </cfRule>
  </conditionalFormatting>
  <conditionalFormatting sqref="H25">
    <cfRule type="cellIs" dxfId="6" priority="632" operator="greaterThan">
      <formula>150</formula>
    </cfRule>
  </conditionalFormatting>
  <conditionalFormatting sqref="H26">
    <cfRule type="cellIs" dxfId="4" priority="633" operator="greaterThan">
      <formula>250</formula>
    </cfRule>
  </conditionalFormatting>
  <conditionalFormatting sqref="H26">
    <cfRule type="cellIs" dxfId="5" priority="634" operator="greaterThan">
      <formula>200</formula>
    </cfRule>
  </conditionalFormatting>
  <conditionalFormatting sqref="H26">
    <cfRule type="cellIs" dxfId="6" priority="635" operator="greaterThan">
      <formula>150</formula>
    </cfRule>
  </conditionalFormatting>
  <conditionalFormatting sqref="H27">
    <cfRule type="cellIs" dxfId="4" priority="636" operator="greaterThan">
      <formula>250</formula>
    </cfRule>
  </conditionalFormatting>
  <conditionalFormatting sqref="H27">
    <cfRule type="cellIs" dxfId="5" priority="637" operator="greaterThan">
      <formula>200</formula>
    </cfRule>
  </conditionalFormatting>
  <conditionalFormatting sqref="H27">
    <cfRule type="cellIs" dxfId="6" priority="638" operator="greaterThan">
      <formula>150</formula>
    </cfRule>
  </conditionalFormatting>
  <conditionalFormatting sqref="H28">
    <cfRule type="cellIs" dxfId="4" priority="639" operator="greaterThan">
      <formula>250</formula>
    </cfRule>
  </conditionalFormatting>
  <conditionalFormatting sqref="H28">
    <cfRule type="cellIs" dxfId="5" priority="640" operator="greaterThan">
      <formula>200</formula>
    </cfRule>
  </conditionalFormatting>
  <conditionalFormatting sqref="H28">
    <cfRule type="cellIs" dxfId="6" priority="641" operator="greaterThan">
      <formula>150</formula>
    </cfRule>
  </conditionalFormatting>
  <conditionalFormatting sqref="H29">
    <cfRule type="cellIs" dxfId="4" priority="642" operator="greaterThan">
      <formula>250</formula>
    </cfRule>
  </conditionalFormatting>
  <conditionalFormatting sqref="H29">
    <cfRule type="cellIs" dxfId="5" priority="643" operator="greaterThan">
      <formula>200</formula>
    </cfRule>
  </conditionalFormatting>
  <conditionalFormatting sqref="H29">
    <cfRule type="cellIs" dxfId="6" priority="644" operator="greaterThan">
      <formula>150</formula>
    </cfRule>
  </conditionalFormatting>
  <conditionalFormatting sqref="H30">
    <cfRule type="cellIs" dxfId="4" priority="645" operator="greaterThan">
      <formula>250</formula>
    </cfRule>
  </conditionalFormatting>
  <conditionalFormatting sqref="H30">
    <cfRule type="cellIs" dxfId="5" priority="646" operator="greaterThan">
      <formula>200</formula>
    </cfRule>
  </conditionalFormatting>
  <conditionalFormatting sqref="H30">
    <cfRule type="cellIs" dxfId="6" priority="647" operator="greaterThan">
      <formula>150</formula>
    </cfRule>
  </conditionalFormatting>
  <conditionalFormatting sqref="H31">
    <cfRule type="cellIs" dxfId="4" priority="648" operator="greaterThan">
      <formula>250</formula>
    </cfRule>
  </conditionalFormatting>
  <conditionalFormatting sqref="H31">
    <cfRule type="cellIs" dxfId="5" priority="649" operator="greaterThan">
      <formula>200</formula>
    </cfRule>
  </conditionalFormatting>
  <conditionalFormatting sqref="H31">
    <cfRule type="cellIs" dxfId="6" priority="650" operator="greaterThan">
      <formula>150</formula>
    </cfRule>
  </conditionalFormatting>
  <conditionalFormatting sqref="H32">
    <cfRule type="cellIs" dxfId="4" priority="651" operator="greaterThan">
      <formula>250</formula>
    </cfRule>
  </conditionalFormatting>
  <conditionalFormatting sqref="H32">
    <cfRule type="cellIs" dxfId="5" priority="652" operator="greaterThan">
      <formula>200</formula>
    </cfRule>
  </conditionalFormatting>
  <conditionalFormatting sqref="H32">
    <cfRule type="cellIs" dxfId="6" priority="653" operator="greaterThan">
      <formula>150</formula>
    </cfRule>
  </conditionalFormatting>
  <conditionalFormatting sqref="H33">
    <cfRule type="cellIs" dxfId="4" priority="654" operator="greaterThan">
      <formula>250</formula>
    </cfRule>
  </conditionalFormatting>
  <conditionalFormatting sqref="H33">
    <cfRule type="cellIs" dxfId="5" priority="655" operator="greaterThan">
      <formula>200</formula>
    </cfRule>
  </conditionalFormatting>
  <conditionalFormatting sqref="H33">
    <cfRule type="cellIs" dxfId="6" priority="656" operator="greaterThan">
      <formula>150</formula>
    </cfRule>
  </conditionalFormatting>
  <conditionalFormatting sqref="H34">
    <cfRule type="cellIs" dxfId="4" priority="657" operator="greaterThan">
      <formula>250</formula>
    </cfRule>
  </conditionalFormatting>
  <conditionalFormatting sqref="H34">
    <cfRule type="cellIs" dxfId="5" priority="658" operator="greaterThan">
      <formula>200</formula>
    </cfRule>
  </conditionalFormatting>
  <conditionalFormatting sqref="H34">
    <cfRule type="cellIs" dxfId="6" priority="659" operator="greaterThan">
      <formula>150</formula>
    </cfRule>
  </conditionalFormatting>
  <conditionalFormatting sqref="H35">
    <cfRule type="cellIs" dxfId="4" priority="660" operator="greaterThan">
      <formula>250</formula>
    </cfRule>
  </conditionalFormatting>
  <conditionalFormatting sqref="H35">
    <cfRule type="cellIs" dxfId="5" priority="661" operator="greaterThan">
      <formula>200</formula>
    </cfRule>
  </conditionalFormatting>
  <conditionalFormatting sqref="H35">
    <cfRule type="cellIs" dxfId="6" priority="662" operator="greaterThan">
      <formula>150</formula>
    </cfRule>
  </conditionalFormatting>
  <conditionalFormatting sqref="H36">
    <cfRule type="cellIs" dxfId="4" priority="663" operator="greaterThan">
      <formula>250</formula>
    </cfRule>
  </conditionalFormatting>
  <conditionalFormatting sqref="H36">
    <cfRule type="cellIs" dxfId="5" priority="664" operator="greaterThan">
      <formula>200</formula>
    </cfRule>
  </conditionalFormatting>
  <conditionalFormatting sqref="H36">
    <cfRule type="cellIs" dxfId="6" priority="665" operator="greaterThan">
      <formula>150</formula>
    </cfRule>
  </conditionalFormatting>
  <conditionalFormatting sqref="H37">
    <cfRule type="cellIs" dxfId="4" priority="666" operator="greaterThan">
      <formula>250</formula>
    </cfRule>
  </conditionalFormatting>
  <conditionalFormatting sqref="H37">
    <cfRule type="cellIs" dxfId="5" priority="667" operator="greaterThan">
      <formula>200</formula>
    </cfRule>
  </conditionalFormatting>
  <conditionalFormatting sqref="H37">
    <cfRule type="cellIs" dxfId="6" priority="668" operator="greaterThan">
      <formula>150</formula>
    </cfRule>
  </conditionalFormatting>
  <conditionalFormatting sqref="H38">
    <cfRule type="cellIs" dxfId="4" priority="669" operator="greaterThan">
      <formula>250</formula>
    </cfRule>
  </conditionalFormatting>
  <conditionalFormatting sqref="H38">
    <cfRule type="cellIs" dxfId="5" priority="670" operator="greaterThan">
      <formula>200</formula>
    </cfRule>
  </conditionalFormatting>
  <conditionalFormatting sqref="H38">
    <cfRule type="cellIs" dxfId="6" priority="671" operator="greaterThan">
      <formula>150</formula>
    </cfRule>
  </conditionalFormatting>
  <conditionalFormatting sqref="H39">
    <cfRule type="cellIs" dxfId="4" priority="672" operator="greaterThan">
      <formula>250</formula>
    </cfRule>
  </conditionalFormatting>
  <conditionalFormatting sqref="H39">
    <cfRule type="cellIs" dxfId="5" priority="673" operator="greaterThan">
      <formula>200</formula>
    </cfRule>
  </conditionalFormatting>
  <conditionalFormatting sqref="H39">
    <cfRule type="cellIs" dxfId="6" priority="674" operator="greaterThan">
      <formula>150</formula>
    </cfRule>
  </conditionalFormatting>
  <conditionalFormatting sqref="H40">
    <cfRule type="cellIs" dxfId="4" priority="675" operator="greaterThan">
      <formula>250</formula>
    </cfRule>
  </conditionalFormatting>
  <conditionalFormatting sqref="H40">
    <cfRule type="cellIs" dxfId="5" priority="676" operator="greaterThan">
      <formula>200</formula>
    </cfRule>
  </conditionalFormatting>
  <conditionalFormatting sqref="H40">
    <cfRule type="cellIs" dxfId="6" priority="677" operator="greaterThan">
      <formula>150</formula>
    </cfRule>
  </conditionalFormatting>
  <conditionalFormatting sqref="H41">
    <cfRule type="cellIs" dxfId="4" priority="678" operator="greaterThan">
      <formula>250</formula>
    </cfRule>
  </conditionalFormatting>
  <conditionalFormatting sqref="H41">
    <cfRule type="cellIs" dxfId="5" priority="679" operator="greaterThan">
      <formula>200</formula>
    </cfRule>
  </conditionalFormatting>
  <conditionalFormatting sqref="H41">
    <cfRule type="cellIs" dxfId="6" priority="680" operator="greaterThan">
      <formula>150</formula>
    </cfRule>
  </conditionalFormatting>
  <conditionalFormatting sqref="H42">
    <cfRule type="cellIs" dxfId="4" priority="681" operator="greaterThan">
      <formula>250</formula>
    </cfRule>
  </conditionalFormatting>
  <conditionalFormatting sqref="H42">
    <cfRule type="cellIs" dxfId="5" priority="682" operator="greaterThan">
      <formula>200</formula>
    </cfRule>
  </conditionalFormatting>
  <conditionalFormatting sqref="H42">
    <cfRule type="cellIs" dxfId="6" priority="683" operator="greaterThan">
      <formula>150</formula>
    </cfRule>
  </conditionalFormatting>
  <conditionalFormatting sqref="H43">
    <cfRule type="cellIs" dxfId="4" priority="684" operator="greaterThan">
      <formula>250</formula>
    </cfRule>
  </conditionalFormatting>
  <conditionalFormatting sqref="H43">
    <cfRule type="cellIs" dxfId="5" priority="685" operator="greaterThan">
      <formula>200</formula>
    </cfRule>
  </conditionalFormatting>
  <conditionalFormatting sqref="H43">
    <cfRule type="cellIs" dxfId="6" priority="686" operator="greaterThan">
      <formula>150</formula>
    </cfRule>
  </conditionalFormatting>
  <conditionalFormatting sqref="H44">
    <cfRule type="cellIs" dxfId="4" priority="687" operator="greaterThan">
      <formula>250</formula>
    </cfRule>
  </conditionalFormatting>
  <conditionalFormatting sqref="H44">
    <cfRule type="cellIs" dxfId="5" priority="688" operator="greaterThan">
      <formula>200</formula>
    </cfRule>
  </conditionalFormatting>
  <conditionalFormatting sqref="H44">
    <cfRule type="cellIs" dxfId="6" priority="689" operator="greaterThan">
      <formula>150</formula>
    </cfRule>
  </conditionalFormatting>
  <conditionalFormatting sqref="H45">
    <cfRule type="cellIs" dxfId="4" priority="690" operator="greaterThan">
      <formula>250</formula>
    </cfRule>
  </conditionalFormatting>
  <conditionalFormatting sqref="H45">
    <cfRule type="cellIs" dxfId="5" priority="691" operator="greaterThan">
      <formula>200</formula>
    </cfRule>
  </conditionalFormatting>
  <conditionalFormatting sqref="H45">
    <cfRule type="cellIs" dxfId="6" priority="692" operator="greaterThan">
      <formula>150</formula>
    </cfRule>
  </conditionalFormatting>
  <conditionalFormatting sqref="H46">
    <cfRule type="cellIs" dxfId="4" priority="693" operator="greaterThan">
      <formula>250</formula>
    </cfRule>
  </conditionalFormatting>
  <conditionalFormatting sqref="H46">
    <cfRule type="cellIs" dxfId="5" priority="694" operator="greaterThan">
      <formula>200</formula>
    </cfRule>
  </conditionalFormatting>
  <conditionalFormatting sqref="H46">
    <cfRule type="cellIs" dxfId="6" priority="695" operator="greaterThan">
      <formula>150</formula>
    </cfRule>
  </conditionalFormatting>
  <conditionalFormatting sqref="H47">
    <cfRule type="cellIs" dxfId="4" priority="696" operator="greaterThan">
      <formula>250</formula>
    </cfRule>
  </conditionalFormatting>
  <conditionalFormatting sqref="H47">
    <cfRule type="cellIs" dxfId="5" priority="697" operator="greaterThan">
      <formula>200</formula>
    </cfRule>
  </conditionalFormatting>
  <conditionalFormatting sqref="H47">
    <cfRule type="cellIs" dxfId="6" priority="698" operator="greaterThan">
      <formula>150</formula>
    </cfRule>
  </conditionalFormatting>
  <conditionalFormatting sqref="H48">
    <cfRule type="cellIs" dxfId="4" priority="699" operator="greaterThan">
      <formula>250</formula>
    </cfRule>
  </conditionalFormatting>
  <conditionalFormatting sqref="H48">
    <cfRule type="cellIs" dxfId="5" priority="700" operator="greaterThan">
      <formula>200</formula>
    </cfRule>
  </conditionalFormatting>
  <conditionalFormatting sqref="H48">
    <cfRule type="cellIs" dxfId="6" priority="701" operator="greaterThan">
      <formula>150</formula>
    </cfRule>
  </conditionalFormatting>
  <conditionalFormatting sqref="H49">
    <cfRule type="cellIs" dxfId="4" priority="702" operator="greaterThan">
      <formula>250</formula>
    </cfRule>
  </conditionalFormatting>
  <conditionalFormatting sqref="H49">
    <cfRule type="cellIs" dxfId="5" priority="703" operator="greaterThan">
      <formula>200</formula>
    </cfRule>
  </conditionalFormatting>
  <conditionalFormatting sqref="H49">
    <cfRule type="cellIs" dxfId="6" priority="704" operator="greaterThan">
      <formula>150</formula>
    </cfRule>
  </conditionalFormatting>
  <conditionalFormatting sqref="H50">
    <cfRule type="cellIs" dxfId="4" priority="705" operator="greaterThan">
      <formula>250</formula>
    </cfRule>
  </conditionalFormatting>
  <conditionalFormatting sqref="H50">
    <cfRule type="cellIs" dxfId="5" priority="706" operator="greaterThan">
      <formula>200</formula>
    </cfRule>
  </conditionalFormatting>
  <conditionalFormatting sqref="H50">
    <cfRule type="cellIs" dxfId="6" priority="707" operator="greaterThan">
      <formula>150</formula>
    </cfRule>
  </conditionalFormatting>
  <conditionalFormatting sqref="H51">
    <cfRule type="cellIs" dxfId="4" priority="708" operator="greaterThan">
      <formula>250</formula>
    </cfRule>
  </conditionalFormatting>
  <conditionalFormatting sqref="H51">
    <cfRule type="cellIs" dxfId="5" priority="709" operator="greaterThan">
      <formula>200</formula>
    </cfRule>
  </conditionalFormatting>
  <conditionalFormatting sqref="H51">
    <cfRule type="cellIs" dxfId="6" priority="710" operator="greaterThan">
      <formula>150</formula>
    </cfRule>
  </conditionalFormatting>
  <conditionalFormatting sqref="H52">
    <cfRule type="cellIs" dxfId="4" priority="711" operator="greaterThan">
      <formula>250</formula>
    </cfRule>
  </conditionalFormatting>
  <conditionalFormatting sqref="H52">
    <cfRule type="cellIs" dxfId="5" priority="712" operator="greaterThan">
      <formula>200</formula>
    </cfRule>
  </conditionalFormatting>
  <conditionalFormatting sqref="H52">
    <cfRule type="cellIs" dxfId="6" priority="713" operator="greaterThan">
      <formula>150</formula>
    </cfRule>
  </conditionalFormatting>
  <conditionalFormatting sqref="H53">
    <cfRule type="cellIs" dxfId="4" priority="714" operator="greaterThan">
      <formula>250</formula>
    </cfRule>
  </conditionalFormatting>
  <conditionalFormatting sqref="H53">
    <cfRule type="cellIs" dxfId="5" priority="715" operator="greaterThan">
      <formula>200</formula>
    </cfRule>
  </conditionalFormatting>
  <conditionalFormatting sqref="H53">
    <cfRule type="cellIs" dxfId="6" priority="716" operator="greaterThan">
      <formula>150</formula>
    </cfRule>
  </conditionalFormatting>
  <conditionalFormatting sqref="H54">
    <cfRule type="cellIs" dxfId="4" priority="717" operator="greaterThan">
      <formula>250</formula>
    </cfRule>
  </conditionalFormatting>
  <conditionalFormatting sqref="H54">
    <cfRule type="cellIs" dxfId="5" priority="718" operator="greaterThan">
      <formula>200</formula>
    </cfRule>
  </conditionalFormatting>
  <conditionalFormatting sqref="H54">
    <cfRule type="cellIs" dxfId="6" priority="719" operator="greaterThan">
      <formula>150</formula>
    </cfRule>
  </conditionalFormatting>
  <conditionalFormatting sqref="H55">
    <cfRule type="cellIs" dxfId="4" priority="720" operator="greaterThan">
      <formula>250</formula>
    </cfRule>
  </conditionalFormatting>
  <conditionalFormatting sqref="H55">
    <cfRule type="cellIs" dxfId="5" priority="721" operator="greaterThan">
      <formula>200</formula>
    </cfRule>
  </conditionalFormatting>
  <conditionalFormatting sqref="H55">
    <cfRule type="cellIs" dxfId="6" priority="722" operator="greaterThan">
      <formula>150</formula>
    </cfRule>
  </conditionalFormatting>
  <conditionalFormatting sqref="H56">
    <cfRule type="cellIs" dxfId="4" priority="723" operator="greaterThan">
      <formula>250</formula>
    </cfRule>
  </conditionalFormatting>
  <conditionalFormatting sqref="H56">
    <cfRule type="cellIs" dxfId="5" priority="724" operator="greaterThan">
      <formula>200</formula>
    </cfRule>
  </conditionalFormatting>
  <conditionalFormatting sqref="H56">
    <cfRule type="cellIs" dxfId="6" priority="725" operator="greaterThan">
      <formula>150</formula>
    </cfRule>
  </conditionalFormatting>
  <conditionalFormatting sqref="H57">
    <cfRule type="cellIs" dxfId="4" priority="726" operator="greaterThan">
      <formula>250</formula>
    </cfRule>
  </conditionalFormatting>
  <conditionalFormatting sqref="H57">
    <cfRule type="cellIs" dxfId="5" priority="727" operator="greaterThan">
      <formula>200</formula>
    </cfRule>
  </conditionalFormatting>
  <conditionalFormatting sqref="H57">
    <cfRule type="cellIs" dxfId="6" priority="728" operator="greaterThan">
      <formula>150</formula>
    </cfRule>
  </conditionalFormatting>
  <conditionalFormatting sqref="H58">
    <cfRule type="cellIs" dxfId="4" priority="729" operator="greaterThan">
      <formula>250</formula>
    </cfRule>
  </conditionalFormatting>
  <conditionalFormatting sqref="H58">
    <cfRule type="cellIs" dxfId="5" priority="730" operator="greaterThan">
      <formula>200</formula>
    </cfRule>
  </conditionalFormatting>
  <conditionalFormatting sqref="H58">
    <cfRule type="cellIs" dxfId="6" priority="731" operator="greaterThan">
      <formula>150</formula>
    </cfRule>
  </conditionalFormatting>
  <conditionalFormatting sqref="H59">
    <cfRule type="cellIs" dxfId="4" priority="732" operator="greaterThan">
      <formula>250</formula>
    </cfRule>
  </conditionalFormatting>
  <conditionalFormatting sqref="H59">
    <cfRule type="cellIs" dxfId="5" priority="733" operator="greaterThan">
      <formula>200</formula>
    </cfRule>
  </conditionalFormatting>
  <conditionalFormatting sqref="H59">
    <cfRule type="cellIs" dxfId="6" priority="734" operator="greaterThan">
      <formula>150</formula>
    </cfRule>
  </conditionalFormatting>
  <conditionalFormatting sqref="H60">
    <cfRule type="cellIs" dxfId="4" priority="735" operator="greaterThan">
      <formula>250</formula>
    </cfRule>
  </conditionalFormatting>
  <conditionalFormatting sqref="H60">
    <cfRule type="cellIs" dxfId="5" priority="736" operator="greaterThan">
      <formula>200</formula>
    </cfRule>
  </conditionalFormatting>
  <conditionalFormatting sqref="H60">
    <cfRule type="cellIs" dxfId="6" priority="737" operator="greaterThan">
      <formula>150</formula>
    </cfRule>
  </conditionalFormatting>
  <conditionalFormatting sqref="H61">
    <cfRule type="cellIs" dxfId="4" priority="738" operator="greaterThan">
      <formula>250</formula>
    </cfRule>
  </conditionalFormatting>
  <conditionalFormatting sqref="H61">
    <cfRule type="cellIs" dxfId="5" priority="739" operator="greaterThan">
      <formula>200</formula>
    </cfRule>
  </conditionalFormatting>
  <conditionalFormatting sqref="H61">
    <cfRule type="cellIs" dxfId="6" priority="740" operator="greaterThan">
      <formula>150</formula>
    </cfRule>
  </conditionalFormatting>
  <conditionalFormatting sqref="H62">
    <cfRule type="cellIs" dxfId="4" priority="741" operator="greaterThan">
      <formula>250</formula>
    </cfRule>
  </conditionalFormatting>
  <conditionalFormatting sqref="H62">
    <cfRule type="cellIs" dxfId="5" priority="742" operator="greaterThan">
      <formula>200</formula>
    </cfRule>
  </conditionalFormatting>
  <conditionalFormatting sqref="H62">
    <cfRule type="cellIs" dxfId="6" priority="743" operator="greaterThan">
      <formula>150</formula>
    </cfRule>
  </conditionalFormatting>
  <conditionalFormatting sqref="H63">
    <cfRule type="cellIs" dxfId="4" priority="744" operator="greaterThan">
      <formula>250</formula>
    </cfRule>
  </conditionalFormatting>
  <conditionalFormatting sqref="H63">
    <cfRule type="cellIs" dxfId="5" priority="745" operator="greaterThan">
      <formula>200</formula>
    </cfRule>
  </conditionalFormatting>
  <conditionalFormatting sqref="H63">
    <cfRule type="cellIs" dxfId="6" priority="746" operator="greaterThan">
      <formula>150</formula>
    </cfRule>
  </conditionalFormatting>
  <conditionalFormatting sqref="H64">
    <cfRule type="cellIs" dxfId="4" priority="747" operator="greaterThan">
      <formula>250</formula>
    </cfRule>
  </conditionalFormatting>
  <conditionalFormatting sqref="H64">
    <cfRule type="cellIs" dxfId="5" priority="748" operator="greaterThan">
      <formula>200</formula>
    </cfRule>
  </conditionalFormatting>
  <conditionalFormatting sqref="H64">
    <cfRule type="cellIs" dxfId="6" priority="749" operator="greaterThan">
      <formula>150</formula>
    </cfRule>
  </conditionalFormatting>
  <conditionalFormatting sqref="H65">
    <cfRule type="cellIs" dxfId="4" priority="750" operator="greaterThan">
      <formula>250</formula>
    </cfRule>
  </conditionalFormatting>
  <conditionalFormatting sqref="H65">
    <cfRule type="cellIs" dxfId="5" priority="751" operator="greaterThan">
      <formula>200</formula>
    </cfRule>
  </conditionalFormatting>
  <conditionalFormatting sqref="H65">
    <cfRule type="cellIs" dxfId="6" priority="752" operator="greaterThan">
      <formula>150</formula>
    </cfRule>
  </conditionalFormatting>
  <conditionalFormatting sqref="H66">
    <cfRule type="cellIs" dxfId="4" priority="753" operator="greaterThan">
      <formula>250</formula>
    </cfRule>
  </conditionalFormatting>
  <conditionalFormatting sqref="H66">
    <cfRule type="cellIs" dxfId="5" priority="754" operator="greaterThan">
      <formula>200</formula>
    </cfRule>
  </conditionalFormatting>
  <conditionalFormatting sqref="H66">
    <cfRule type="cellIs" dxfId="6" priority="755" operator="greaterThan">
      <formula>150</formula>
    </cfRule>
  </conditionalFormatting>
  <conditionalFormatting sqref="H67">
    <cfRule type="cellIs" dxfId="4" priority="756" operator="greaterThan">
      <formula>250</formula>
    </cfRule>
  </conditionalFormatting>
  <conditionalFormatting sqref="H67">
    <cfRule type="cellIs" dxfId="5" priority="757" operator="greaterThan">
      <formula>200</formula>
    </cfRule>
  </conditionalFormatting>
  <conditionalFormatting sqref="H67">
    <cfRule type="cellIs" dxfId="6" priority="758" operator="greaterThan">
      <formula>150</formula>
    </cfRule>
  </conditionalFormatting>
  <conditionalFormatting sqref="H68">
    <cfRule type="cellIs" dxfId="4" priority="759" operator="greaterThan">
      <formula>250</formula>
    </cfRule>
  </conditionalFormatting>
  <conditionalFormatting sqref="H68">
    <cfRule type="cellIs" dxfId="5" priority="760" operator="greaterThan">
      <formula>200</formula>
    </cfRule>
  </conditionalFormatting>
  <conditionalFormatting sqref="H68">
    <cfRule type="cellIs" dxfId="6" priority="761" operator="greaterThan">
      <formula>150</formula>
    </cfRule>
  </conditionalFormatting>
  <conditionalFormatting sqref="H69">
    <cfRule type="cellIs" dxfId="4" priority="762" operator="greaterThan">
      <formula>250</formula>
    </cfRule>
  </conditionalFormatting>
  <conditionalFormatting sqref="H69">
    <cfRule type="cellIs" dxfId="5" priority="763" operator="greaterThan">
      <formula>200</formula>
    </cfRule>
  </conditionalFormatting>
  <conditionalFormatting sqref="H69">
    <cfRule type="cellIs" dxfId="6" priority="764" operator="greaterThan">
      <formula>150</formula>
    </cfRule>
  </conditionalFormatting>
  <conditionalFormatting sqref="H70">
    <cfRule type="cellIs" dxfId="4" priority="765" operator="greaterThan">
      <formula>250</formula>
    </cfRule>
  </conditionalFormatting>
  <conditionalFormatting sqref="H70">
    <cfRule type="cellIs" dxfId="5" priority="766" operator="greaterThan">
      <formula>200</formula>
    </cfRule>
  </conditionalFormatting>
  <conditionalFormatting sqref="H70">
    <cfRule type="cellIs" dxfId="6" priority="767" operator="greaterThan">
      <formula>150</formula>
    </cfRule>
  </conditionalFormatting>
  <conditionalFormatting sqref="H71">
    <cfRule type="cellIs" dxfId="4" priority="768" operator="greaterThan">
      <formula>250</formula>
    </cfRule>
  </conditionalFormatting>
  <conditionalFormatting sqref="H71">
    <cfRule type="cellIs" dxfId="5" priority="769" operator="greaterThan">
      <formula>200</formula>
    </cfRule>
  </conditionalFormatting>
  <conditionalFormatting sqref="H71">
    <cfRule type="cellIs" dxfId="6" priority="770" operator="greaterThan">
      <formula>150</formula>
    </cfRule>
  </conditionalFormatting>
  <conditionalFormatting sqref="H72">
    <cfRule type="cellIs" dxfId="4" priority="771" operator="greaterThan">
      <formula>250</formula>
    </cfRule>
  </conditionalFormatting>
  <conditionalFormatting sqref="H72">
    <cfRule type="cellIs" dxfId="5" priority="772" operator="greaterThan">
      <formula>200</formula>
    </cfRule>
  </conditionalFormatting>
  <conditionalFormatting sqref="H72">
    <cfRule type="cellIs" dxfId="6" priority="773" operator="greaterThan">
      <formula>150</formula>
    </cfRule>
  </conditionalFormatting>
  <conditionalFormatting sqref="H73">
    <cfRule type="cellIs" dxfId="4" priority="774" operator="greaterThan">
      <formula>250</formula>
    </cfRule>
  </conditionalFormatting>
  <conditionalFormatting sqref="H73">
    <cfRule type="cellIs" dxfId="5" priority="775" operator="greaterThan">
      <formula>200</formula>
    </cfRule>
  </conditionalFormatting>
  <conditionalFormatting sqref="H73">
    <cfRule type="cellIs" dxfId="6" priority="776" operator="greaterThan">
      <formula>150</formula>
    </cfRule>
  </conditionalFormatting>
  <conditionalFormatting sqref="H74">
    <cfRule type="cellIs" dxfId="4" priority="777" operator="greaterThan">
      <formula>250</formula>
    </cfRule>
  </conditionalFormatting>
  <conditionalFormatting sqref="H74">
    <cfRule type="cellIs" dxfId="5" priority="778" operator="greaterThan">
      <formula>200</formula>
    </cfRule>
  </conditionalFormatting>
  <conditionalFormatting sqref="H74">
    <cfRule type="cellIs" dxfId="6" priority="779" operator="greaterThan">
      <formula>150</formula>
    </cfRule>
  </conditionalFormatting>
  <conditionalFormatting sqref="H75">
    <cfRule type="cellIs" dxfId="4" priority="780" operator="greaterThan">
      <formula>250</formula>
    </cfRule>
  </conditionalFormatting>
  <conditionalFormatting sqref="H75">
    <cfRule type="cellIs" dxfId="5" priority="781" operator="greaterThan">
      <formula>200</formula>
    </cfRule>
  </conditionalFormatting>
  <conditionalFormatting sqref="H75">
    <cfRule type="cellIs" dxfId="6" priority="782" operator="greaterThan">
      <formula>150</formula>
    </cfRule>
  </conditionalFormatting>
  <conditionalFormatting sqref="H76">
    <cfRule type="cellIs" dxfId="4" priority="783" operator="greaterThan">
      <formula>250</formula>
    </cfRule>
  </conditionalFormatting>
  <conditionalFormatting sqref="H76">
    <cfRule type="cellIs" dxfId="5" priority="784" operator="greaterThan">
      <formula>200</formula>
    </cfRule>
  </conditionalFormatting>
  <conditionalFormatting sqref="H76">
    <cfRule type="cellIs" dxfId="6" priority="785" operator="greaterThan">
      <formula>150</formula>
    </cfRule>
  </conditionalFormatting>
  <conditionalFormatting sqref="H77">
    <cfRule type="cellIs" dxfId="4" priority="786" operator="greaterThan">
      <formula>250</formula>
    </cfRule>
  </conditionalFormatting>
  <conditionalFormatting sqref="H77">
    <cfRule type="cellIs" dxfId="5" priority="787" operator="greaterThan">
      <formula>200</formula>
    </cfRule>
  </conditionalFormatting>
  <conditionalFormatting sqref="H77">
    <cfRule type="cellIs" dxfId="6" priority="788" operator="greaterThan">
      <formula>150</formula>
    </cfRule>
  </conditionalFormatting>
  <conditionalFormatting sqref="H78">
    <cfRule type="cellIs" dxfId="4" priority="789" operator="greaterThan">
      <formula>250</formula>
    </cfRule>
  </conditionalFormatting>
  <conditionalFormatting sqref="H78">
    <cfRule type="cellIs" dxfId="5" priority="790" operator="greaterThan">
      <formula>200</formula>
    </cfRule>
  </conditionalFormatting>
  <conditionalFormatting sqref="H78">
    <cfRule type="cellIs" dxfId="6" priority="791" operator="greaterThan">
      <formula>150</formula>
    </cfRule>
  </conditionalFormatting>
  <conditionalFormatting sqref="H79">
    <cfRule type="cellIs" dxfId="4" priority="792" operator="greaterThan">
      <formula>250</formula>
    </cfRule>
  </conditionalFormatting>
  <conditionalFormatting sqref="H79">
    <cfRule type="cellIs" dxfId="5" priority="793" operator="greaterThan">
      <formula>200</formula>
    </cfRule>
  </conditionalFormatting>
  <conditionalFormatting sqref="H79">
    <cfRule type="cellIs" dxfId="6" priority="794" operator="greaterThan">
      <formula>150</formula>
    </cfRule>
  </conditionalFormatting>
  <conditionalFormatting sqref="H80">
    <cfRule type="cellIs" dxfId="4" priority="795" operator="greaterThan">
      <formula>250</formula>
    </cfRule>
  </conditionalFormatting>
  <conditionalFormatting sqref="H80">
    <cfRule type="cellIs" dxfId="5" priority="796" operator="greaterThan">
      <formula>200</formula>
    </cfRule>
  </conditionalFormatting>
  <conditionalFormatting sqref="H80">
    <cfRule type="cellIs" dxfId="6" priority="797" operator="greaterThan">
      <formula>150</formula>
    </cfRule>
  </conditionalFormatting>
  <conditionalFormatting sqref="H81">
    <cfRule type="cellIs" dxfId="4" priority="798" operator="greaterThan">
      <formula>250</formula>
    </cfRule>
  </conditionalFormatting>
  <conditionalFormatting sqref="H81">
    <cfRule type="cellIs" dxfId="5" priority="799" operator="greaterThan">
      <formula>200</formula>
    </cfRule>
  </conditionalFormatting>
  <conditionalFormatting sqref="H81">
    <cfRule type="cellIs" dxfId="6" priority="800" operator="greaterThan">
      <formula>150</formula>
    </cfRule>
  </conditionalFormatting>
  <conditionalFormatting sqref="H82">
    <cfRule type="cellIs" dxfId="4" priority="801" operator="greaterThan">
      <formula>250</formula>
    </cfRule>
  </conditionalFormatting>
  <conditionalFormatting sqref="H82">
    <cfRule type="cellIs" dxfId="5" priority="802" operator="greaterThan">
      <formula>200</formula>
    </cfRule>
  </conditionalFormatting>
  <conditionalFormatting sqref="H82">
    <cfRule type="cellIs" dxfId="6" priority="803" operator="greaterThan">
      <formula>150</formula>
    </cfRule>
  </conditionalFormatting>
  <conditionalFormatting sqref="H83">
    <cfRule type="cellIs" dxfId="4" priority="804" operator="greaterThan">
      <formula>250</formula>
    </cfRule>
  </conditionalFormatting>
  <conditionalFormatting sqref="H83">
    <cfRule type="cellIs" dxfId="5" priority="805" operator="greaterThan">
      <formula>200</formula>
    </cfRule>
  </conditionalFormatting>
  <conditionalFormatting sqref="H83">
    <cfRule type="cellIs" dxfId="6" priority="806" operator="greaterThan">
      <formula>150</formula>
    </cfRule>
  </conditionalFormatting>
  <conditionalFormatting sqref="H84">
    <cfRule type="cellIs" dxfId="4" priority="807" operator="greaterThan">
      <formula>250</formula>
    </cfRule>
  </conditionalFormatting>
  <conditionalFormatting sqref="H84">
    <cfRule type="cellIs" dxfId="5" priority="808" operator="greaterThan">
      <formula>200</formula>
    </cfRule>
  </conditionalFormatting>
  <conditionalFormatting sqref="H84">
    <cfRule type="cellIs" dxfId="6" priority="809" operator="greaterThan">
      <formula>150</formula>
    </cfRule>
  </conditionalFormatting>
  <conditionalFormatting sqref="H85">
    <cfRule type="cellIs" dxfId="4" priority="810" operator="greaterThan">
      <formula>250</formula>
    </cfRule>
  </conditionalFormatting>
  <conditionalFormatting sqref="H85">
    <cfRule type="cellIs" dxfId="5" priority="811" operator="greaterThan">
      <formula>200</formula>
    </cfRule>
  </conditionalFormatting>
  <conditionalFormatting sqref="H85">
    <cfRule type="cellIs" dxfId="6" priority="812" operator="greaterThan">
      <formula>150</formula>
    </cfRule>
  </conditionalFormatting>
  <conditionalFormatting sqref="H86">
    <cfRule type="cellIs" dxfId="4" priority="813" operator="greaterThan">
      <formula>250</formula>
    </cfRule>
  </conditionalFormatting>
  <conditionalFormatting sqref="H86">
    <cfRule type="cellIs" dxfId="5" priority="814" operator="greaterThan">
      <formula>200</formula>
    </cfRule>
  </conditionalFormatting>
  <conditionalFormatting sqref="H86">
    <cfRule type="cellIs" dxfId="6" priority="815" operator="greaterThan">
      <formula>150</formula>
    </cfRule>
  </conditionalFormatting>
  <conditionalFormatting sqref="H87">
    <cfRule type="cellIs" dxfId="4" priority="816" operator="greaterThan">
      <formula>250</formula>
    </cfRule>
  </conditionalFormatting>
  <conditionalFormatting sqref="H87">
    <cfRule type="cellIs" dxfId="5" priority="817" operator="greaterThan">
      <formula>200</formula>
    </cfRule>
  </conditionalFormatting>
  <conditionalFormatting sqref="H87">
    <cfRule type="cellIs" dxfId="6" priority="818" operator="greaterThan">
      <formula>150</formula>
    </cfRule>
  </conditionalFormatting>
  <conditionalFormatting sqref="H88">
    <cfRule type="cellIs" dxfId="4" priority="819" operator="greaterThan">
      <formula>250</formula>
    </cfRule>
  </conditionalFormatting>
  <conditionalFormatting sqref="H88">
    <cfRule type="cellIs" dxfId="5" priority="820" operator="greaterThan">
      <formula>200</formula>
    </cfRule>
  </conditionalFormatting>
  <conditionalFormatting sqref="H88">
    <cfRule type="cellIs" dxfId="6" priority="821" operator="greaterThan">
      <formula>150</formula>
    </cfRule>
  </conditionalFormatting>
  <conditionalFormatting sqref="H89">
    <cfRule type="cellIs" dxfId="4" priority="822" operator="greaterThan">
      <formula>250</formula>
    </cfRule>
  </conditionalFormatting>
  <conditionalFormatting sqref="H89">
    <cfRule type="cellIs" dxfId="5" priority="823" operator="greaterThan">
      <formula>200</formula>
    </cfRule>
  </conditionalFormatting>
  <conditionalFormatting sqref="H89">
    <cfRule type="cellIs" dxfId="6" priority="824" operator="greaterThan">
      <formula>150</formula>
    </cfRule>
  </conditionalFormatting>
  <conditionalFormatting sqref="H90">
    <cfRule type="cellIs" dxfId="4" priority="825" operator="greaterThan">
      <formula>250</formula>
    </cfRule>
  </conditionalFormatting>
  <conditionalFormatting sqref="H90">
    <cfRule type="cellIs" dxfId="5" priority="826" operator="greaterThan">
      <formula>200</formula>
    </cfRule>
  </conditionalFormatting>
  <conditionalFormatting sqref="H90">
    <cfRule type="cellIs" dxfId="6" priority="827" operator="greaterThan">
      <formula>150</formula>
    </cfRule>
  </conditionalFormatting>
  <conditionalFormatting sqref="H91">
    <cfRule type="cellIs" dxfId="4" priority="828" operator="greaterThan">
      <formula>250</formula>
    </cfRule>
  </conditionalFormatting>
  <conditionalFormatting sqref="H91">
    <cfRule type="cellIs" dxfId="5" priority="829" operator="greaterThan">
      <formula>200</formula>
    </cfRule>
  </conditionalFormatting>
  <conditionalFormatting sqref="H91">
    <cfRule type="cellIs" dxfId="6" priority="830" operator="greaterThan">
      <formula>150</formula>
    </cfRule>
  </conditionalFormatting>
  <conditionalFormatting sqref="H92">
    <cfRule type="cellIs" dxfId="4" priority="831" operator="greaterThan">
      <formula>250</formula>
    </cfRule>
  </conditionalFormatting>
  <conditionalFormatting sqref="H92">
    <cfRule type="cellIs" dxfId="5" priority="832" operator="greaterThan">
      <formula>200</formula>
    </cfRule>
  </conditionalFormatting>
  <conditionalFormatting sqref="H92">
    <cfRule type="cellIs" dxfId="6" priority="833" operator="greaterThan">
      <formula>150</formula>
    </cfRule>
  </conditionalFormatting>
  <conditionalFormatting sqref="H93">
    <cfRule type="cellIs" dxfId="4" priority="834" operator="greaterThan">
      <formula>250</formula>
    </cfRule>
  </conditionalFormatting>
  <conditionalFormatting sqref="H93">
    <cfRule type="cellIs" dxfId="5" priority="835" operator="greaterThan">
      <formula>200</formula>
    </cfRule>
  </conditionalFormatting>
  <conditionalFormatting sqref="H93">
    <cfRule type="cellIs" dxfId="6" priority="836" operator="greaterThan">
      <formula>150</formula>
    </cfRule>
  </conditionalFormatting>
  <conditionalFormatting sqref="H94">
    <cfRule type="cellIs" dxfId="4" priority="837" operator="greaterThan">
      <formula>250</formula>
    </cfRule>
  </conditionalFormatting>
  <conditionalFormatting sqref="H94">
    <cfRule type="cellIs" dxfId="5" priority="838" operator="greaterThan">
      <formula>200</formula>
    </cfRule>
  </conditionalFormatting>
  <conditionalFormatting sqref="H94">
    <cfRule type="cellIs" dxfId="6" priority="839" operator="greaterThan">
      <formula>150</formula>
    </cfRule>
  </conditionalFormatting>
  <conditionalFormatting sqref="H95">
    <cfRule type="cellIs" dxfId="4" priority="840" operator="greaterThan">
      <formula>250</formula>
    </cfRule>
  </conditionalFormatting>
  <conditionalFormatting sqref="H95">
    <cfRule type="cellIs" dxfId="5" priority="841" operator="greaterThan">
      <formula>200</formula>
    </cfRule>
  </conditionalFormatting>
  <conditionalFormatting sqref="H95">
    <cfRule type="cellIs" dxfId="6" priority="842" operator="greaterThan">
      <formula>150</formula>
    </cfRule>
  </conditionalFormatting>
  <conditionalFormatting sqref="H96">
    <cfRule type="cellIs" dxfId="4" priority="843" operator="greaterThan">
      <formula>250</formula>
    </cfRule>
  </conditionalFormatting>
  <conditionalFormatting sqref="H96">
    <cfRule type="cellIs" dxfId="5" priority="844" operator="greaterThan">
      <formula>200</formula>
    </cfRule>
  </conditionalFormatting>
  <conditionalFormatting sqref="H96">
    <cfRule type="cellIs" dxfId="6" priority="845" operator="greaterThan">
      <formula>150</formula>
    </cfRule>
  </conditionalFormatting>
  <conditionalFormatting sqref="H97">
    <cfRule type="cellIs" dxfId="4" priority="846" operator="greaterThan">
      <formula>250</formula>
    </cfRule>
  </conditionalFormatting>
  <conditionalFormatting sqref="H97">
    <cfRule type="cellIs" dxfId="5" priority="847" operator="greaterThan">
      <formula>200</formula>
    </cfRule>
  </conditionalFormatting>
  <conditionalFormatting sqref="H97">
    <cfRule type="cellIs" dxfId="6" priority="848" operator="greaterThan">
      <formula>150</formula>
    </cfRule>
  </conditionalFormatting>
  <conditionalFormatting sqref="H98">
    <cfRule type="cellIs" dxfId="4" priority="849" operator="greaterThan">
      <formula>250</formula>
    </cfRule>
  </conditionalFormatting>
  <conditionalFormatting sqref="H98">
    <cfRule type="cellIs" dxfId="5" priority="850" operator="greaterThan">
      <formula>200</formula>
    </cfRule>
  </conditionalFormatting>
  <conditionalFormatting sqref="H98">
    <cfRule type="cellIs" dxfId="6" priority="851" operator="greaterThan">
      <formula>150</formula>
    </cfRule>
  </conditionalFormatting>
  <conditionalFormatting sqref="H99">
    <cfRule type="cellIs" dxfId="4" priority="852" operator="greaterThan">
      <formula>250</formula>
    </cfRule>
  </conditionalFormatting>
  <conditionalFormatting sqref="H99">
    <cfRule type="cellIs" dxfId="5" priority="853" operator="greaterThan">
      <formula>200</formula>
    </cfRule>
  </conditionalFormatting>
  <conditionalFormatting sqref="H99">
    <cfRule type="cellIs" dxfId="6" priority="854" operator="greaterThan">
      <formula>150</formula>
    </cfRule>
  </conditionalFormatting>
  <conditionalFormatting sqref="H100">
    <cfRule type="cellIs" dxfId="4" priority="855" operator="greaterThan">
      <formula>250</formula>
    </cfRule>
  </conditionalFormatting>
  <conditionalFormatting sqref="H100">
    <cfRule type="cellIs" dxfId="5" priority="856" operator="greaterThan">
      <formula>200</formula>
    </cfRule>
  </conditionalFormatting>
  <conditionalFormatting sqref="H100">
    <cfRule type="cellIs" dxfId="6" priority="857" operator="greaterThan">
      <formula>150</formula>
    </cfRule>
  </conditionalFormatting>
  <conditionalFormatting sqref="H101">
    <cfRule type="cellIs" dxfId="4" priority="858" operator="greaterThan">
      <formula>250</formula>
    </cfRule>
  </conditionalFormatting>
  <conditionalFormatting sqref="H101">
    <cfRule type="cellIs" dxfId="5" priority="859" operator="greaterThan">
      <formula>200</formula>
    </cfRule>
  </conditionalFormatting>
  <conditionalFormatting sqref="H101">
    <cfRule type="cellIs" dxfId="6" priority="860" operator="greaterThan">
      <formula>150</formula>
    </cfRule>
  </conditionalFormatting>
  <conditionalFormatting sqref="H102">
    <cfRule type="cellIs" dxfId="4" priority="861" operator="greaterThan">
      <formula>250</formula>
    </cfRule>
  </conditionalFormatting>
  <conditionalFormatting sqref="H102">
    <cfRule type="cellIs" dxfId="5" priority="862" operator="greaterThan">
      <formula>200</formula>
    </cfRule>
  </conditionalFormatting>
  <conditionalFormatting sqref="H102">
    <cfRule type="cellIs" dxfId="6" priority="863" operator="greaterThan">
      <formula>150</formula>
    </cfRule>
  </conditionalFormatting>
  <conditionalFormatting sqref="H103">
    <cfRule type="cellIs" dxfId="4" priority="864" operator="greaterThan">
      <formula>250</formula>
    </cfRule>
  </conditionalFormatting>
  <conditionalFormatting sqref="H103">
    <cfRule type="cellIs" dxfId="5" priority="865" operator="greaterThan">
      <formula>200</formula>
    </cfRule>
  </conditionalFormatting>
  <conditionalFormatting sqref="H103">
    <cfRule type="cellIs" dxfId="6" priority="866" operator="greaterThan">
      <formula>150</formula>
    </cfRule>
  </conditionalFormatting>
  <conditionalFormatting sqref="I8">
    <cfRule type="cellIs" dxfId="4" priority="867" operator="greaterThan">
      <formula>250</formula>
    </cfRule>
  </conditionalFormatting>
  <conditionalFormatting sqref="I8">
    <cfRule type="cellIs" dxfId="5" priority="868" operator="greaterThan">
      <formula>200</formula>
    </cfRule>
  </conditionalFormatting>
  <conditionalFormatting sqref="I8">
    <cfRule type="cellIs" dxfId="6" priority="869" operator="greaterThan">
      <formula>150</formula>
    </cfRule>
  </conditionalFormatting>
  <conditionalFormatting sqref="I9">
    <cfRule type="cellIs" dxfId="4" priority="870" operator="greaterThan">
      <formula>250</formula>
    </cfRule>
  </conditionalFormatting>
  <conditionalFormatting sqref="I9">
    <cfRule type="cellIs" dxfId="5" priority="871" operator="greaterThan">
      <formula>200</formula>
    </cfRule>
  </conditionalFormatting>
  <conditionalFormatting sqref="I9">
    <cfRule type="cellIs" dxfId="6" priority="872" operator="greaterThan">
      <formula>150</formula>
    </cfRule>
  </conditionalFormatting>
  <conditionalFormatting sqref="I10">
    <cfRule type="cellIs" dxfId="4" priority="873" operator="greaterThan">
      <formula>250</formula>
    </cfRule>
  </conditionalFormatting>
  <conditionalFormatting sqref="I10">
    <cfRule type="cellIs" dxfId="5" priority="874" operator="greaterThan">
      <formula>200</formula>
    </cfRule>
  </conditionalFormatting>
  <conditionalFormatting sqref="I10">
    <cfRule type="cellIs" dxfId="6" priority="875" operator="greaterThan">
      <formula>150</formula>
    </cfRule>
  </conditionalFormatting>
  <conditionalFormatting sqref="I11">
    <cfRule type="cellIs" dxfId="4" priority="876" operator="greaterThan">
      <formula>250</formula>
    </cfRule>
  </conditionalFormatting>
  <conditionalFormatting sqref="I11">
    <cfRule type="cellIs" dxfId="5" priority="877" operator="greaterThan">
      <formula>200</formula>
    </cfRule>
  </conditionalFormatting>
  <conditionalFormatting sqref="I11">
    <cfRule type="cellIs" dxfId="6" priority="878" operator="greaterThan">
      <formula>150</formula>
    </cfRule>
  </conditionalFormatting>
  <conditionalFormatting sqref="I12">
    <cfRule type="cellIs" dxfId="4" priority="879" operator="greaterThan">
      <formula>250</formula>
    </cfRule>
  </conditionalFormatting>
  <conditionalFormatting sqref="I12">
    <cfRule type="cellIs" dxfId="5" priority="880" operator="greaterThan">
      <formula>200</formula>
    </cfRule>
  </conditionalFormatting>
  <conditionalFormatting sqref="I12">
    <cfRule type="cellIs" dxfId="6" priority="881" operator="greaterThan">
      <formula>150</formula>
    </cfRule>
  </conditionalFormatting>
  <conditionalFormatting sqref="I13">
    <cfRule type="cellIs" dxfId="4" priority="882" operator="greaterThan">
      <formula>250</formula>
    </cfRule>
  </conditionalFormatting>
  <conditionalFormatting sqref="I13">
    <cfRule type="cellIs" dxfId="5" priority="883" operator="greaterThan">
      <formula>200</formula>
    </cfRule>
  </conditionalFormatting>
  <conditionalFormatting sqref="I13">
    <cfRule type="cellIs" dxfId="6" priority="884" operator="greaterThan">
      <formula>150</formula>
    </cfRule>
  </conditionalFormatting>
  <conditionalFormatting sqref="I14">
    <cfRule type="cellIs" dxfId="4" priority="885" operator="greaterThan">
      <formula>250</formula>
    </cfRule>
  </conditionalFormatting>
  <conditionalFormatting sqref="I14">
    <cfRule type="cellIs" dxfId="5" priority="886" operator="greaterThan">
      <formula>200</formula>
    </cfRule>
  </conditionalFormatting>
  <conditionalFormatting sqref="I14">
    <cfRule type="cellIs" dxfId="6" priority="887" operator="greaterThan">
      <formula>150</formula>
    </cfRule>
  </conditionalFormatting>
  <conditionalFormatting sqref="I15">
    <cfRule type="cellIs" dxfId="4" priority="888" operator="greaterThan">
      <formula>250</formula>
    </cfRule>
  </conditionalFormatting>
  <conditionalFormatting sqref="I15">
    <cfRule type="cellIs" dxfId="5" priority="889" operator="greaterThan">
      <formula>200</formula>
    </cfRule>
  </conditionalFormatting>
  <conditionalFormatting sqref="I15">
    <cfRule type="cellIs" dxfId="6" priority="890" operator="greaterThan">
      <formula>150</formula>
    </cfRule>
  </conditionalFormatting>
  <conditionalFormatting sqref="I16">
    <cfRule type="cellIs" dxfId="4" priority="891" operator="greaterThan">
      <formula>250</formula>
    </cfRule>
  </conditionalFormatting>
  <conditionalFormatting sqref="I16">
    <cfRule type="cellIs" dxfId="5" priority="892" operator="greaterThan">
      <formula>200</formula>
    </cfRule>
  </conditionalFormatting>
  <conditionalFormatting sqref="I16">
    <cfRule type="cellIs" dxfId="6" priority="893" operator="greaterThan">
      <formula>150</formula>
    </cfRule>
  </conditionalFormatting>
  <conditionalFormatting sqref="I17">
    <cfRule type="cellIs" dxfId="4" priority="894" operator="greaterThan">
      <formula>250</formula>
    </cfRule>
  </conditionalFormatting>
  <conditionalFormatting sqref="I17">
    <cfRule type="cellIs" dxfId="5" priority="895" operator="greaterThan">
      <formula>200</formula>
    </cfRule>
  </conditionalFormatting>
  <conditionalFormatting sqref="I17">
    <cfRule type="cellIs" dxfId="6" priority="896" operator="greaterThan">
      <formula>150</formula>
    </cfRule>
  </conditionalFormatting>
  <conditionalFormatting sqref="I18">
    <cfRule type="cellIs" dxfId="4" priority="897" operator="greaterThan">
      <formula>250</formula>
    </cfRule>
  </conditionalFormatting>
  <conditionalFormatting sqref="I18">
    <cfRule type="cellIs" dxfId="5" priority="898" operator="greaterThan">
      <formula>200</formula>
    </cfRule>
  </conditionalFormatting>
  <conditionalFormatting sqref="I18">
    <cfRule type="cellIs" dxfId="6" priority="899" operator="greaterThan">
      <formula>150</formula>
    </cfRule>
  </conditionalFormatting>
  <conditionalFormatting sqref="I19">
    <cfRule type="cellIs" dxfId="4" priority="900" operator="greaterThan">
      <formula>250</formula>
    </cfRule>
  </conditionalFormatting>
  <conditionalFormatting sqref="I19">
    <cfRule type="cellIs" dxfId="5" priority="901" operator="greaterThan">
      <formula>200</formula>
    </cfRule>
  </conditionalFormatting>
  <conditionalFormatting sqref="I19">
    <cfRule type="cellIs" dxfId="6" priority="902" operator="greaterThan">
      <formula>150</formula>
    </cfRule>
  </conditionalFormatting>
  <conditionalFormatting sqref="I20">
    <cfRule type="cellIs" dxfId="4" priority="903" operator="greaterThan">
      <formula>250</formula>
    </cfRule>
  </conditionalFormatting>
  <conditionalFormatting sqref="I20">
    <cfRule type="cellIs" dxfId="5" priority="904" operator="greaterThan">
      <formula>200</formula>
    </cfRule>
  </conditionalFormatting>
  <conditionalFormatting sqref="I20">
    <cfRule type="cellIs" dxfId="6" priority="905" operator="greaterThan">
      <formula>150</formula>
    </cfRule>
  </conditionalFormatting>
  <conditionalFormatting sqref="I21">
    <cfRule type="cellIs" dxfId="4" priority="906" operator="greaterThan">
      <formula>250</formula>
    </cfRule>
  </conditionalFormatting>
  <conditionalFormatting sqref="I21">
    <cfRule type="cellIs" dxfId="5" priority="907" operator="greaterThan">
      <formula>200</formula>
    </cfRule>
  </conditionalFormatting>
  <conditionalFormatting sqref="I21">
    <cfRule type="cellIs" dxfId="6" priority="908" operator="greaterThan">
      <formula>150</formula>
    </cfRule>
  </conditionalFormatting>
  <conditionalFormatting sqref="I22">
    <cfRule type="cellIs" dxfId="4" priority="909" operator="greaterThan">
      <formula>250</formula>
    </cfRule>
  </conditionalFormatting>
  <conditionalFormatting sqref="I22">
    <cfRule type="cellIs" dxfId="5" priority="910" operator="greaterThan">
      <formula>200</formula>
    </cfRule>
  </conditionalFormatting>
  <conditionalFormatting sqref="I22">
    <cfRule type="cellIs" dxfId="6" priority="911" operator="greaterThan">
      <formula>150</formula>
    </cfRule>
  </conditionalFormatting>
  <conditionalFormatting sqref="I23">
    <cfRule type="cellIs" dxfId="4" priority="912" operator="greaterThan">
      <formula>250</formula>
    </cfRule>
  </conditionalFormatting>
  <conditionalFormatting sqref="I23">
    <cfRule type="cellIs" dxfId="5" priority="913" operator="greaterThan">
      <formula>200</formula>
    </cfRule>
  </conditionalFormatting>
  <conditionalFormatting sqref="I23">
    <cfRule type="cellIs" dxfId="6" priority="914" operator="greaterThan">
      <formula>150</formula>
    </cfRule>
  </conditionalFormatting>
  <conditionalFormatting sqref="I24">
    <cfRule type="cellIs" dxfId="4" priority="915" operator="greaterThan">
      <formula>250</formula>
    </cfRule>
  </conditionalFormatting>
  <conditionalFormatting sqref="I24">
    <cfRule type="cellIs" dxfId="5" priority="916" operator="greaterThan">
      <formula>200</formula>
    </cfRule>
  </conditionalFormatting>
  <conditionalFormatting sqref="I24">
    <cfRule type="cellIs" dxfId="6" priority="917" operator="greaterThan">
      <formula>150</formula>
    </cfRule>
  </conditionalFormatting>
  <conditionalFormatting sqref="I25">
    <cfRule type="cellIs" dxfId="4" priority="918" operator="greaterThan">
      <formula>250</formula>
    </cfRule>
  </conditionalFormatting>
  <conditionalFormatting sqref="I25">
    <cfRule type="cellIs" dxfId="5" priority="919" operator="greaterThan">
      <formula>200</formula>
    </cfRule>
  </conditionalFormatting>
  <conditionalFormatting sqref="I25">
    <cfRule type="cellIs" dxfId="6" priority="920" operator="greaterThan">
      <formula>150</formula>
    </cfRule>
  </conditionalFormatting>
  <conditionalFormatting sqref="I26">
    <cfRule type="cellIs" dxfId="4" priority="921" operator="greaterThan">
      <formula>250</formula>
    </cfRule>
  </conditionalFormatting>
  <conditionalFormatting sqref="I26">
    <cfRule type="cellIs" dxfId="5" priority="922" operator="greaterThan">
      <formula>200</formula>
    </cfRule>
  </conditionalFormatting>
  <conditionalFormatting sqref="I26">
    <cfRule type="cellIs" dxfId="6" priority="923" operator="greaterThan">
      <formula>150</formula>
    </cfRule>
  </conditionalFormatting>
  <conditionalFormatting sqref="I27">
    <cfRule type="cellIs" dxfId="4" priority="924" operator="greaterThan">
      <formula>250</formula>
    </cfRule>
  </conditionalFormatting>
  <conditionalFormatting sqref="I27">
    <cfRule type="cellIs" dxfId="5" priority="925" operator="greaterThan">
      <formula>200</formula>
    </cfRule>
  </conditionalFormatting>
  <conditionalFormatting sqref="I27">
    <cfRule type="cellIs" dxfId="6" priority="926" operator="greaterThan">
      <formula>150</formula>
    </cfRule>
  </conditionalFormatting>
  <conditionalFormatting sqref="I28">
    <cfRule type="cellIs" dxfId="4" priority="927" operator="greaterThan">
      <formula>250</formula>
    </cfRule>
  </conditionalFormatting>
  <conditionalFormatting sqref="I28">
    <cfRule type="cellIs" dxfId="5" priority="928" operator="greaterThan">
      <formula>200</formula>
    </cfRule>
  </conditionalFormatting>
  <conditionalFormatting sqref="I28">
    <cfRule type="cellIs" dxfId="6" priority="929" operator="greaterThan">
      <formula>150</formula>
    </cfRule>
  </conditionalFormatting>
  <conditionalFormatting sqref="I29">
    <cfRule type="cellIs" dxfId="4" priority="930" operator="greaterThan">
      <formula>250</formula>
    </cfRule>
  </conditionalFormatting>
  <conditionalFormatting sqref="I29">
    <cfRule type="cellIs" dxfId="5" priority="931" operator="greaterThan">
      <formula>200</formula>
    </cfRule>
  </conditionalFormatting>
  <conditionalFormatting sqref="I29">
    <cfRule type="cellIs" dxfId="6" priority="932" operator="greaterThan">
      <formula>150</formula>
    </cfRule>
  </conditionalFormatting>
  <conditionalFormatting sqref="I30">
    <cfRule type="cellIs" dxfId="4" priority="933" operator="greaterThan">
      <formula>250</formula>
    </cfRule>
  </conditionalFormatting>
  <conditionalFormatting sqref="I30">
    <cfRule type="cellIs" dxfId="5" priority="934" operator="greaterThan">
      <formula>200</formula>
    </cfRule>
  </conditionalFormatting>
  <conditionalFormatting sqref="I30">
    <cfRule type="cellIs" dxfId="6" priority="935" operator="greaterThan">
      <formula>150</formula>
    </cfRule>
  </conditionalFormatting>
  <conditionalFormatting sqref="I31">
    <cfRule type="cellIs" dxfId="4" priority="936" operator="greaterThan">
      <formula>250</formula>
    </cfRule>
  </conditionalFormatting>
  <conditionalFormatting sqref="I31">
    <cfRule type="cellIs" dxfId="5" priority="937" operator="greaterThan">
      <formula>200</formula>
    </cfRule>
  </conditionalFormatting>
  <conditionalFormatting sqref="I31">
    <cfRule type="cellIs" dxfId="6" priority="938" operator="greaterThan">
      <formula>150</formula>
    </cfRule>
  </conditionalFormatting>
  <conditionalFormatting sqref="I32">
    <cfRule type="cellIs" dxfId="4" priority="939" operator="greaterThan">
      <formula>250</formula>
    </cfRule>
  </conditionalFormatting>
  <conditionalFormatting sqref="I32">
    <cfRule type="cellIs" dxfId="5" priority="940" operator="greaterThan">
      <formula>200</formula>
    </cfRule>
  </conditionalFormatting>
  <conditionalFormatting sqref="I32">
    <cfRule type="cellIs" dxfId="6" priority="941" operator="greaterThan">
      <formula>150</formula>
    </cfRule>
  </conditionalFormatting>
  <conditionalFormatting sqref="I33">
    <cfRule type="cellIs" dxfId="4" priority="942" operator="greaterThan">
      <formula>250</formula>
    </cfRule>
  </conditionalFormatting>
  <conditionalFormatting sqref="I33">
    <cfRule type="cellIs" dxfId="5" priority="943" operator="greaterThan">
      <formula>200</formula>
    </cfRule>
  </conditionalFormatting>
  <conditionalFormatting sqref="I33">
    <cfRule type="cellIs" dxfId="6" priority="944" operator="greaterThan">
      <formula>150</formula>
    </cfRule>
  </conditionalFormatting>
  <conditionalFormatting sqref="I34">
    <cfRule type="cellIs" dxfId="4" priority="945" operator="greaterThan">
      <formula>250</formula>
    </cfRule>
  </conditionalFormatting>
  <conditionalFormatting sqref="I34">
    <cfRule type="cellIs" dxfId="5" priority="946" operator="greaterThan">
      <formula>200</formula>
    </cfRule>
  </conditionalFormatting>
  <conditionalFormatting sqref="I34">
    <cfRule type="cellIs" dxfId="6" priority="947" operator="greaterThan">
      <formula>150</formula>
    </cfRule>
  </conditionalFormatting>
  <conditionalFormatting sqref="I35">
    <cfRule type="cellIs" dxfId="4" priority="948" operator="greaterThan">
      <formula>250</formula>
    </cfRule>
  </conditionalFormatting>
  <conditionalFormatting sqref="I35">
    <cfRule type="cellIs" dxfId="5" priority="949" operator="greaterThan">
      <formula>200</formula>
    </cfRule>
  </conditionalFormatting>
  <conditionalFormatting sqref="I35">
    <cfRule type="cellIs" dxfId="6" priority="950" operator="greaterThan">
      <formula>150</formula>
    </cfRule>
  </conditionalFormatting>
  <conditionalFormatting sqref="I36">
    <cfRule type="cellIs" dxfId="4" priority="951" operator="greaterThan">
      <formula>250</formula>
    </cfRule>
  </conditionalFormatting>
  <conditionalFormatting sqref="I36">
    <cfRule type="cellIs" dxfId="5" priority="952" operator="greaterThan">
      <formula>200</formula>
    </cfRule>
  </conditionalFormatting>
  <conditionalFormatting sqref="I36">
    <cfRule type="cellIs" dxfId="6" priority="953" operator="greaterThan">
      <formula>150</formula>
    </cfRule>
  </conditionalFormatting>
  <conditionalFormatting sqref="I37">
    <cfRule type="cellIs" dxfId="4" priority="954" operator="greaterThan">
      <formula>250</formula>
    </cfRule>
  </conditionalFormatting>
  <conditionalFormatting sqref="I37">
    <cfRule type="cellIs" dxfId="5" priority="955" operator="greaterThan">
      <formula>200</formula>
    </cfRule>
  </conditionalFormatting>
  <conditionalFormatting sqref="I37">
    <cfRule type="cellIs" dxfId="6" priority="956" operator="greaterThan">
      <formula>150</formula>
    </cfRule>
  </conditionalFormatting>
  <conditionalFormatting sqref="I38">
    <cfRule type="cellIs" dxfId="4" priority="957" operator="greaterThan">
      <formula>250</formula>
    </cfRule>
  </conditionalFormatting>
  <conditionalFormatting sqref="I38">
    <cfRule type="cellIs" dxfId="5" priority="958" operator="greaterThan">
      <formula>200</formula>
    </cfRule>
  </conditionalFormatting>
  <conditionalFormatting sqref="I38">
    <cfRule type="cellIs" dxfId="6" priority="959" operator="greaterThan">
      <formula>150</formula>
    </cfRule>
  </conditionalFormatting>
  <conditionalFormatting sqref="I39">
    <cfRule type="cellIs" dxfId="4" priority="960" operator="greaterThan">
      <formula>250</formula>
    </cfRule>
  </conditionalFormatting>
  <conditionalFormatting sqref="I39">
    <cfRule type="cellIs" dxfId="5" priority="961" operator="greaterThan">
      <formula>200</formula>
    </cfRule>
  </conditionalFormatting>
  <conditionalFormatting sqref="I39">
    <cfRule type="cellIs" dxfId="6" priority="962" operator="greaterThan">
      <formula>150</formula>
    </cfRule>
  </conditionalFormatting>
  <conditionalFormatting sqref="I40">
    <cfRule type="cellIs" dxfId="4" priority="963" operator="greaterThan">
      <formula>250</formula>
    </cfRule>
  </conditionalFormatting>
  <conditionalFormatting sqref="I40">
    <cfRule type="cellIs" dxfId="5" priority="964" operator="greaterThan">
      <formula>200</formula>
    </cfRule>
  </conditionalFormatting>
  <conditionalFormatting sqref="I40">
    <cfRule type="cellIs" dxfId="6" priority="965" operator="greaterThan">
      <formula>150</formula>
    </cfRule>
  </conditionalFormatting>
  <conditionalFormatting sqref="I41">
    <cfRule type="cellIs" dxfId="4" priority="966" operator="greaterThan">
      <formula>250</formula>
    </cfRule>
  </conditionalFormatting>
  <conditionalFormatting sqref="I41">
    <cfRule type="cellIs" dxfId="5" priority="967" operator="greaterThan">
      <formula>200</formula>
    </cfRule>
  </conditionalFormatting>
  <conditionalFormatting sqref="I41">
    <cfRule type="cellIs" dxfId="6" priority="968" operator="greaterThan">
      <formula>150</formula>
    </cfRule>
  </conditionalFormatting>
  <conditionalFormatting sqref="I42">
    <cfRule type="cellIs" dxfId="4" priority="969" operator="greaterThan">
      <formula>250</formula>
    </cfRule>
  </conditionalFormatting>
  <conditionalFormatting sqref="I42">
    <cfRule type="cellIs" dxfId="5" priority="970" operator="greaterThan">
      <formula>200</formula>
    </cfRule>
  </conditionalFormatting>
  <conditionalFormatting sqref="I42">
    <cfRule type="cellIs" dxfId="6" priority="971" operator="greaterThan">
      <formula>150</formula>
    </cfRule>
  </conditionalFormatting>
  <conditionalFormatting sqref="I43">
    <cfRule type="cellIs" dxfId="4" priority="972" operator="greaterThan">
      <formula>250</formula>
    </cfRule>
  </conditionalFormatting>
  <conditionalFormatting sqref="I43">
    <cfRule type="cellIs" dxfId="5" priority="973" operator="greaterThan">
      <formula>200</formula>
    </cfRule>
  </conditionalFormatting>
  <conditionalFormatting sqref="I43">
    <cfRule type="cellIs" dxfId="6" priority="974" operator="greaterThan">
      <formula>150</formula>
    </cfRule>
  </conditionalFormatting>
  <conditionalFormatting sqref="I44">
    <cfRule type="cellIs" dxfId="4" priority="975" operator="greaterThan">
      <formula>250</formula>
    </cfRule>
  </conditionalFormatting>
  <conditionalFormatting sqref="I44">
    <cfRule type="cellIs" dxfId="5" priority="976" operator="greaterThan">
      <formula>200</formula>
    </cfRule>
  </conditionalFormatting>
  <conditionalFormatting sqref="I44">
    <cfRule type="cellIs" dxfId="6" priority="977" operator="greaterThan">
      <formula>150</formula>
    </cfRule>
  </conditionalFormatting>
  <conditionalFormatting sqref="I45">
    <cfRule type="cellIs" dxfId="4" priority="978" operator="greaterThan">
      <formula>250</formula>
    </cfRule>
  </conditionalFormatting>
  <conditionalFormatting sqref="I45">
    <cfRule type="cellIs" dxfId="5" priority="979" operator="greaterThan">
      <formula>200</formula>
    </cfRule>
  </conditionalFormatting>
  <conditionalFormatting sqref="I45">
    <cfRule type="cellIs" dxfId="6" priority="980" operator="greaterThan">
      <formula>150</formula>
    </cfRule>
  </conditionalFormatting>
  <conditionalFormatting sqref="I46">
    <cfRule type="cellIs" dxfId="4" priority="981" operator="greaterThan">
      <formula>250</formula>
    </cfRule>
  </conditionalFormatting>
  <conditionalFormatting sqref="I46">
    <cfRule type="cellIs" dxfId="5" priority="982" operator="greaterThan">
      <formula>200</formula>
    </cfRule>
  </conditionalFormatting>
  <conditionalFormatting sqref="I46">
    <cfRule type="cellIs" dxfId="6" priority="983" operator="greaterThan">
      <formula>150</formula>
    </cfRule>
  </conditionalFormatting>
  <conditionalFormatting sqref="I47">
    <cfRule type="cellIs" dxfId="4" priority="984" operator="greaterThan">
      <formula>250</formula>
    </cfRule>
  </conditionalFormatting>
  <conditionalFormatting sqref="I47">
    <cfRule type="cellIs" dxfId="5" priority="985" operator="greaterThan">
      <formula>200</formula>
    </cfRule>
  </conditionalFormatting>
  <conditionalFormatting sqref="I47">
    <cfRule type="cellIs" dxfId="6" priority="986" operator="greaterThan">
      <formula>150</formula>
    </cfRule>
  </conditionalFormatting>
  <conditionalFormatting sqref="I48">
    <cfRule type="cellIs" dxfId="4" priority="987" operator="greaterThan">
      <formula>250</formula>
    </cfRule>
  </conditionalFormatting>
  <conditionalFormatting sqref="I48">
    <cfRule type="cellIs" dxfId="5" priority="988" operator="greaterThan">
      <formula>200</formula>
    </cfRule>
  </conditionalFormatting>
  <conditionalFormatting sqref="I48">
    <cfRule type="cellIs" dxfId="6" priority="989" operator="greaterThan">
      <formula>150</formula>
    </cfRule>
  </conditionalFormatting>
  <conditionalFormatting sqref="I49">
    <cfRule type="cellIs" dxfId="4" priority="990" operator="greaterThan">
      <formula>250</formula>
    </cfRule>
  </conditionalFormatting>
  <conditionalFormatting sqref="I49">
    <cfRule type="cellIs" dxfId="5" priority="991" operator="greaterThan">
      <formula>200</formula>
    </cfRule>
  </conditionalFormatting>
  <conditionalFormatting sqref="I49">
    <cfRule type="cellIs" dxfId="6" priority="992" operator="greaterThan">
      <formula>150</formula>
    </cfRule>
  </conditionalFormatting>
  <conditionalFormatting sqref="I50">
    <cfRule type="cellIs" dxfId="4" priority="993" operator="greaterThan">
      <formula>250</formula>
    </cfRule>
  </conditionalFormatting>
  <conditionalFormatting sqref="I50">
    <cfRule type="cellIs" dxfId="5" priority="994" operator="greaterThan">
      <formula>200</formula>
    </cfRule>
  </conditionalFormatting>
  <conditionalFormatting sqref="I50">
    <cfRule type="cellIs" dxfId="6" priority="995" operator="greaterThan">
      <formula>150</formula>
    </cfRule>
  </conditionalFormatting>
  <conditionalFormatting sqref="I51">
    <cfRule type="cellIs" dxfId="4" priority="996" operator="greaterThan">
      <formula>250</formula>
    </cfRule>
  </conditionalFormatting>
  <conditionalFormatting sqref="I51">
    <cfRule type="cellIs" dxfId="5" priority="997" operator="greaterThan">
      <formula>200</formula>
    </cfRule>
  </conditionalFormatting>
  <conditionalFormatting sqref="I51">
    <cfRule type="cellIs" dxfId="6" priority="998" operator="greaterThan">
      <formula>150</formula>
    </cfRule>
  </conditionalFormatting>
  <conditionalFormatting sqref="I52">
    <cfRule type="cellIs" dxfId="4" priority="999" operator="greaterThan">
      <formula>250</formula>
    </cfRule>
  </conditionalFormatting>
  <conditionalFormatting sqref="I52">
    <cfRule type="cellIs" dxfId="5" priority="1000" operator="greaterThan">
      <formula>200</formula>
    </cfRule>
  </conditionalFormatting>
  <conditionalFormatting sqref="I52">
    <cfRule type="cellIs" dxfId="6" priority="1001" operator="greaterThan">
      <formula>150</formula>
    </cfRule>
  </conditionalFormatting>
  <conditionalFormatting sqref="I53">
    <cfRule type="cellIs" dxfId="4" priority="1002" operator="greaterThan">
      <formula>250</formula>
    </cfRule>
  </conditionalFormatting>
  <conditionalFormatting sqref="I53">
    <cfRule type="cellIs" dxfId="5" priority="1003" operator="greaterThan">
      <formula>200</formula>
    </cfRule>
  </conditionalFormatting>
  <conditionalFormatting sqref="I53">
    <cfRule type="cellIs" dxfId="6" priority="1004" operator="greaterThan">
      <formula>150</formula>
    </cfRule>
  </conditionalFormatting>
  <conditionalFormatting sqref="I54">
    <cfRule type="cellIs" dxfId="4" priority="1005" operator="greaterThan">
      <formula>250</formula>
    </cfRule>
  </conditionalFormatting>
  <conditionalFormatting sqref="I54">
    <cfRule type="cellIs" dxfId="5" priority="1006" operator="greaterThan">
      <formula>200</formula>
    </cfRule>
  </conditionalFormatting>
  <conditionalFormatting sqref="I54">
    <cfRule type="cellIs" dxfId="6" priority="1007" operator="greaterThan">
      <formula>150</formula>
    </cfRule>
  </conditionalFormatting>
  <conditionalFormatting sqref="I55">
    <cfRule type="cellIs" dxfId="4" priority="1008" operator="greaterThan">
      <formula>250</formula>
    </cfRule>
  </conditionalFormatting>
  <conditionalFormatting sqref="I55">
    <cfRule type="cellIs" dxfId="5" priority="1009" operator="greaterThan">
      <formula>200</formula>
    </cfRule>
  </conditionalFormatting>
  <conditionalFormatting sqref="I55">
    <cfRule type="cellIs" dxfId="6" priority="1010" operator="greaterThan">
      <formula>150</formula>
    </cfRule>
  </conditionalFormatting>
  <conditionalFormatting sqref="I56">
    <cfRule type="cellIs" dxfId="4" priority="1011" operator="greaterThan">
      <formula>250</formula>
    </cfRule>
  </conditionalFormatting>
  <conditionalFormatting sqref="I56">
    <cfRule type="cellIs" dxfId="5" priority="1012" operator="greaterThan">
      <formula>200</formula>
    </cfRule>
  </conditionalFormatting>
  <conditionalFormatting sqref="I56">
    <cfRule type="cellIs" dxfId="6" priority="1013" operator="greaterThan">
      <formula>150</formula>
    </cfRule>
  </conditionalFormatting>
  <conditionalFormatting sqref="I57">
    <cfRule type="cellIs" dxfId="4" priority="1014" operator="greaterThan">
      <formula>250</formula>
    </cfRule>
  </conditionalFormatting>
  <conditionalFormatting sqref="I57">
    <cfRule type="cellIs" dxfId="5" priority="1015" operator="greaterThan">
      <formula>200</formula>
    </cfRule>
  </conditionalFormatting>
  <conditionalFormatting sqref="I57">
    <cfRule type="cellIs" dxfId="6" priority="1016" operator="greaterThan">
      <formula>150</formula>
    </cfRule>
  </conditionalFormatting>
  <conditionalFormatting sqref="I58">
    <cfRule type="cellIs" dxfId="4" priority="1017" operator="greaterThan">
      <formula>250</formula>
    </cfRule>
  </conditionalFormatting>
  <conditionalFormatting sqref="I58">
    <cfRule type="cellIs" dxfId="5" priority="1018" operator="greaterThan">
      <formula>200</formula>
    </cfRule>
  </conditionalFormatting>
  <conditionalFormatting sqref="I58">
    <cfRule type="cellIs" dxfId="6" priority="1019" operator="greaterThan">
      <formula>150</formula>
    </cfRule>
  </conditionalFormatting>
  <conditionalFormatting sqref="I59">
    <cfRule type="cellIs" dxfId="4" priority="1020" operator="greaterThan">
      <formula>250</formula>
    </cfRule>
  </conditionalFormatting>
  <conditionalFormatting sqref="I59">
    <cfRule type="cellIs" dxfId="5" priority="1021" operator="greaterThan">
      <formula>200</formula>
    </cfRule>
  </conditionalFormatting>
  <conditionalFormatting sqref="I59">
    <cfRule type="cellIs" dxfId="6" priority="1022" operator="greaterThan">
      <formula>150</formula>
    </cfRule>
  </conditionalFormatting>
  <conditionalFormatting sqref="I60">
    <cfRule type="cellIs" dxfId="4" priority="1023" operator="greaterThan">
      <formula>250</formula>
    </cfRule>
  </conditionalFormatting>
  <conditionalFormatting sqref="I60">
    <cfRule type="cellIs" dxfId="5" priority="1024" operator="greaterThan">
      <formula>200</formula>
    </cfRule>
  </conditionalFormatting>
  <conditionalFormatting sqref="I60">
    <cfRule type="cellIs" dxfId="6" priority="1025" operator="greaterThan">
      <formula>150</formula>
    </cfRule>
  </conditionalFormatting>
  <conditionalFormatting sqref="I61">
    <cfRule type="cellIs" dxfId="4" priority="1026" operator="greaterThan">
      <formula>250</formula>
    </cfRule>
  </conditionalFormatting>
  <conditionalFormatting sqref="I61">
    <cfRule type="cellIs" dxfId="5" priority="1027" operator="greaterThan">
      <formula>200</formula>
    </cfRule>
  </conditionalFormatting>
  <conditionalFormatting sqref="I61">
    <cfRule type="cellIs" dxfId="6" priority="1028" operator="greaterThan">
      <formula>150</formula>
    </cfRule>
  </conditionalFormatting>
  <conditionalFormatting sqref="I62">
    <cfRule type="cellIs" dxfId="4" priority="1029" operator="greaterThan">
      <formula>250</formula>
    </cfRule>
  </conditionalFormatting>
  <conditionalFormatting sqref="I62">
    <cfRule type="cellIs" dxfId="5" priority="1030" operator="greaterThan">
      <formula>200</formula>
    </cfRule>
  </conditionalFormatting>
  <conditionalFormatting sqref="I62">
    <cfRule type="cellIs" dxfId="6" priority="1031" operator="greaterThan">
      <formula>150</formula>
    </cfRule>
  </conditionalFormatting>
  <conditionalFormatting sqref="I63">
    <cfRule type="cellIs" dxfId="4" priority="1032" operator="greaterThan">
      <formula>250</formula>
    </cfRule>
  </conditionalFormatting>
  <conditionalFormatting sqref="I63">
    <cfRule type="cellIs" dxfId="5" priority="1033" operator="greaterThan">
      <formula>200</formula>
    </cfRule>
  </conditionalFormatting>
  <conditionalFormatting sqref="I63">
    <cfRule type="cellIs" dxfId="6" priority="1034" operator="greaterThan">
      <formula>150</formula>
    </cfRule>
  </conditionalFormatting>
  <conditionalFormatting sqref="I64">
    <cfRule type="cellIs" dxfId="4" priority="1035" operator="greaterThan">
      <formula>250</formula>
    </cfRule>
  </conditionalFormatting>
  <conditionalFormatting sqref="I64">
    <cfRule type="cellIs" dxfId="5" priority="1036" operator="greaterThan">
      <formula>200</formula>
    </cfRule>
  </conditionalFormatting>
  <conditionalFormatting sqref="I64">
    <cfRule type="cellIs" dxfId="6" priority="1037" operator="greaterThan">
      <formula>150</formula>
    </cfRule>
  </conditionalFormatting>
  <conditionalFormatting sqref="I65">
    <cfRule type="cellIs" dxfId="4" priority="1038" operator="greaterThan">
      <formula>250</formula>
    </cfRule>
  </conditionalFormatting>
  <conditionalFormatting sqref="I65">
    <cfRule type="cellIs" dxfId="5" priority="1039" operator="greaterThan">
      <formula>200</formula>
    </cfRule>
  </conditionalFormatting>
  <conditionalFormatting sqref="I65">
    <cfRule type="cellIs" dxfId="6" priority="1040" operator="greaterThan">
      <formula>150</formula>
    </cfRule>
  </conditionalFormatting>
  <conditionalFormatting sqref="I66">
    <cfRule type="cellIs" dxfId="4" priority="1041" operator="greaterThan">
      <formula>250</formula>
    </cfRule>
  </conditionalFormatting>
  <conditionalFormatting sqref="I66">
    <cfRule type="cellIs" dxfId="5" priority="1042" operator="greaterThan">
      <formula>200</formula>
    </cfRule>
  </conditionalFormatting>
  <conditionalFormatting sqref="I66">
    <cfRule type="cellIs" dxfId="6" priority="1043" operator="greaterThan">
      <formula>150</formula>
    </cfRule>
  </conditionalFormatting>
  <conditionalFormatting sqref="I67">
    <cfRule type="cellIs" dxfId="4" priority="1044" operator="greaterThan">
      <formula>250</formula>
    </cfRule>
  </conditionalFormatting>
  <conditionalFormatting sqref="I67">
    <cfRule type="cellIs" dxfId="5" priority="1045" operator="greaterThan">
      <formula>200</formula>
    </cfRule>
  </conditionalFormatting>
  <conditionalFormatting sqref="I67">
    <cfRule type="cellIs" dxfId="6" priority="1046" operator="greaterThan">
      <formula>150</formula>
    </cfRule>
  </conditionalFormatting>
  <conditionalFormatting sqref="I68">
    <cfRule type="cellIs" dxfId="4" priority="1047" operator="greaterThan">
      <formula>250</formula>
    </cfRule>
  </conditionalFormatting>
  <conditionalFormatting sqref="I68">
    <cfRule type="cellIs" dxfId="5" priority="1048" operator="greaterThan">
      <formula>200</formula>
    </cfRule>
  </conditionalFormatting>
  <conditionalFormatting sqref="I68">
    <cfRule type="cellIs" dxfId="6" priority="1049" operator="greaterThan">
      <formula>150</formula>
    </cfRule>
  </conditionalFormatting>
  <conditionalFormatting sqref="I69">
    <cfRule type="cellIs" dxfId="4" priority="1050" operator="greaterThan">
      <formula>250</formula>
    </cfRule>
  </conditionalFormatting>
  <conditionalFormatting sqref="I69">
    <cfRule type="cellIs" dxfId="5" priority="1051" operator="greaterThan">
      <formula>200</formula>
    </cfRule>
  </conditionalFormatting>
  <conditionalFormatting sqref="I69">
    <cfRule type="cellIs" dxfId="6" priority="1052" operator="greaterThan">
      <formula>150</formula>
    </cfRule>
  </conditionalFormatting>
  <conditionalFormatting sqref="I70">
    <cfRule type="cellIs" dxfId="4" priority="1053" operator="greaterThan">
      <formula>250</formula>
    </cfRule>
  </conditionalFormatting>
  <conditionalFormatting sqref="I70">
    <cfRule type="cellIs" dxfId="5" priority="1054" operator="greaterThan">
      <formula>200</formula>
    </cfRule>
  </conditionalFormatting>
  <conditionalFormatting sqref="I70">
    <cfRule type="cellIs" dxfId="6" priority="1055" operator="greaterThan">
      <formula>150</formula>
    </cfRule>
  </conditionalFormatting>
  <conditionalFormatting sqref="I71">
    <cfRule type="cellIs" dxfId="4" priority="1056" operator="greaterThan">
      <formula>250</formula>
    </cfRule>
  </conditionalFormatting>
  <conditionalFormatting sqref="I71">
    <cfRule type="cellIs" dxfId="5" priority="1057" operator="greaterThan">
      <formula>200</formula>
    </cfRule>
  </conditionalFormatting>
  <conditionalFormatting sqref="I71">
    <cfRule type="cellIs" dxfId="6" priority="1058" operator="greaterThan">
      <formula>150</formula>
    </cfRule>
  </conditionalFormatting>
  <conditionalFormatting sqref="I72">
    <cfRule type="cellIs" dxfId="4" priority="1059" operator="greaterThan">
      <formula>250</formula>
    </cfRule>
  </conditionalFormatting>
  <conditionalFormatting sqref="I72">
    <cfRule type="cellIs" dxfId="5" priority="1060" operator="greaterThan">
      <formula>200</formula>
    </cfRule>
  </conditionalFormatting>
  <conditionalFormatting sqref="I72">
    <cfRule type="cellIs" dxfId="6" priority="1061" operator="greaterThan">
      <formula>150</formula>
    </cfRule>
  </conditionalFormatting>
  <conditionalFormatting sqref="I73">
    <cfRule type="cellIs" dxfId="4" priority="1062" operator="greaterThan">
      <formula>250</formula>
    </cfRule>
  </conditionalFormatting>
  <conditionalFormatting sqref="I73">
    <cfRule type="cellIs" dxfId="5" priority="1063" operator="greaterThan">
      <formula>200</formula>
    </cfRule>
  </conditionalFormatting>
  <conditionalFormatting sqref="I73">
    <cfRule type="cellIs" dxfId="6" priority="1064" operator="greaterThan">
      <formula>150</formula>
    </cfRule>
  </conditionalFormatting>
  <conditionalFormatting sqref="I74">
    <cfRule type="cellIs" dxfId="4" priority="1065" operator="greaterThan">
      <formula>250</formula>
    </cfRule>
  </conditionalFormatting>
  <conditionalFormatting sqref="I74">
    <cfRule type="cellIs" dxfId="5" priority="1066" operator="greaterThan">
      <formula>200</formula>
    </cfRule>
  </conditionalFormatting>
  <conditionalFormatting sqref="I74">
    <cfRule type="cellIs" dxfId="6" priority="1067" operator="greaterThan">
      <formula>150</formula>
    </cfRule>
  </conditionalFormatting>
  <conditionalFormatting sqref="I75">
    <cfRule type="cellIs" dxfId="4" priority="1068" operator="greaterThan">
      <formula>250</formula>
    </cfRule>
  </conditionalFormatting>
  <conditionalFormatting sqref="I75">
    <cfRule type="cellIs" dxfId="5" priority="1069" operator="greaterThan">
      <formula>200</formula>
    </cfRule>
  </conditionalFormatting>
  <conditionalFormatting sqref="I75">
    <cfRule type="cellIs" dxfId="6" priority="1070" operator="greaterThan">
      <formula>150</formula>
    </cfRule>
  </conditionalFormatting>
  <conditionalFormatting sqref="I76">
    <cfRule type="cellIs" dxfId="4" priority="1071" operator="greaterThan">
      <formula>250</formula>
    </cfRule>
  </conditionalFormatting>
  <conditionalFormatting sqref="I76">
    <cfRule type="cellIs" dxfId="5" priority="1072" operator="greaterThan">
      <formula>200</formula>
    </cfRule>
  </conditionalFormatting>
  <conditionalFormatting sqref="I76">
    <cfRule type="cellIs" dxfId="6" priority="1073" operator="greaterThan">
      <formula>150</formula>
    </cfRule>
  </conditionalFormatting>
  <conditionalFormatting sqref="I77">
    <cfRule type="cellIs" dxfId="4" priority="1074" operator="greaterThan">
      <formula>250</formula>
    </cfRule>
  </conditionalFormatting>
  <conditionalFormatting sqref="I77">
    <cfRule type="cellIs" dxfId="5" priority="1075" operator="greaterThan">
      <formula>200</formula>
    </cfRule>
  </conditionalFormatting>
  <conditionalFormatting sqref="I77">
    <cfRule type="cellIs" dxfId="6" priority="1076" operator="greaterThan">
      <formula>150</formula>
    </cfRule>
  </conditionalFormatting>
  <conditionalFormatting sqref="I78">
    <cfRule type="cellIs" dxfId="4" priority="1077" operator="greaterThan">
      <formula>250</formula>
    </cfRule>
  </conditionalFormatting>
  <conditionalFormatting sqref="I78">
    <cfRule type="cellIs" dxfId="5" priority="1078" operator="greaterThan">
      <formula>200</formula>
    </cfRule>
  </conditionalFormatting>
  <conditionalFormatting sqref="I78">
    <cfRule type="cellIs" dxfId="6" priority="1079" operator="greaterThan">
      <formula>150</formula>
    </cfRule>
  </conditionalFormatting>
  <conditionalFormatting sqref="I79">
    <cfRule type="cellIs" dxfId="4" priority="1080" operator="greaterThan">
      <formula>250</formula>
    </cfRule>
  </conditionalFormatting>
  <conditionalFormatting sqref="I79">
    <cfRule type="cellIs" dxfId="5" priority="1081" operator="greaterThan">
      <formula>200</formula>
    </cfRule>
  </conditionalFormatting>
  <conditionalFormatting sqref="I79">
    <cfRule type="cellIs" dxfId="6" priority="1082" operator="greaterThan">
      <formula>150</formula>
    </cfRule>
  </conditionalFormatting>
  <conditionalFormatting sqref="I80">
    <cfRule type="cellIs" dxfId="4" priority="1083" operator="greaterThan">
      <formula>250</formula>
    </cfRule>
  </conditionalFormatting>
  <conditionalFormatting sqref="I80">
    <cfRule type="cellIs" dxfId="5" priority="1084" operator="greaterThan">
      <formula>200</formula>
    </cfRule>
  </conditionalFormatting>
  <conditionalFormatting sqref="I80">
    <cfRule type="cellIs" dxfId="6" priority="1085" operator="greaterThan">
      <formula>150</formula>
    </cfRule>
  </conditionalFormatting>
  <conditionalFormatting sqref="I81">
    <cfRule type="cellIs" dxfId="4" priority="1086" operator="greaterThan">
      <formula>250</formula>
    </cfRule>
  </conditionalFormatting>
  <conditionalFormatting sqref="I81">
    <cfRule type="cellIs" dxfId="5" priority="1087" operator="greaterThan">
      <formula>200</formula>
    </cfRule>
  </conditionalFormatting>
  <conditionalFormatting sqref="I81">
    <cfRule type="cellIs" dxfId="6" priority="1088" operator="greaterThan">
      <formula>150</formula>
    </cfRule>
  </conditionalFormatting>
  <conditionalFormatting sqref="I82">
    <cfRule type="cellIs" dxfId="4" priority="1089" operator="greaterThan">
      <formula>250</formula>
    </cfRule>
  </conditionalFormatting>
  <conditionalFormatting sqref="I82">
    <cfRule type="cellIs" dxfId="5" priority="1090" operator="greaterThan">
      <formula>200</formula>
    </cfRule>
  </conditionalFormatting>
  <conditionalFormatting sqref="I82">
    <cfRule type="cellIs" dxfId="6" priority="1091" operator="greaterThan">
      <formula>150</formula>
    </cfRule>
  </conditionalFormatting>
  <conditionalFormatting sqref="I83">
    <cfRule type="cellIs" dxfId="4" priority="1092" operator="greaterThan">
      <formula>250</formula>
    </cfRule>
  </conditionalFormatting>
  <conditionalFormatting sqref="I83">
    <cfRule type="cellIs" dxfId="5" priority="1093" operator="greaterThan">
      <formula>200</formula>
    </cfRule>
  </conditionalFormatting>
  <conditionalFormatting sqref="I83">
    <cfRule type="cellIs" dxfId="6" priority="1094" operator="greaterThan">
      <formula>150</formula>
    </cfRule>
  </conditionalFormatting>
  <conditionalFormatting sqref="I84">
    <cfRule type="cellIs" dxfId="4" priority="1095" operator="greaterThan">
      <formula>250</formula>
    </cfRule>
  </conditionalFormatting>
  <conditionalFormatting sqref="I84">
    <cfRule type="cellIs" dxfId="5" priority="1096" operator="greaterThan">
      <formula>200</formula>
    </cfRule>
  </conditionalFormatting>
  <conditionalFormatting sqref="I84">
    <cfRule type="cellIs" dxfId="6" priority="1097" operator="greaterThan">
      <formula>150</formula>
    </cfRule>
  </conditionalFormatting>
  <conditionalFormatting sqref="I85">
    <cfRule type="cellIs" dxfId="4" priority="1098" operator="greaterThan">
      <formula>250</formula>
    </cfRule>
  </conditionalFormatting>
  <conditionalFormatting sqref="I85">
    <cfRule type="cellIs" dxfId="5" priority="1099" operator="greaterThan">
      <formula>200</formula>
    </cfRule>
  </conditionalFormatting>
  <conditionalFormatting sqref="I85">
    <cfRule type="cellIs" dxfId="6" priority="1100" operator="greaterThan">
      <formula>150</formula>
    </cfRule>
  </conditionalFormatting>
  <conditionalFormatting sqref="I86">
    <cfRule type="cellIs" dxfId="4" priority="1101" operator="greaterThan">
      <formula>250</formula>
    </cfRule>
  </conditionalFormatting>
  <conditionalFormatting sqref="I86">
    <cfRule type="cellIs" dxfId="5" priority="1102" operator="greaterThan">
      <formula>200</formula>
    </cfRule>
  </conditionalFormatting>
  <conditionalFormatting sqref="I86">
    <cfRule type="cellIs" dxfId="6" priority="1103" operator="greaterThan">
      <formula>150</formula>
    </cfRule>
  </conditionalFormatting>
  <conditionalFormatting sqref="I87">
    <cfRule type="cellIs" dxfId="4" priority="1104" operator="greaterThan">
      <formula>250</formula>
    </cfRule>
  </conditionalFormatting>
  <conditionalFormatting sqref="I87">
    <cfRule type="cellIs" dxfId="5" priority="1105" operator="greaterThan">
      <formula>200</formula>
    </cfRule>
  </conditionalFormatting>
  <conditionalFormatting sqref="I87">
    <cfRule type="cellIs" dxfId="6" priority="1106" operator="greaterThan">
      <formula>150</formula>
    </cfRule>
  </conditionalFormatting>
  <conditionalFormatting sqref="I88">
    <cfRule type="cellIs" dxfId="4" priority="1107" operator="greaterThan">
      <formula>250</formula>
    </cfRule>
  </conditionalFormatting>
  <conditionalFormatting sqref="I88">
    <cfRule type="cellIs" dxfId="5" priority="1108" operator="greaterThan">
      <formula>200</formula>
    </cfRule>
  </conditionalFormatting>
  <conditionalFormatting sqref="I88">
    <cfRule type="cellIs" dxfId="6" priority="1109" operator="greaterThan">
      <formula>150</formula>
    </cfRule>
  </conditionalFormatting>
  <conditionalFormatting sqref="I89">
    <cfRule type="cellIs" dxfId="4" priority="1110" operator="greaterThan">
      <formula>250</formula>
    </cfRule>
  </conditionalFormatting>
  <conditionalFormatting sqref="I89">
    <cfRule type="cellIs" dxfId="5" priority="1111" operator="greaterThan">
      <formula>200</formula>
    </cfRule>
  </conditionalFormatting>
  <conditionalFormatting sqref="I89">
    <cfRule type="cellIs" dxfId="6" priority="1112" operator="greaterThan">
      <formula>150</formula>
    </cfRule>
  </conditionalFormatting>
  <conditionalFormatting sqref="I90">
    <cfRule type="cellIs" dxfId="4" priority="1113" operator="greaterThan">
      <formula>250</formula>
    </cfRule>
  </conditionalFormatting>
  <conditionalFormatting sqref="I90">
    <cfRule type="cellIs" dxfId="5" priority="1114" operator="greaterThan">
      <formula>200</formula>
    </cfRule>
  </conditionalFormatting>
  <conditionalFormatting sqref="I90">
    <cfRule type="cellIs" dxfId="6" priority="1115" operator="greaterThan">
      <formula>150</formula>
    </cfRule>
  </conditionalFormatting>
  <conditionalFormatting sqref="I91">
    <cfRule type="cellIs" dxfId="4" priority="1116" operator="greaterThan">
      <formula>250</formula>
    </cfRule>
  </conditionalFormatting>
  <conditionalFormatting sqref="I91">
    <cfRule type="cellIs" dxfId="5" priority="1117" operator="greaterThan">
      <formula>200</formula>
    </cfRule>
  </conditionalFormatting>
  <conditionalFormatting sqref="I91">
    <cfRule type="cellIs" dxfId="6" priority="1118" operator="greaterThan">
      <formula>150</formula>
    </cfRule>
  </conditionalFormatting>
  <conditionalFormatting sqref="I92">
    <cfRule type="cellIs" dxfId="4" priority="1119" operator="greaterThan">
      <formula>250</formula>
    </cfRule>
  </conditionalFormatting>
  <conditionalFormatting sqref="I92">
    <cfRule type="cellIs" dxfId="5" priority="1120" operator="greaterThan">
      <formula>200</formula>
    </cfRule>
  </conditionalFormatting>
  <conditionalFormatting sqref="I92">
    <cfRule type="cellIs" dxfId="6" priority="1121" operator="greaterThan">
      <formula>150</formula>
    </cfRule>
  </conditionalFormatting>
  <conditionalFormatting sqref="I93">
    <cfRule type="cellIs" dxfId="4" priority="1122" operator="greaterThan">
      <formula>250</formula>
    </cfRule>
  </conditionalFormatting>
  <conditionalFormatting sqref="I93">
    <cfRule type="cellIs" dxfId="5" priority="1123" operator="greaterThan">
      <formula>200</formula>
    </cfRule>
  </conditionalFormatting>
  <conditionalFormatting sqref="I93">
    <cfRule type="cellIs" dxfId="6" priority="1124" operator="greaterThan">
      <formula>150</formula>
    </cfRule>
  </conditionalFormatting>
  <conditionalFormatting sqref="I94">
    <cfRule type="cellIs" dxfId="4" priority="1125" operator="greaterThan">
      <formula>250</formula>
    </cfRule>
  </conditionalFormatting>
  <conditionalFormatting sqref="I94">
    <cfRule type="cellIs" dxfId="5" priority="1126" operator="greaterThan">
      <formula>200</formula>
    </cfRule>
  </conditionalFormatting>
  <conditionalFormatting sqref="I94">
    <cfRule type="cellIs" dxfId="6" priority="1127" operator="greaterThan">
      <formula>150</formula>
    </cfRule>
  </conditionalFormatting>
  <conditionalFormatting sqref="I95">
    <cfRule type="cellIs" dxfId="4" priority="1128" operator="greaterThan">
      <formula>250</formula>
    </cfRule>
  </conditionalFormatting>
  <conditionalFormatting sqref="I95">
    <cfRule type="cellIs" dxfId="5" priority="1129" operator="greaterThan">
      <formula>200</formula>
    </cfRule>
  </conditionalFormatting>
  <conditionalFormatting sqref="I95">
    <cfRule type="cellIs" dxfId="6" priority="1130" operator="greaterThan">
      <formula>150</formula>
    </cfRule>
  </conditionalFormatting>
  <conditionalFormatting sqref="I96">
    <cfRule type="cellIs" dxfId="4" priority="1131" operator="greaterThan">
      <formula>250</formula>
    </cfRule>
  </conditionalFormatting>
  <conditionalFormatting sqref="I96">
    <cfRule type="cellIs" dxfId="5" priority="1132" operator="greaterThan">
      <formula>200</formula>
    </cfRule>
  </conditionalFormatting>
  <conditionalFormatting sqref="I96">
    <cfRule type="cellIs" dxfId="6" priority="1133" operator="greaterThan">
      <formula>150</formula>
    </cfRule>
  </conditionalFormatting>
  <conditionalFormatting sqref="I97">
    <cfRule type="cellIs" dxfId="4" priority="1134" operator="greaterThan">
      <formula>250</formula>
    </cfRule>
  </conditionalFormatting>
  <conditionalFormatting sqref="I97">
    <cfRule type="cellIs" dxfId="5" priority="1135" operator="greaterThan">
      <formula>200</formula>
    </cfRule>
  </conditionalFormatting>
  <conditionalFormatting sqref="I97">
    <cfRule type="cellIs" dxfId="6" priority="1136" operator="greaterThan">
      <formula>150</formula>
    </cfRule>
  </conditionalFormatting>
  <conditionalFormatting sqref="I98">
    <cfRule type="cellIs" dxfId="4" priority="1137" operator="greaterThan">
      <formula>250</formula>
    </cfRule>
  </conditionalFormatting>
  <conditionalFormatting sqref="I98">
    <cfRule type="cellIs" dxfId="5" priority="1138" operator="greaterThan">
      <formula>200</formula>
    </cfRule>
  </conditionalFormatting>
  <conditionalFormatting sqref="I98">
    <cfRule type="cellIs" dxfId="6" priority="1139" operator="greaterThan">
      <formula>150</formula>
    </cfRule>
  </conditionalFormatting>
  <conditionalFormatting sqref="I99">
    <cfRule type="cellIs" dxfId="4" priority="1140" operator="greaterThan">
      <formula>250</formula>
    </cfRule>
  </conditionalFormatting>
  <conditionalFormatting sqref="I99">
    <cfRule type="cellIs" dxfId="5" priority="1141" operator="greaterThan">
      <formula>200</formula>
    </cfRule>
  </conditionalFormatting>
  <conditionalFormatting sqref="I99">
    <cfRule type="cellIs" dxfId="6" priority="1142" operator="greaterThan">
      <formula>150</formula>
    </cfRule>
  </conditionalFormatting>
  <conditionalFormatting sqref="I100">
    <cfRule type="cellIs" dxfId="4" priority="1143" operator="greaterThan">
      <formula>250</formula>
    </cfRule>
  </conditionalFormatting>
  <conditionalFormatting sqref="I100">
    <cfRule type="cellIs" dxfId="5" priority="1144" operator="greaterThan">
      <formula>200</formula>
    </cfRule>
  </conditionalFormatting>
  <conditionalFormatting sqref="I100">
    <cfRule type="cellIs" dxfId="6" priority="1145" operator="greaterThan">
      <formula>150</formula>
    </cfRule>
  </conditionalFormatting>
  <conditionalFormatting sqref="I101">
    <cfRule type="cellIs" dxfId="4" priority="1146" operator="greaterThan">
      <formula>250</formula>
    </cfRule>
  </conditionalFormatting>
  <conditionalFormatting sqref="I101">
    <cfRule type="cellIs" dxfId="5" priority="1147" operator="greaterThan">
      <formula>200</formula>
    </cfRule>
  </conditionalFormatting>
  <conditionalFormatting sqref="I101">
    <cfRule type="cellIs" dxfId="6" priority="1148" operator="greaterThan">
      <formula>150</formula>
    </cfRule>
  </conditionalFormatting>
  <conditionalFormatting sqref="I102">
    <cfRule type="cellIs" dxfId="4" priority="1149" operator="greaterThan">
      <formula>250</formula>
    </cfRule>
  </conditionalFormatting>
  <conditionalFormatting sqref="I102">
    <cfRule type="cellIs" dxfId="5" priority="1150" operator="greaterThan">
      <formula>200</formula>
    </cfRule>
  </conditionalFormatting>
  <conditionalFormatting sqref="I102">
    <cfRule type="cellIs" dxfId="6" priority="1151" operator="greaterThan">
      <formula>150</formula>
    </cfRule>
  </conditionalFormatting>
  <conditionalFormatting sqref="I103">
    <cfRule type="cellIs" dxfId="4" priority="1152" operator="greaterThan">
      <formula>250</formula>
    </cfRule>
  </conditionalFormatting>
  <conditionalFormatting sqref="I103">
    <cfRule type="cellIs" dxfId="5" priority="1153" operator="greaterThan">
      <formula>200</formula>
    </cfRule>
  </conditionalFormatting>
  <conditionalFormatting sqref="I103">
    <cfRule type="cellIs" dxfId="6" priority="1154" operator="greaterThan">
      <formula>150</formula>
    </cfRule>
  </conditionalFormatting>
  <conditionalFormatting sqref="J8">
    <cfRule type="cellIs" dxfId="4" priority="1155" operator="greaterThan">
      <formula>250</formula>
    </cfRule>
  </conditionalFormatting>
  <conditionalFormatting sqref="J8">
    <cfRule type="cellIs" dxfId="5" priority="1156" operator="greaterThan">
      <formula>200</formula>
    </cfRule>
  </conditionalFormatting>
  <conditionalFormatting sqref="J8">
    <cfRule type="cellIs" dxfId="6" priority="1157" operator="greaterThan">
      <formula>150</formula>
    </cfRule>
  </conditionalFormatting>
  <conditionalFormatting sqref="J9">
    <cfRule type="cellIs" dxfId="4" priority="1158" operator="greaterThan">
      <formula>250</formula>
    </cfRule>
  </conditionalFormatting>
  <conditionalFormatting sqref="J9">
    <cfRule type="cellIs" dxfId="5" priority="1159" operator="greaterThan">
      <formula>200</formula>
    </cfRule>
  </conditionalFormatting>
  <conditionalFormatting sqref="J9">
    <cfRule type="cellIs" dxfId="6" priority="1160" operator="greaterThan">
      <formula>150</formula>
    </cfRule>
  </conditionalFormatting>
  <conditionalFormatting sqref="J10">
    <cfRule type="cellIs" dxfId="4" priority="1161" operator="greaterThan">
      <formula>250</formula>
    </cfRule>
  </conditionalFormatting>
  <conditionalFormatting sqref="J10">
    <cfRule type="cellIs" dxfId="5" priority="1162" operator="greaterThan">
      <formula>200</formula>
    </cfRule>
  </conditionalFormatting>
  <conditionalFormatting sqref="J10">
    <cfRule type="cellIs" dxfId="6" priority="1163" operator="greaterThan">
      <formula>150</formula>
    </cfRule>
  </conditionalFormatting>
  <conditionalFormatting sqref="J11">
    <cfRule type="cellIs" dxfId="4" priority="1164" operator="greaterThan">
      <formula>250</formula>
    </cfRule>
  </conditionalFormatting>
  <conditionalFormatting sqref="J11">
    <cfRule type="cellIs" dxfId="5" priority="1165" operator="greaterThan">
      <formula>200</formula>
    </cfRule>
  </conditionalFormatting>
  <conditionalFormatting sqref="J11">
    <cfRule type="cellIs" dxfId="6" priority="1166" operator="greaterThan">
      <formula>150</formula>
    </cfRule>
  </conditionalFormatting>
  <conditionalFormatting sqref="J12">
    <cfRule type="cellIs" dxfId="4" priority="1167" operator="greaterThan">
      <formula>250</formula>
    </cfRule>
  </conditionalFormatting>
  <conditionalFormatting sqref="J12">
    <cfRule type="cellIs" dxfId="5" priority="1168" operator="greaterThan">
      <formula>200</formula>
    </cfRule>
  </conditionalFormatting>
  <conditionalFormatting sqref="J12">
    <cfRule type="cellIs" dxfId="6" priority="1169" operator="greaterThan">
      <formula>150</formula>
    </cfRule>
  </conditionalFormatting>
  <conditionalFormatting sqref="J13">
    <cfRule type="cellIs" dxfId="4" priority="1170" operator="greaterThan">
      <formula>250</formula>
    </cfRule>
  </conditionalFormatting>
  <conditionalFormatting sqref="J13">
    <cfRule type="cellIs" dxfId="5" priority="1171" operator="greaterThan">
      <formula>200</formula>
    </cfRule>
  </conditionalFormatting>
  <conditionalFormatting sqref="J13">
    <cfRule type="cellIs" dxfId="6" priority="1172" operator="greaterThan">
      <formula>150</formula>
    </cfRule>
  </conditionalFormatting>
  <conditionalFormatting sqref="J14">
    <cfRule type="cellIs" dxfId="4" priority="1173" operator="greaterThan">
      <formula>250</formula>
    </cfRule>
  </conditionalFormatting>
  <conditionalFormatting sqref="J14">
    <cfRule type="cellIs" dxfId="5" priority="1174" operator="greaterThan">
      <formula>200</formula>
    </cfRule>
  </conditionalFormatting>
  <conditionalFormatting sqref="J14">
    <cfRule type="cellIs" dxfId="6" priority="1175" operator="greaterThan">
      <formula>150</formula>
    </cfRule>
  </conditionalFormatting>
  <conditionalFormatting sqref="J15">
    <cfRule type="cellIs" dxfId="4" priority="1176" operator="greaterThan">
      <formula>250</formula>
    </cfRule>
  </conditionalFormatting>
  <conditionalFormatting sqref="J15">
    <cfRule type="cellIs" dxfId="5" priority="1177" operator="greaterThan">
      <formula>200</formula>
    </cfRule>
  </conditionalFormatting>
  <conditionalFormatting sqref="J15">
    <cfRule type="cellIs" dxfId="6" priority="1178" operator="greaterThan">
      <formula>150</formula>
    </cfRule>
  </conditionalFormatting>
  <conditionalFormatting sqref="J16">
    <cfRule type="cellIs" dxfId="4" priority="1179" operator="greaterThan">
      <formula>250</formula>
    </cfRule>
  </conditionalFormatting>
  <conditionalFormatting sqref="J16">
    <cfRule type="cellIs" dxfId="5" priority="1180" operator="greaterThan">
      <formula>200</formula>
    </cfRule>
  </conditionalFormatting>
  <conditionalFormatting sqref="J16">
    <cfRule type="cellIs" dxfId="6" priority="1181" operator="greaterThan">
      <formula>150</formula>
    </cfRule>
  </conditionalFormatting>
  <conditionalFormatting sqref="J17">
    <cfRule type="cellIs" dxfId="4" priority="1182" operator="greaterThan">
      <formula>250</formula>
    </cfRule>
  </conditionalFormatting>
  <conditionalFormatting sqref="J17">
    <cfRule type="cellIs" dxfId="5" priority="1183" operator="greaterThan">
      <formula>200</formula>
    </cfRule>
  </conditionalFormatting>
  <conditionalFormatting sqref="J17">
    <cfRule type="cellIs" dxfId="6" priority="1184" operator="greaterThan">
      <formula>150</formula>
    </cfRule>
  </conditionalFormatting>
  <conditionalFormatting sqref="J18">
    <cfRule type="cellIs" dxfId="4" priority="1185" operator="greaterThan">
      <formula>250</formula>
    </cfRule>
  </conditionalFormatting>
  <conditionalFormatting sqref="J18">
    <cfRule type="cellIs" dxfId="5" priority="1186" operator="greaterThan">
      <formula>200</formula>
    </cfRule>
  </conditionalFormatting>
  <conditionalFormatting sqref="J18">
    <cfRule type="cellIs" dxfId="6" priority="1187" operator="greaterThan">
      <formula>150</formula>
    </cfRule>
  </conditionalFormatting>
  <conditionalFormatting sqref="J19">
    <cfRule type="cellIs" dxfId="4" priority="1188" operator="greaterThan">
      <formula>250</formula>
    </cfRule>
  </conditionalFormatting>
  <conditionalFormatting sqref="J19">
    <cfRule type="cellIs" dxfId="5" priority="1189" operator="greaterThan">
      <formula>200</formula>
    </cfRule>
  </conditionalFormatting>
  <conditionalFormatting sqref="J19">
    <cfRule type="cellIs" dxfId="6" priority="1190" operator="greaterThan">
      <formula>150</formula>
    </cfRule>
  </conditionalFormatting>
  <conditionalFormatting sqref="J20">
    <cfRule type="cellIs" dxfId="4" priority="1191" operator="greaterThan">
      <formula>250</formula>
    </cfRule>
  </conditionalFormatting>
  <conditionalFormatting sqref="J20">
    <cfRule type="cellIs" dxfId="5" priority="1192" operator="greaterThan">
      <formula>200</formula>
    </cfRule>
  </conditionalFormatting>
  <conditionalFormatting sqref="J20">
    <cfRule type="cellIs" dxfId="6" priority="1193" operator="greaterThan">
      <formula>150</formula>
    </cfRule>
  </conditionalFormatting>
  <conditionalFormatting sqref="J21">
    <cfRule type="cellIs" dxfId="4" priority="1194" operator="greaterThan">
      <formula>250</formula>
    </cfRule>
  </conditionalFormatting>
  <conditionalFormatting sqref="J21">
    <cfRule type="cellIs" dxfId="5" priority="1195" operator="greaterThan">
      <formula>200</formula>
    </cfRule>
  </conditionalFormatting>
  <conditionalFormatting sqref="J21">
    <cfRule type="cellIs" dxfId="6" priority="1196" operator="greaterThan">
      <formula>150</formula>
    </cfRule>
  </conditionalFormatting>
  <conditionalFormatting sqref="J22">
    <cfRule type="cellIs" dxfId="4" priority="1197" operator="greaterThan">
      <formula>250</formula>
    </cfRule>
  </conditionalFormatting>
  <conditionalFormatting sqref="J22">
    <cfRule type="cellIs" dxfId="5" priority="1198" operator="greaterThan">
      <formula>200</formula>
    </cfRule>
  </conditionalFormatting>
  <conditionalFormatting sqref="J22">
    <cfRule type="cellIs" dxfId="6" priority="1199" operator="greaterThan">
      <formula>150</formula>
    </cfRule>
  </conditionalFormatting>
  <conditionalFormatting sqref="J23">
    <cfRule type="cellIs" dxfId="4" priority="1200" operator="greaterThan">
      <formula>250</formula>
    </cfRule>
  </conditionalFormatting>
  <conditionalFormatting sqref="J23">
    <cfRule type="cellIs" dxfId="5" priority="1201" operator="greaterThan">
      <formula>200</formula>
    </cfRule>
  </conditionalFormatting>
  <conditionalFormatting sqref="J23">
    <cfRule type="cellIs" dxfId="6" priority="1202" operator="greaterThan">
      <formula>150</formula>
    </cfRule>
  </conditionalFormatting>
  <conditionalFormatting sqref="J24">
    <cfRule type="cellIs" dxfId="4" priority="1203" operator="greaterThan">
      <formula>250</formula>
    </cfRule>
  </conditionalFormatting>
  <conditionalFormatting sqref="J24">
    <cfRule type="cellIs" dxfId="5" priority="1204" operator="greaterThan">
      <formula>200</formula>
    </cfRule>
  </conditionalFormatting>
  <conditionalFormatting sqref="J24">
    <cfRule type="cellIs" dxfId="6" priority="1205" operator="greaterThan">
      <formula>150</formula>
    </cfRule>
  </conditionalFormatting>
  <conditionalFormatting sqref="J25">
    <cfRule type="cellIs" dxfId="4" priority="1206" operator="greaterThan">
      <formula>250</formula>
    </cfRule>
  </conditionalFormatting>
  <conditionalFormatting sqref="J25">
    <cfRule type="cellIs" dxfId="5" priority="1207" operator="greaterThan">
      <formula>200</formula>
    </cfRule>
  </conditionalFormatting>
  <conditionalFormatting sqref="J25">
    <cfRule type="cellIs" dxfId="6" priority="1208" operator="greaterThan">
      <formula>150</formula>
    </cfRule>
  </conditionalFormatting>
  <conditionalFormatting sqref="J26">
    <cfRule type="cellIs" dxfId="4" priority="1209" operator="greaterThan">
      <formula>250</formula>
    </cfRule>
  </conditionalFormatting>
  <conditionalFormatting sqref="J26">
    <cfRule type="cellIs" dxfId="5" priority="1210" operator="greaterThan">
      <formula>200</formula>
    </cfRule>
  </conditionalFormatting>
  <conditionalFormatting sqref="J26">
    <cfRule type="cellIs" dxfId="6" priority="1211" operator="greaterThan">
      <formula>150</formula>
    </cfRule>
  </conditionalFormatting>
  <conditionalFormatting sqref="J27">
    <cfRule type="cellIs" dxfId="4" priority="1212" operator="greaterThan">
      <formula>250</formula>
    </cfRule>
  </conditionalFormatting>
  <conditionalFormatting sqref="J27">
    <cfRule type="cellIs" dxfId="5" priority="1213" operator="greaterThan">
      <formula>200</formula>
    </cfRule>
  </conditionalFormatting>
  <conditionalFormatting sqref="J27">
    <cfRule type="cellIs" dxfId="6" priority="1214" operator="greaterThan">
      <formula>150</formula>
    </cfRule>
  </conditionalFormatting>
  <conditionalFormatting sqref="J28">
    <cfRule type="cellIs" dxfId="4" priority="1215" operator="greaterThan">
      <formula>250</formula>
    </cfRule>
  </conditionalFormatting>
  <conditionalFormatting sqref="J28">
    <cfRule type="cellIs" dxfId="5" priority="1216" operator="greaterThan">
      <formula>200</formula>
    </cfRule>
  </conditionalFormatting>
  <conditionalFormatting sqref="J28">
    <cfRule type="cellIs" dxfId="6" priority="1217" operator="greaterThan">
      <formula>150</formula>
    </cfRule>
  </conditionalFormatting>
  <conditionalFormatting sqref="J29">
    <cfRule type="cellIs" dxfId="4" priority="1218" operator="greaterThan">
      <formula>250</formula>
    </cfRule>
  </conditionalFormatting>
  <conditionalFormatting sqref="J29">
    <cfRule type="cellIs" dxfId="5" priority="1219" operator="greaterThan">
      <formula>200</formula>
    </cfRule>
  </conditionalFormatting>
  <conditionalFormatting sqref="J29">
    <cfRule type="cellIs" dxfId="6" priority="1220" operator="greaterThan">
      <formula>150</formula>
    </cfRule>
  </conditionalFormatting>
  <conditionalFormatting sqref="J30">
    <cfRule type="cellIs" dxfId="4" priority="1221" operator="greaterThan">
      <formula>250</formula>
    </cfRule>
  </conditionalFormatting>
  <conditionalFormatting sqref="J30">
    <cfRule type="cellIs" dxfId="5" priority="1222" operator="greaterThan">
      <formula>200</formula>
    </cfRule>
  </conditionalFormatting>
  <conditionalFormatting sqref="J30">
    <cfRule type="cellIs" dxfId="6" priority="1223" operator="greaterThan">
      <formula>150</formula>
    </cfRule>
  </conditionalFormatting>
  <conditionalFormatting sqref="J31">
    <cfRule type="cellIs" dxfId="4" priority="1224" operator="greaterThan">
      <formula>250</formula>
    </cfRule>
  </conditionalFormatting>
  <conditionalFormatting sqref="J31">
    <cfRule type="cellIs" dxfId="5" priority="1225" operator="greaterThan">
      <formula>200</formula>
    </cfRule>
  </conditionalFormatting>
  <conditionalFormatting sqref="J31">
    <cfRule type="cellIs" dxfId="6" priority="1226" operator="greaterThan">
      <formula>150</formula>
    </cfRule>
  </conditionalFormatting>
  <conditionalFormatting sqref="J32">
    <cfRule type="cellIs" dxfId="4" priority="1227" operator="greaterThan">
      <formula>250</formula>
    </cfRule>
  </conditionalFormatting>
  <conditionalFormatting sqref="J32">
    <cfRule type="cellIs" dxfId="5" priority="1228" operator="greaterThan">
      <formula>200</formula>
    </cfRule>
  </conditionalFormatting>
  <conditionalFormatting sqref="J32">
    <cfRule type="cellIs" dxfId="6" priority="1229" operator="greaterThan">
      <formula>150</formula>
    </cfRule>
  </conditionalFormatting>
  <conditionalFormatting sqref="J33">
    <cfRule type="cellIs" dxfId="4" priority="1230" operator="greaterThan">
      <formula>250</formula>
    </cfRule>
  </conditionalFormatting>
  <conditionalFormatting sqref="J33">
    <cfRule type="cellIs" dxfId="5" priority="1231" operator="greaterThan">
      <formula>200</formula>
    </cfRule>
  </conditionalFormatting>
  <conditionalFormatting sqref="J33">
    <cfRule type="cellIs" dxfId="6" priority="1232" operator="greaterThan">
      <formula>150</formula>
    </cfRule>
  </conditionalFormatting>
  <conditionalFormatting sqref="J34">
    <cfRule type="cellIs" dxfId="4" priority="1233" operator="greaterThan">
      <formula>250</formula>
    </cfRule>
  </conditionalFormatting>
  <conditionalFormatting sqref="J34">
    <cfRule type="cellIs" dxfId="5" priority="1234" operator="greaterThan">
      <formula>200</formula>
    </cfRule>
  </conditionalFormatting>
  <conditionalFormatting sqref="J34">
    <cfRule type="cellIs" dxfId="6" priority="1235" operator="greaterThan">
      <formula>150</formula>
    </cfRule>
  </conditionalFormatting>
  <conditionalFormatting sqref="J35">
    <cfRule type="cellIs" dxfId="4" priority="1236" operator="greaterThan">
      <formula>250</formula>
    </cfRule>
  </conditionalFormatting>
  <conditionalFormatting sqref="J35">
    <cfRule type="cellIs" dxfId="5" priority="1237" operator="greaterThan">
      <formula>200</formula>
    </cfRule>
  </conditionalFormatting>
  <conditionalFormatting sqref="J35">
    <cfRule type="cellIs" dxfId="6" priority="1238" operator="greaterThan">
      <formula>150</formula>
    </cfRule>
  </conditionalFormatting>
  <conditionalFormatting sqref="J36">
    <cfRule type="cellIs" dxfId="4" priority="1239" operator="greaterThan">
      <formula>250</formula>
    </cfRule>
  </conditionalFormatting>
  <conditionalFormatting sqref="J36">
    <cfRule type="cellIs" dxfId="5" priority="1240" operator="greaterThan">
      <formula>200</formula>
    </cfRule>
  </conditionalFormatting>
  <conditionalFormatting sqref="J36">
    <cfRule type="cellIs" dxfId="6" priority="1241" operator="greaterThan">
      <formula>150</formula>
    </cfRule>
  </conditionalFormatting>
  <conditionalFormatting sqref="J37">
    <cfRule type="cellIs" dxfId="4" priority="1242" operator="greaterThan">
      <formula>250</formula>
    </cfRule>
  </conditionalFormatting>
  <conditionalFormatting sqref="J37">
    <cfRule type="cellIs" dxfId="5" priority="1243" operator="greaterThan">
      <formula>200</formula>
    </cfRule>
  </conditionalFormatting>
  <conditionalFormatting sqref="J37">
    <cfRule type="cellIs" dxfId="6" priority="1244" operator="greaterThan">
      <formula>150</formula>
    </cfRule>
  </conditionalFormatting>
  <conditionalFormatting sqref="J38">
    <cfRule type="cellIs" dxfId="4" priority="1245" operator="greaterThan">
      <formula>250</formula>
    </cfRule>
  </conditionalFormatting>
  <conditionalFormatting sqref="J38">
    <cfRule type="cellIs" dxfId="5" priority="1246" operator="greaterThan">
      <formula>200</formula>
    </cfRule>
  </conditionalFormatting>
  <conditionalFormatting sqref="J38">
    <cfRule type="cellIs" dxfId="6" priority="1247" operator="greaterThan">
      <formula>150</formula>
    </cfRule>
  </conditionalFormatting>
  <conditionalFormatting sqref="J39">
    <cfRule type="cellIs" dxfId="4" priority="1248" operator="greaterThan">
      <formula>250</formula>
    </cfRule>
  </conditionalFormatting>
  <conditionalFormatting sqref="J39">
    <cfRule type="cellIs" dxfId="5" priority="1249" operator="greaterThan">
      <formula>200</formula>
    </cfRule>
  </conditionalFormatting>
  <conditionalFormatting sqref="J39">
    <cfRule type="cellIs" dxfId="6" priority="1250" operator="greaterThan">
      <formula>150</formula>
    </cfRule>
  </conditionalFormatting>
  <conditionalFormatting sqref="J40">
    <cfRule type="cellIs" dxfId="4" priority="1251" operator="greaterThan">
      <formula>250</formula>
    </cfRule>
  </conditionalFormatting>
  <conditionalFormatting sqref="J40">
    <cfRule type="cellIs" dxfId="5" priority="1252" operator="greaterThan">
      <formula>200</formula>
    </cfRule>
  </conditionalFormatting>
  <conditionalFormatting sqref="J40">
    <cfRule type="cellIs" dxfId="6" priority="1253" operator="greaterThan">
      <formula>150</formula>
    </cfRule>
  </conditionalFormatting>
  <conditionalFormatting sqref="J41">
    <cfRule type="cellIs" dxfId="4" priority="1254" operator="greaterThan">
      <formula>250</formula>
    </cfRule>
  </conditionalFormatting>
  <conditionalFormatting sqref="J41">
    <cfRule type="cellIs" dxfId="5" priority="1255" operator="greaterThan">
      <formula>200</formula>
    </cfRule>
  </conditionalFormatting>
  <conditionalFormatting sqref="J41">
    <cfRule type="cellIs" dxfId="6" priority="1256" operator="greaterThan">
      <formula>150</formula>
    </cfRule>
  </conditionalFormatting>
  <conditionalFormatting sqref="J42">
    <cfRule type="cellIs" dxfId="4" priority="1257" operator="greaterThan">
      <formula>250</formula>
    </cfRule>
  </conditionalFormatting>
  <conditionalFormatting sqref="J42">
    <cfRule type="cellIs" dxfId="5" priority="1258" operator="greaterThan">
      <formula>200</formula>
    </cfRule>
  </conditionalFormatting>
  <conditionalFormatting sqref="J42">
    <cfRule type="cellIs" dxfId="6" priority="1259" operator="greaterThan">
      <formula>150</formula>
    </cfRule>
  </conditionalFormatting>
  <conditionalFormatting sqref="J43">
    <cfRule type="cellIs" dxfId="4" priority="1260" operator="greaterThan">
      <formula>250</formula>
    </cfRule>
  </conditionalFormatting>
  <conditionalFormatting sqref="J43">
    <cfRule type="cellIs" dxfId="5" priority="1261" operator="greaterThan">
      <formula>200</formula>
    </cfRule>
  </conditionalFormatting>
  <conditionalFormatting sqref="J43">
    <cfRule type="cellIs" dxfId="6" priority="1262" operator="greaterThan">
      <formula>150</formula>
    </cfRule>
  </conditionalFormatting>
  <conditionalFormatting sqref="J44">
    <cfRule type="cellIs" dxfId="4" priority="1263" operator="greaterThan">
      <formula>250</formula>
    </cfRule>
  </conditionalFormatting>
  <conditionalFormatting sqref="J44">
    <cfRule type="cellIs" dxfId="5" priority="1264" operator="greaterThan">
      <formula>200</formula>
    </cfRule>
  </conditionalFormatting>
  <conditionalFormatting sqref="J44">
    <cfRule type="cellIs" dxfId="6" priority="1265" operator="greaterThan">
      <formula>150</formula>
    </cfRule>
  </conditionalFormatting>
  <conditionalFormatting sqref="J45">
    <cfRule type="cellIs" dxfId="4" priority="1266" operator="greaterThan">
      <formula>250</formula>
    </cfRule>
  </conditionalFormatting>
  <conditionalFormatting sqref="J45">
    <cfRule type="cellIs" dxfId="5" priority="1267" operator="greaterThan">
      <formula>200</formula>
    </cfRule>
  </conditionalFormatting>
  <conditionalFormatting sqref="J45">
    <cfRule type="cellIs" dxfId="6" priority="1268" operator="greaterThan">
      <formula>150</formula>
    </cfRule>
  </conditionalFormatting>
  <conditionalFormatting sqref="J46">
    <cfRule type="cellIs" dxfId="4" priority="1269" operator="greaterThan">
      <formula>250</formula>
    </cfRule>
  </conditionalFormatting>
  <conditionalFormatting sqref="J46">
    <cfRule type="cellIs" dxfId="5" priority="1270" operator="greaterThan">
      <formula>200</formula>
    </cfRule>
  </conditionalFormatting>
  <conditionalFormatting sqref="J46">
    <cfRule type="cellIs" dxfId="6" priority="1271" operator="greaterThan">
      <formula>150</formula>
    </cfRule>
  </conditionalFormatting>
  <conditionalFormatting sqref="J47">
    <cfRule type="cellIs" dxfId="4" priority="1272" operator="greaterThan">
      <formula>250</formula>
    </cfRule>
  </conditionalFormatting>
  <conditionalFormatting sqref="J47">
    <cfRule type="cellIs" dxfId="5" priority="1273" operator="greaterThan">
      <formula>200</formula>
    </cfRule>
  </conditionalFormatting>
  <conditionalFormatting sqref="J47">
    <cfRule type="cellIs" dxfId="6" priority="1274" operator="greaterThan">
      <formula>150</formula>
    </cfRule>
  </conditionalFormatting>
  <conditionalFormatting sqref="J48">
    <cfRule type="cellIs" dxfId="4" priority="1275" operator="greaterThan">
      <formula>250</formula>
    </cfRule>
  </conditionalFormatting>
  <conditionalFormatting sqref="J48">
    <cfRule type="cellIs" dxfId="5" priority="1276" operator="greaterThan">
      <formula>200</formula>
    </cfRule>
  </conditionalFormatting>
  <conditionalFormatting sqref="J48">
    <cfRule type="cellIs" dxfId="6" priority="1277" operator="greaterThan">
      <formula>150</formula>
    </cfRule>
  </conditionalFormatting>
  <conditionalFormatting sqref="J49">
    <cfRule type="cellIs" dxfId="4" priority="1278" operator="greaterThan">
      <formula>250</formula>
    </cfRule>
  </conditionalFormatting>
  <conditionalFormatting sqref="J49">
    <cfRule type="cellIs" dxfId="5" priority="1279" operator="greaterThan">
      <formula>200</formula>
    </cfRule>
  </conditionalFormatting>
  <conditionalFormatting sqref="J49">
    <cfRule type="cellIs" dxfId="6" priority="1280" operator="greaterThan">
      <formula>150</formula>
    </cfRule>
  </conditionalFormatting>
  <conditionalFormatting sqref="J50">
    <cfRule type="cellIs" dxfId="4" priority="1281" operator="greaterThan">
      <formula>250</formula>
    </cfRule>
  </conditionalFormatting>
  <conditionalFormatting sqref="J50">
    <cfRule type="cellIs" dxfId="5" priority="1282" operator="greaterThan">
      <formula>200</formula>
    </cfRule>
  </conditionalFormatting>
  <conditionalFormatting sqref="J50">
    <cfRule type="cellIs" dxfId="6" priority="1283" operator="greaterThan">
      <formula>150</formula>
    </cfRule>
  </conditionalFormatting>
  <conditionalFormatting sqref="J51">
    <cfRule type="cellIs" dxfId="4" priority="1284" operator="greaterThan">
      <formula>250</formula>
    </cfRule>
  </conditionalFormatting>
  <conditionalFormatting sqref="J51">
    <cfRule type="cellIs" dxfId="5" priority="1285" operator="greaterThan">
      <formula>200</formula>
    </cfRule>
  </conditionalFormatting>
  <conditionalFormatting sqref="J51">
    <cfRule type="cellIs" dxfId="6" priority="1286" operator="greaterThan">
      <formula>150</formula>
    </cfRule>
  </conditionalFormatting>
  <conditionalFormatting sqref="J52">
    <cfRule type="cellIs" dxfId="4" priority="1287" operator="greaterThan">
      <formula>250</formula>
    </cfRule>
  </conditionalFormatting>
  <conditionalFormatting sqref="J52">
    <cfRule type="cellIs" dxfId="5" priority="1288" operator="greaterThan">
      <formula>200</formula>
    </cfRule>
  </conditionalFormatting>
  <conditionalFormatting sqref="J52">
    <cfRule type="cellIs" dxfId="6" priority="1289" operator="greaterThan">
      <formula>150</formula>
    </cfRule>
  </conditionalFormatting>
  <conditionalFormatting sqref="J53">
    <cfRule type="cellIs" dxfId="4" priority="1290" operator="greaterThan">
      <formula>250</formula>
    </cfRule>
  </conditionalFormatting>
  <conditionalFormatting sqref="J53">
    <cfRule type="cellIs" dxfId="5" priority="1291" operator="greaterThan">
      <formula>200</formula>
    </cfRule>
  </conditionalFormatting>
  <conditionalFormatting sqref="J53">
    <cfRule type="cellIs" dxfId="6" priority="1292" operator="greaterThan">
      <formula>150</formula>
    </cfRule>
  </conditionalFormatting>
  <conditionalFormatting sqref="J54">
    <cfRule type="cellIs" dxfId="4" priority="1293" operator="greaterThan">
      <formula>250</formula>
    </cfRule>
  </conditionalFormatting>
  <conditionalFormatting sqref="J54">
    <cfRule type="cellIs" dxfId="5" priority="1294" operator="greaterThan">
      <formula>200</formula>
    </cfRule>
  </conditionalFormatting>
  <conditionalFormatting sqref="J54">
    <cfRule type="cellIs" dxfId="6" priority="1295" operator="greaterThan">
      <formula>150</formula>
    </cfRule>
  </conditionalFormatting>
  <conditionalFormatting sqref="J55">
    <cfRule type="cellIs" dxfId="4" priority="1296" operator="greaterThan">
      <formula>250</formula>
    </cfRule>
  </conditionalFormatting>
  <conditionalFormatting sqref="J55">
    <cfRule type="cellIs" dxfId="5" priority="1297" operator="greaterThan">
      <formula>200</formula>
    </cfRule>
  </conditionalFormatting>
  <conditionalFormatting sqref="J55">
    <cfRule type="cellIs" dxfId="6" priority="1298" operator="greaterThan">
      <formula>150</formula>
    </cfRule>
  </conditionalFormatting>
  <conditionalFormatting sqref="J56">
    <cfRule type="cellIs" dxfId="4" priority="1299" operator="greaterThan">
      <formula>250</formula>
    </cfRule>
  </conditionalFormatting>
  <conditionalFormatting sqref="J56">
    <cfRule type="cellIs" dxfId="5" priority="1300" operator="greaterThan">
      <formula>200</formula>
    </cfRule>
  </conditionalFormatting>
  <conditionalFormatting sqref="J56">
    <cfRule type="cellIs" dxfId="6" priority="1301" operator="greaterThan">
      <formula>150</formula>
    </cfRule>
  </conditionalFormatting>
  <conditionalFormatting sqref="J57">
    <cfRule type="cellIs" dxfId="4" priority="1302" operator="greaterThan">
      <formula>250</formula>
    </cfRule>
  </conditionalFormatting>
  <conditionalFormatting sqref="J57">
    <cfRule type="cellIs" dxfId="5" priority="1303" operator="greaterThan">
      <formula>200</formula>
    </cfRule>
  </conditionalFormatting>
  <conditionalFormatting sqref="J57">
    <cfRule type="cellIs" dxfId="6" priority="1304" operator="greaterThan">
      <formula>150</formula>
    </cfRule>
  </conditionalFormatting>
  <conditionalFormatting sqref="J58">
    <cfRule type="cellIs" dxfId="4" priority="1305" operator="greaterThan">
      <formula>250</formula>
    </cfRule>
  </conditionalFormatting>
  <conditionalFormatting sqref="J58">
    <cfRule type="cellIs" dxfId="5" priority="1306" operator="greaterThan">
      <formula>200</formula>
    </cfRule>
  </conditionalFormatting>
  <conditionalFormatting sqref="J58">
    <cfRule type="cellIs" dxfId="6" priority="1307" operator="greaterThan">
      <formula>150</formula>
    </cfRule>
  </conditionalFormatting>
  <conditionalFormatting sqref="J59">
    <cfRule type="cellIs" dxfId="4" priority="1308" operator="greaterThan">
      <formula>250</formula>
    </cfRule>
  </conditionalFormatting>
  <conditionalFormatting sqref="J59">
    <cfRule type="cellIs" dxfId="5" priority="1309" operator="greaterThan">
      <formula>200</formula>
    </cfRule>
  </conditionalFormatting>
  <conditionalFormatting sqref="J59">
    <cfRule type="cellIs" dxfId="6" priority="1310" operator="greaterThan">
      <formula>150</formula>
    </cfRule>
  </conditionalFormatting>
  <conditionalFormatting sqref="J60">
    <cfRule type="cellIs" dxfId="4" priority="1311" operator="greaterThan">
      <formula>250</formula>
    </cfRule>
  </conditionalFormatting>
  <conditionalFormatting sqref="J60">
    <cfRule type="cellIs" dxfId="5" priority="1312" operator="greaterThan">
      <formula>200</formula>
    </cfRule>
  </conditionalFormatting>
  <conditionalFormatting sqref="J60">
    <cfRule type="cellIs" dxfId="6" priority="1313" operator="greaterThan">
      <formula>150</formula>
    </cfRule>
  </conditionalFormatting>
  <conditionalFormatting sqref="J61">
    <cfRule type="cellIs" dxfId="4" priority="1314" operator="greaterThan">
      <formula>250</formula>
    </cfRule>
  </conditionalFormatting>
  <conditionalFormatting sqref="J61">
    <cfRule type="cellIs" dxfId="5" priority="1315" operator="greaterThan">
      <formula>200</formula>
    </cfRule>
  </conditionalFormatting>
  <conditionalFormatting sqref="J61">
    <cfRule type="cellIs" dxfId="6" priority="1316" operator="greaterThan">
      <formula>150</formula>
    </cfRule>
  </conditionalFormatting>
  <conditionalFormatting sqref="J62">
    <cfRule type="cellIs" dxfId="4" priority="1317" operator="greaterThan">
      <formula>250</formula>
    </cfRule>
  </conditionalFormatting>
  <conditionalFormatting sqref="J62">
    <cfRule type="cellIs" dxfId="5" priority="1318" operator="greaterThan">
      <formula>200</formula>
    </cfRule>
  </conditionalFormatting>
  <conditionalFormatting sqref="J62">
    <cfRule type="cellIs" dxfId="6" priority="1319" operator="greaterThan">
      <formula>150</formula>
    </cfRule>
  </conditionalFormatting>
  <conditionalFormatting sqref="J63">
    <cfRule type="cellIs" dxfId="4" priority="1320" operator="greaterThan">
      <formula>250</formula>
    </cfRule>
  </conditionalFormatting>
  <conditionalFormatting sqref="J63">
    <cfRule type="cellIs" dxfId="5" priority="1321" operator="greaterThan">
      <formula>200</formula>
    </cfRule>
  </conditionalFormatting>
  <conditionalFormatting sqref="J63">
    <cfRule type="cellIs" dxfId="6" priority="1322" operator="greaterThan">
      <formula>150</formula>
    </cfRule>
  </conditionalFormatting>
  <conditionalFormatting sqref="J64">
    <cfRule type="cellIs" dxfId="4" priority="1323" operator="greaterThan">
      <formula>250</formula>
    </cfRule>
  </conditionalFormatting>
  <conditionalFormatting sqref="J64">
    <cfRule type="cellIs" dxfId="5" priority="1324" operator="greaterThan">
      <formula>200</formula>
    </cfRule>
  </conditionalFormatting>
  <conditionalFormatting sqref="J64">
    <cfRule type="cellIs" dxfId="6" priority="1325" operator="greaterThan">
      <formula>150</formula>
    </cfRule>
  </conditionalFormatting>
  <conditionalFormatting sqref="J65">
    <cfRule type="cellIs" dxfId="4" priority="1326" operator="greaterThan">
      <formula>250</formula>
    </cfRule>
  </conditionalFormatting>
  <conditionalFormatting sqref="J65">
    <cfRule type="cellIs" dxfId="5" priority="1327" operator="greaterThan">
      <formula>200</formula>
    </cfRule>
  </conditionalFormatting>
  <conditionalFormatting sqref="J65">
    <cfRule type="cellIs" dxfId="6" priority="1328" operator="greaterThan">
      <formula>150</formula>
    </cfRule>
  </conditionalFormatting>
  <conditionalFormatting sqref="J66">
    <cfRule type="cellIs" dxfId="4" priority="1329" operator="greaterThan">
      <formula>250</formula>
    </cfRule>
  </conditionalFormatting>
  <conditionalFormatting sqref="J66">
    <cfRule type="cellIs" dxfId="5" priority="1330" operator="greaterThan">
      <formula>200</formula>
    </cfRule>
  </conditionalFormatting>
  <conditionalFormatting sqref="J66">
    <cfRule type="cellIs" dxfId="6" priority="1331" operator="greaterThan">
      <formula>150</formula>
    </cfRule>
  </conditionalFormatting>
  <conditionalFormatting sqref="J67">
    <cfRule type="cellIs" dxfId="4" priority="1332" operator="greaterThan">
      <formula>250</formula>
    </cfRule>
  </conditionalFormatting>
  <conditionalFormatting sqref="J67">
    <cfRule type="cellIs" dxfId="5" priority="1333" operator="greaterThan">
      <formula>200</formula>
    </cfRule>
  </conditionalFormatting>
  <conditionalFormatting sqref="J67">
    <cfRule type="cellIs" dxfId="6" priority="1334" operator="greaterThan">
      <formula>150</formula>
    </cfRule>
  </conditionalFormatting>
  <conditionalFormatting sqref="J68">
    <cfRule type="cellIs" dxfId="4" priority="1335" operator="greaterThan">
      <formula>250</formula>
    </cfRule>
  </conditionalFormatting>
  <conditionalFormatting sqref="J68">
    <cfRule type="cellIs" dxfId="5" priority="1336" operator="greaterThan">
      <formula>200</formula>
    </cfRule>
  </conditionalFormatting>
  <conditionalFormatting sqref="J68">
    <cfRule type="cellIs" dxfId="6" priority="1337" operator="greaterThan">
      <formula>150</formula>
    </cfRule>
  </conditionalFormatting>
  <conditionalFormatting sqref="J69">
    <cfRule type="cellIs" dxfId="4" priority="1338" operator="greaterThan">
      <formula>250</formula>
    </cfRule>
  </conditionalFormatting>
  <conditionalFormatting sqref="J69">
    <cfRule type="cellIs" dxfId="5" priority="1339" operator="greaterThan">
      <formula>200</formula>
    </cfRule>
  </conditionalFormatting>
  <conditionalFormatting sqref="J69">
    <cfRule type="cellIs" dxfId="6" priority="1340" operator="greaterThan">
      <formula>150</formula>
    </cfRule>
  </conditionalFormatting>
  <conditionalFormatting sqref="J70">
    <cfRule type="cellIs" dxfId="4" priority="1341" operator="greaterThan">
      <formula>250</formula>
    </cfRule>
  </conditionalFormatting>
  <conditionalFormatting sqref="J70">
    <cfRule type="cellIs" dxfId="5" priority="1342" operator="greaterThan">
      <formula>200</formula>
    </cfRule>
  </conditionalFormatting>
  <conditionalFormatting sqref="J70">
    <cfRule type="cellIs" dxfId="6" priority="1343" operator="greaterThan">
      <formula>150</formula>
    </cfRule>
  </conditionalFormatting>
  <conditionalFormatting sqref="J71">
    <cfRule type="cellIs" dxfId="4" priority="1344" operator="greaterThan">
      <formula>250</formula>
    </cfRule>
  </conditionalFormatting>
  <conditionalFormatting sqref="J71">
    <cfRule type="cellIs" dxfId="5" priority="1345" operator="greaterThan">
      <formula>200</formula>
    </cfRule>
  </conditionalFormatting>
  <conditionalFormatting sqref="J71">
    <cfRule type="cellIs" dxfId="6" priority="1346" operator="greaterThan">
      <formula>150</formula>
    </cfRule>
  </conditionalFormatting>
  <conditionalFormatting sqref="J72">
    <cfRule type="cellIs" dxfId="4" priority="1347" operator="greaterThan">
      <formula>250</formula>
    </cfRule>
  </conditionalFormatting>
  <conditionalFormatting sqref="J72">
    <cfRule type="cellIs" dxfId="5" priority="1348" operator="greaterThan">
      <formula>200</formula>
    </cfRule>
  </conditionalFormatting>
  <conditionalFormatting sqref="J72">
    <cfRule type="cellIs" dxfId="6" priority="1349" operator="greaterThan">
      <formula>150</formula>
    </cfRule>
  </conditionalFormatting>
  <conditionalFormatting sqref="J73">
    <cfRule type="cellIs" dxfId="4" priority="1350" operator="greaterThan">
      <formula>250</formula>
    </cfRule>
  </conditionalFormatting>
  <conditionalFormatting sqref="J73">
    <cfRule type="cellIs" dxfId="5" priority="1351" operator="greaterThan">
      <formula>200</formula>
    </cfRule>
  </conditionalFormatting>
  <conditionalFormatting sqref="J73">
    <cfRule type="cellIs" dxfId="6" priority="1352" operator="greaterThan">
      <formula>150</formula>
    </cfRule>
  </conditionalFormatting>
  <conditionalFormatting sqref="J74">
    <cfRule type="cellIs" dxfId="4" priority="1353" operator="greaterThan">
      <formula>250</formula>
    </cfRule>
  </conditionalFormatting>
  <conditionalFormatting sqref="J74">
    <cfRule type="cellIs" dxfId="5" priority="1354" operator="greaterThan">
      <formula>200</formula>
    </cfRule>
  </conditionalFormatting>
  <conditionalFormatting sqref="J74">
    <cfRule type="cellIs" dxfId="6" priority="1355" operator="greaterThan">
      <formula>150</formula>
    </cfRule>
  </conditionalFormatting>
  <conditionalFormatting sqref="J75">
    <cfRule type="cellIs" dxfId="4" priority="1356" operator="greaterThan">
      <formula>250</formula>
    </cfRule>
  </conditionalFormatting>
  <conditionalFormatting sqref="J75">
    <cfRule type="cellIs" dxfId="5" priority="1357" operator="greaterThan">
      <formula>200</formula>
    </cfRule>
  </conditionalFormatting>
  <conditionalFormatting sqref="J75">
    <cfRule type="cellIs" dxfId="6" priority="1358" operator="greaterThan">
      <formula>150</formula>
    </cfRule>
  </conditionalFormatting>
  <conditionalFormatting sqref="J76">
    <cfRule type="cellIs" dxfId="4" priority="1359" operator="greaterThan">
      <formula>250</formula>
    </cfRule>
  </conditionalFormatting>
  <conditionalFormatting sqref="J76">
    <cfRule type="cellIs" dxfId="5" priority="1360" operator="greaterThan">
      <formula>200</formula>
    </cfRule>
  </conditionalFormatting>
  <conditionalFormatting sqref="J76">
    <cfRule type="cellIs" dxfId="6" priority="1361" operator="greaterThan">
      <formula>150</formula>
    </cfRule>
  </conditionalFormatting>
  <conditionalFormatting sqref="J77">
    <cfRule type="cellIs" dxfId="4" priority="1362" operator="greaterThan">
      <formula>250</formula>
    </cfRule>
  </conditionalFormatting>
  <conditionalFormatting sqref="J77">
    <cfRule type="cellIs" dxfId="5" priority="1363" operator="greaterThan">
      <formula>200</formula>
    </cfRule>
  </conditionalFormatting>
  <conditionalFormatting sqref="J77">
    <cfRule type="cellIs" dxfId="6" priority="1364" operator="greaterThan">
      <formula>150</formula>
    </cfRule>
  </conditionalFormatting>
  <conditionalFormatting sqref="J78">
    <cfRule type="cellIs" dxfId="4" priority="1365" operator="greaterThan">
      <formula>250</formula>
    </cfRule>
  </conditionalFormatting>
  <conditionalFormatting sqref="J78">
    <cfRule type="cellIs" dxfId="5" priority="1366" operator="greaterThan">
      <formula>200</formula>
    </cfRule>
  </conditionalFormatting>
  <conditionalFormatting sqref="J78">
    <cfRule type="cellIs" dxfId="6" priority="1367" operator="greaterThan">
      <formula>150</formula>
    </cfRule>
  </conditionalFormatting>
  <conditionalFormatting sqref="J79">
    <cfRule type="cellIs" dxfId="4" priority="1368" operator="greaterThan">
      <formula>250</formula>
    </cfRule>
  </conditionalFormatting>
  <conditionalFormatting sqref="J79">
    <cfRule type="cellIs" dxfId="5" priority="1369" operator="greaterThan">
      <formula>200</formula>
    </cfRule>
  </conditionalFormatting>
  <conditionalFormatting sqref="J79">
    <cfRule type="cellIs" dxfId="6" priority="1370" operator="greaterThan">
      <formula>150</formula>
    </cfRule>
  </conditionalFormatting>
  <conditionalFormatting sqref="J80">
    <cfRule type="cellIs" dxfId="4" priority="1371" operator="greaterThan">
      <formula>250</formula>
    </cfRule>
  </conditionalFormatting>
  <conditionalFormatting sqref="J80">
    <cfRule type="cellIs" dxfId="5" priority="1372" operator="greaterThan">
      <formula>200</formula>
    </cfRule>
  </conditionalFormatting>
  <conditionalFormatting sqref="J80">
    <cfRule type="cellIs" dxfId="6" priority="1373" operator="greaterThan">
      <formula>150</formula>
    </cfRule>
  </conditionalFormatting>
  <conditionalFormatting sqref="J81">
    <cfRule type="cellIs" dxfId="4" priority="1374" operator="greaterThan">
      <formula>250</formula>
    </cfRule>
  </conditionalFormatting>
  <conditionalFormatting sqref="J81">
    <cfRule type="cellIs" dxfId="5" priority="1375" operator="greaterThan">
      <formula>200</formula>
    </cfRule>
  </conditionalFormatting>
  <conditionalFormatting sqref="J81">
    <cfRule type="cellIs" dxfId="6" priority="1376" operator="greaterThan">
      <formula>150</formula>
    </cfRule>
  </conditionalFormatting>
  <conditionalFormatting sqref="J82">
    <cfRule type="cellIs" dxfId="4" priority="1377" operator="greaterThan">
      <formula>250</formula>
    </cfRule>
  </conditionalFormatting>
  <conditionalFormatting sqref="J82">
    <cfRule type="cellIs" dxfId="5" priority="1378" operator="greaterThan">
      <formula>200</formula>
    </cfRule>
  </conditionalFormatting>
  <conditionalFormatting sqref="J82">
    <cfRule type="cellIs" dxfId="6" priority="1379" operator="greaterThan">
      <formula>150</formula>
    </cfRule>
  </conditionalFormatting>
  <conditionalFormatting sqref="J83">
    <cfRule type="cellIs" dxfId="4" priority="1380" operator="greaterThan">
      <formula>250</formula>
    </cfRule>
  </conditionalFormatting>
  <conditionalFormatting sqref="J83">
    <cfRule type="cellIs" dxfId="5" priority="1381" operator="greaterThan">
      <formula>200</formula>
    </cfRule>
  </conditionalFormatting>
  <conditionalFormatting sqref="J83">
    <cfRule type="cellIs" dxfId="6" priority="1382" operator="greaterThan">
      <formula>150</formula>
    </cfRule>
  </conditionalFormatting>
  <conditionalFormatting sqref="J84">
    <cfRule type="cellIs" dxfId="4" priority="1383" operator="greaterThan">
      <formula>250</formula>
    </cfRule>
  </conditionalFormatting>
  <conditionalFormatting sqref="J84">
    <cfRule type="cellIs" dxfId="5" priority="1384" operator="greaterThan">
      <formula>200</formula>
    </cfRule>
  </conditionalFormatting>
  <conditionalFormatting sqref="J84">
    <cfRule type="cellIs" dxfId="6" priority="1385" operator="greaterThan">
      <formula>150</formula>
    </cfRule>
  </conditionalFormatting>
  <conditionalFormatting sqref="J85">
    <cfRule type="cellIs" dxfId="4" priority="1386" operator="greaterThan">
      <formula>250</formula>
    </cfRule>
  </conditionalFormatting>
  <conditionalFormatting sqref="J85">
    <cfRule type="cellIs" dxfId="5" priority="1387" operator="greaterThan">
      <formula>200</formula>
    </cfRule>
  </conditionalFormatting>
  <conditionalFormatting sqref="J85">
    <cfRule type="cellIs" dxfId="6" priority="1388" operator="greaterThan">
      <formula>150</formula>
    </cfRule>
  </conditionalFormatting>
  <conditionalFormatting sqref="J86">
    <cfRule type="cellIs" dxfId="4" priority="1389" operator="greaterThan">
      <formula>250</formula>
    </cfRule>
  </conditionalFormatting>
  <conditionalFormatting sqref="J86">
    <cfRule type="cellIs" dxfId="5" priority="1390" operator="greaterThan">
      <formula>200</formula>
    </cfRule>
  </conditionalFormatting>
  <conditionalFormatting sqref="J86">
    <cfRule type="cellIs" dxfId="6" priority="1391" operator="greaterThan">
      <formula>150</formula>
    </cfRule>
  </conditionalFormatting>
  <conditionalFormatting sqref="J87">
    <cfRule type="cellIs" dxfId="4" priority="1392" operator="greaterThan">
      <formula>250</formula>
    </cfRule>
  </conditionalFormatting>
  <conditionalFormatting sqref="J87">
    <cfRule type="cellIs" dxfId="5" priority="1393" operator="greaterThan">
      <formula>200</formula>
    </cfRule>
  </conditionalFormatting>
  <conditionalFormatting sqref="J87">
    <cfRule type="cellIs" dxfId="6" priority="1394" operator="greaterThan">
      <formula>150</formula>
    </cfRule>
  </conditionalFormatting>
  <conditionalFormatting sqref="J88">
    <cfRule type="cellIs" dxfId="4" priority="1395" operator="greaterThan">
      <formula>250</formula>
    </cfRule>
  </conditionalFormatting>
  <conditionalFormatting sqref="J88">
    <cfRule type="cellIs" dxfId="5" priority="1396" operator="greaterThan">
      <formula>200</formula>
    </cfRule>
  </conditionalFormatting>
  <conditionalFormatting sqref="J88">
    <cfRule type="cellIs" dxfId="6" priority="1397" operator="greaterThan">
      <formula>150</formula>
    </cfRule>
  </conditionalFormatting>
  <conditionalFormatting sqref="J89">
    <cfRule type="cellIs" dxfId="4" priority="1398" operator="greaterThan">
      <formula>250</formula>
    </cfRule>
  </conditionalFormatting>
  <conditionalFormatting sqref="J89">
    <cfRule type="cellIs" dxfId="5" priority="1399" operator="greaterThan">
      <formula>200</formula>
    </cfRule>
  </conditionalFormatting>
  <conditionalFormatting sqref="J89">
    <cfRule type="cellIs" dxfId="6" priority="1400" operator="greaterThan">
      <formula>150</formula>
    </cfRule>
  </conditionalFormatting>
  <conditionalFormatting sqref="J90">
    <cfRule type="cellIs" dxfId="4" priority="1401" operator="greaterThan">
      <formula>250</formula>
    </cfRule>
  </conditionalFormatting>
  <conditionalFormatting sqref="J90">
    <cfRule type="cellIs" dxfId="5" priority="1402" operator="greaterThan">
      <formula>200</formula>
    </cfRule>
  </conditionalFormatting>
  <conditionalFormatting sqref="J90">
    <cfRule type="cellIs" dxfId="6" priority="1403" operator="greaterThan">
      <formula>150</formula>
    </cfRule>
  </conditionalFormatting>
  <conditionalFormatting sqref="J91">
    <cfRule type="cellIs" dxfId="4" priority="1404" operator="greaterThan">
      <formula>250</formula>
    </cfRule>
  </conditionalFormatting>
  <conditionalFormatting sqref="J91">
    <cfRule type="cellIs" dxfId="5" priority="1405" operator="greaterThan">
      <formula>200</formula>
    </cfRule>
  </conditionalFormatting>
  <conditionalFormatting sqref="J91">
    <cfRule type="cellIs" dxfId="6" priority="1406" operator="greaterThan">
      <formula>150</formula>
    </cfRule>
  </conditionalFormatting>
  <conditionalFormatting sqref="J92">
    <cfRule type="cellIs" dxfId="4" priority="1407" operator="greaterThan">
      <formula>250</formula>
    </cfRule>
  </conditionalFormatting>
  <conditionalFormatting sqref="J92">
    <cfRule type="cellIs" dxfId="5" priority="1408" operator="greaterThan">
      <formula>200</formula>
    </cfRule>
  </conditionalFormatting>
  <conditionalFormatting sqref="J92">
    <cfRule type="cellIs" dxfId="6" priority="1409" operator="greaterThan">
      <formula>150</formula>
    </cfRule>
  </conditionalFormatting>
  <conditionalFormatting sqref="J93">
    <cfRule type="cellIs" dxfId="4" priority="1410" operator="greaterThan">
      <formula>250</formula>
    </cfRule>
  </conditionalFormatting>
  <conditionalFormatting sqref="J93">
    <cfRule type="cellIs" dxfId="5" priority="1411" operator="greaterThan">
      <formula>200</formula>
    </cfRule>
  </conditionalFormatting>
  <conditionalFormatting sqref="J93">
    <cfRule type="cellIs" dxfId="6" priority="1412" operator="greaterThan">
      <formula>150</formula>
    </cfRule>
  </conditionalFormatting>
  <conditionalFormatting sqref="J94">
    <cfRule type="cellIs" dxfId="4" priority="1413" operator="greaterThan">
      <formula>250</formula>
    </cfRule>
  </conditionalFormatting>
  <conditionalFormatting sqref="J94">
    <cfRule type="cellIs" dxfId="5" priority="1414" operator="greaterThan">
      <formula>200</formula>
    </cfRule>
  </conditionalFormatting>
  <conditionalFormatting sqref="J94">
    <cfRule type="cellIs" dxfId="6" priority="1415" operator="greaterThan">
      <formula>150</formula>
    </cfRule>
  </conditionalFormatting>
  <conditionalFormatting sqref="J95">
    <cfRule type="cellIs" dxfId="4" priority="1416" operator="greaterThan">
      <formula>250</formula>
    </cfRule>
  </conditionalFormatting>
  <conditionalFormatting sqref="J95">
    <cfRule type="cellIs" dxfId="5" priority="1417" operator="greaterThan">
      <formula>200</formula>
    </cfRule>
  </conditionalFormatting>
  <conditionalFormatting sqref="J95">
    <cfRule type="cellIs" dxfId="6" priority="1418" operator="greaterThan">
      <formula>150</formula>
    </cfRule>
  </conditionalFormatting>
  <conditionalFormatting sqref="J96">
    <cfRule type="cellIs" dxfId="4" priority="1419" operator="greaterThan">
      <formula>250</formula>
    </cfRule>
  </conditionalFormatting>
  <conditionalFormatting sqref="J96">
    <cfRule type="cellIs" dxfId="5" priority="1420" operator="greaterThan">
      <formula>200</formula>
    </cfRule>
  </conditionalFormatting>
  <conditionalFormatting sqref="J96">
    <cfRule type="cellIs" dxfId="6" priority="1421" operator="greaterThan">
      <formula>150</formula>
    </cfRule>
  </conditionalFormatting>
  <conditionalFormatting sqref="J97">
    <cfRule type="cellIs" dxfId="4" priority="1422" operator="greaterThan">
      <formula>250</formula>
    </cfRule>
  </conditionalFormatting>
  <conditionalFormatting sqref="J97">
    <cfRule type="cellIs" dxfId="5" priority="1423" operator="greaterThan">
      <formula>200</formula>
    </cfRule>
  </conditionalFormatting>
  <conditionalFormatting sqref="J97">
    <cfRule type="cellIs" dxfId="6" priority="1424" operator="greaterThan">
      <formula>150</formula>
    </cfRule>
  </conditionalFormatting>
  <conditionalFormatting sqref="J98">
    <cfRule type="cellIs" dxfId="4" priority="1425" operator="greaterThan">
      <formula>250</formula>
    </cfRule>
  </conditionalFormatting>
  <conditionalFormatting sqref="J98">
    <cfRule type="cellIs" dxfId="5" priority="1426" operator="greaterThan">
      <formula>200</formula>
    </cfRule>
  </conditionalFormatting>
  <conditionalFormatting sqref="J98">
    <cfRule type="cellIs" dxfId="6" priority="1427" operator="greaterThan">
      <formula>150</formula>
    </cfRule>
  </conditionalFormatting>
  <conditionalFormatting sqref="J99">
    <cfRule type="cellIs" dxfId="4" priority="1428" operator="greaterThan">
      <formula>250</formula>
    </cfRule>
  </conditionalFormatting>
  <conditionalFormatting sqref="J99">
    <cfRule type="cellIs" dxfId="5" priority="1429" operator="greaterThan">
      <formula>200</formula>
    </cfRule>
  </conditionalFormatting>
  <conditionalFormatting sqref="J99">
    <cfRule type="cellIs" dxfId="6" priority="1430" operator="greaterThan">
      <formula>150</formula>
    </cfRule>
  </conditionalFormatting>
  <conditionalFormatting sqref="J100">
    <cfRule type="cellIs" dxfId="4" priority="1431" operator="greaterThan">
      <formula>250</formula>
    </cfRule>
  </conditionalFormatting>
  <conditionalFormatting sqref="J100">
    <cfRule type="cellIs" dxfId="5" priority="1432" operator="greaterThan">
      <formula>200</formula>
    </cfRule>
  </conditionalFormatting>
  <conditionalFormatting sqref="J100">
    <cfRule type="cellIs" dxfId="6" priority="1433" operator="greaterThan">
      <formula>150</formula>
    </cfRule>
  </conditionalFormatting>
  <conditionalFormatting sqref="J101">
    <cfRule type="cellIs" dxfId="4" priority="1434" operator="greaterThan">
      <formula>250</formula>
    </cfRule>
  </conditionalFormatting>
  <conditionalFormatting sqref="J101">
    <cfRule type="cellIs" dxfId="5" priority="1435" operator="greaterThan">
      <formula>200</formula>
    </cfRule>
  </conditionalFormatting>
  <conditionalFormatting sqref="J101">
    <cfRule type="cellIs" dxfId="6" priority="1436" operator="greaterThan">
      <formula>150</formula>
    </cfRule>
  </conditionalFormatting>
  <conditionalFormatting sqref="J102">
    <cfRule type="cellIs" dxfId="4" priority="1437" operator="greaterThan">
      <formula>250</formula>
    </cfRule>
  </conditionalFormatting>
  <conditionalFormatting sqref="J102">
    <cfRule type="cellIs" dxfId="5" priority="1438" operator="greaterThan">
      <formula>200</formula>
    </cfRule>
  </conditionalFormatting>
  <conditionalFormatting sqref="J102">
    <cfRule type="cellIs" dxfId="6" priority="1439" operator="greaterThan">
      <formula>150</formula>
    </cfRule>
  </conditionalFormatting>
  <conditionalFormatting sqref="J103">
    <cfRule type="cellIs" dxfId="4" priority="1440" operator="greaterThan">
      <formula>250</formula>
    </cfRule>
  </conditionalFormatting>
  <conditionalFormatting sqref="J103">
    <cfRule type="cellIs" dxfId="5" priority="1441" operator="greaterThan">
      <formula>200</formula>
    </cfRule>
  </conditionalFormatting>
  <conditionalFormatting sqref="J103">
    <cfRule type="cellIs" dxfId="6" priority="1442" operator="greaterThan">
      <formula>150</formula>
    </cfRule>
  </conditionalFormatting>
  <conditionalFormatting sqref="AA8">
    <cfRule type="cellIs" dxfId="2" priority="1443" operator="greaterThan">
      <formula>0</formula>
    </cfRule>
  </conditionalFormatting>
  <conditionalFormatting sqref="AA9">
    <cfRule type="cellIs" dxfId="2" priority="1444" operator="greaterThan">
      <formula>0</formula>
    </cfRule>
  </conditionalFormatting>
  <conditionalFormatting sqref="AA10">
    <cfRule type="cellIs" dxfId="2" priority="1445" operator="greaterThan">
      <formula>0</formula>
    </cfRule>
  </conditionalFormatting>
  <conditionalFormatting sqref="AA11">
    <cfRule type="cellIs" dxfId="2" priority="1446" operator="greaterThan">
      <formula>0</formula>
    </cfRule>
  </conditionalFormatting>
  <conditionalFormatting sqref="AA12">
    <cfRule type="cellIs" dxfId="2" priority="1447" operator="greaterThan">
      <formula>0</formula>
    </cfRule>
  </conditionalFormatting>
  <conditionalFormatting sqref="AA13">
    <cfRule type="cellIs" dxfId="2" priority="1448" operator="greaterThan">
      <formula>0</formula>
    </cfRule>
  </conditionalFormatting>
  <conditionalFormatting sqref="AA14">
    <cfRule type="cellIs" dxfId="2" priority="1449" operator="greaterThan">
      <formula>0</formula>
    </cfRule>
  </conditionalFormatting>
  <conditionalFormatting sqref="AA15">
    <cfRule type="cellIs" dxfId="2" priority="1450" operator="greaterThan">
      <formula>0</formula>
    </cfRule>
  </conditionalFormatting>
  <conditionalFormatting sqref="AA16">
    <cfRule type="cellIs" dxfId="2" priority="1451" operator="greaterThan">
      <formula>0</formula>
    </cfRule>
  </conditionalFormatting>
  <conditionalFormatting sqref="AA17">
    <cfRule type="cellIs" dxfId="2" priority="1452" operator="greaterThan">
      <formula>0</formula>
    </cfRule>
  </conditionalFormatting>
  <conditionalFormatting sqref="AA18">
    <cfRule type="cellIs" dxfId="2" priority="1453" operator="greaterThan">
      <formula>0</formula>
    </cfRule>
  </conditionalFormatting>
  <conditionalFormatting sqref="AA19">
    <cfRule type="cellIs" dxfId="2" priority="1454" operator="greaterThan">
      <formula>0</formula>
    </cfRule>
  </conditionalFormatting>
  <conditionalFormatting sqref="AA20">
    <cfRule type="cellIs" dxfId="2" priority="1455" operator="greaterThan">
      <formula>0</formula>
    </cfRule>
  </conditionalFormatting>
  <conditionalFormatting sqref="AA21">
    <cfRule type="cellIs" dxfId="2" priority="1456" operator="greaterThan">
      <formula>0</formula>
    </cfRule>
  </conditionalFormatting>
  <conditionalFormatting sqref="AA22">
    <cfRule type="cellIs" dxfId="2" priority="1457" operator="greaterThan">
      <formula>0</formula>
    </cfRule>
  </conditionalFormatting>
  <conditionalFormatting sqref="AA23">
    <cfRule type="cellIs" dxfId="2" priority="1458" operator="greaterThan">
      <formula>0</formula>
    </cfRule>
  </conditionalFormatting>
  <conditionalFormatting sqref="AA24">
    <cfRule type="cellIs" dxfId="2" priority="1459" operator="greaterThan">
      <formula>0</formula>
    </cfRule>
  </conditionalFormatting>
  <conditionalFormatting sqref="AA25">
    <cfRule type="cellIs" dxfId="2" priority="1460" operator="greaterThan">
      <formula>0</formula>
    </cfRule>
  </conditionalFormatting>
  <conditionalFormatting sqref="AA26">
    <cfRule type="cellIs" dxfId="2" priority="1461" operator="greaterThan">
      <formula>0</formula>
    </cfRule>
  </conditionalFormatting>
  <conditionalFormatting sqref="AA27">
    <cfRule type="cellIs" dxfId="2" priority="1462" operator="greaterThan">
      <formula>0</formula>
    </cfRule>
  </conditionalFormatting>
  <conditionalFormatting sqref="AA28">
    <cfRule type="cellIs" dxfId="2" priority="1463" operator="greaterThan">
      <formula>0</formula>
    </cfRule>
  </conditionalFormatting>
  <conditionalFormatting sqref="AA29">
    <cfRule type="cellIs" dxfId="2" priority="1464" operator="greaterThan">
      <formula>0</formula>
    </cfRule>
  </conditionalFormatting>
  <conditionalFormatting sqref="AA30">
    <cfRule type="cellIs" dxfId="2" priority="1465" operator="greaterThan">
      <formula>0</formula>
    </cfRule>
  </conditionalFormatting>
  <conditionalFormatting sqref="AA31">
    <cfRule type="cellIs" dxfId="2" priority="1466" operator="greaterThan">
      <formula>0</formula>
    </cfRule>
  </conditionalFormatting>
  <conditionalFormatting sqref="AA32">
    <cfRule type="cellIs" dxfId="2" priority="1467" operator="greaterThan">
      <formula>0</formula>
    </cfRule>
  </conditionalFormatting>
  <conditionalFormatting sqref="AA33">
    <cfRule type="cellIs" dxfId="2" priority="1468" operator="greaterThan">
      <formula>0</formula>
    </cfRule>
  </conditionalFormatting>
  <conditionalFormatting sqref="AA34">
    <cfRule type="cellIs" dxfId="2" priority="1469" operator="greaterThan">
      <formula>0</formula>
    </cfRule>
  </conditionalFormatting>
  <conditionalFormatting sqref="AA35">
    <cfRule type="cellIs" dxfId="2" priority="1470" operator="greaterThan">
      <formula>0</formula>
    </cfRule>
  </conditionalFormatting>
  <conditionalFormatting sqref="AA36">
    <cfRule type="cellIs" dxfId="2" priority="1471" operator="greaterThan">
      <formula>0</formula>
    </cfRule>
  </conditionalFormatting>
  <conditionalFormatting sqref="AA37">
    <cfRule type="cellIs" dxfId="2" priority="1472" operator="greaterThan">
      <formula>0</formula>
    </cfRule>
  </conditionalFormatting>
  <conditionalFormatting sqref="AA38">
    <cfRule type="cellIs" dxfId="2" priority="1473" operator="greaterThan">
      <formula>0</formula>
    </cfRule>
  </conditionalFormatting>
  <conditionalFormatting sqref="AA39">
    <cfRule type="cellIs" dxfId="2" priority="1474" operator="greaterThan">
      <formula>0</formula>
    </cfRule>
  </conditionalFormatting>
  <conditionalFormatting sqref="AA40">
    <cfRule type="cellIs" dxfId="2" priority="1475" operator="greaterThan">
      <formula>0</formula>
    </cfRule>
  </conditionalFormatting>
  <conditionalFormatting sqref="AA41">
    <cfRule type="cellIs" dxfId="2" priority="1476" operator="greaterThan">
      <formula>0</formula>
    </cfRule>
  </conditionalFormatting>
  <conditionalFormatting sqref="AA42">
    <cfRule type="cellIs" dxfId="2" priority="1477" operator="greaterThan">
      <formula>0</formula>
    </cfRule>
  </conditionalFormatting>
  <conditionalFormatting sqref="AA43">
    <cfRule type="cellIs" dxfId="2" priority="1478" operator="greaterThan">
      <formula>0</formula>
    </cfRule>
  </conditionalFormatting>
  <conditionalFormatting sqref="AA44">
    <cfRule type="cellIs" dxfId="2" priority="1479" operator="greaterThan">
      <formula>0</formula>
    </cfRule>
  </conditionalFormatting>
  <conditionalFormatting sqref="AA45">
    <cfRule type="cellIs" dxfId="2" priority="1480" operator="greaterThan">
      <formula>0</formula>
    </cfRule>
  </conditionalFormatting>
  <conditionalFormatting sqref="AA46">
    <cfRule type="cellIs" dxfId="2" priority="1481" operator="greaterThan">
      <formula>0</formula>
    </cfRule>
  </conditionalFormatting>
  <conditionalFormatting sqref="AA47">
    <cfRule type="cellIs" dxfId="2" priority="1482" operator="greaterThan">
      <formula>0</formula>
    </cfRule>
  </conditionalFormatting>
  <conditionalFormatting sqref="AA48">
    <cfRule type="cellIs" dxfId="2" priority="1483" operator="greaterThan">
      <formula>0</formula>
    </cfRule>
  </conditionalFormatting>
  <conditionalFormatting sqref="AA49">
    <cfRule type="cellIs" dxfId="2" priority="1484" operator="greaterThan">
      <formula>0</formula>
    </cfRule>
  </conditionalFormatting>
  <conditionalFormatting sqref="AA50">
    <cfRule type="cellIs" dxfId="2" priority="1485" operator="greaterThan">
      <formula>0</formula>
    </cfRule>
  </conditionalFormatting>
  <conditionalFormatting sqref="AA51">
    <cfRule type="cellIs" dxfId="2" priority="1486" operator="greaterThan">
      <formula>0</formula>
    </cfRule>
  </conditionalFormatting>
  <conditionalFormatting sqref="AA52">
    <cfRule type="cellIs" dxfId="2" priority="1487" operator="greaterThan">
      <formula>0</formula>
    </cfRule>
  </conditionalFormatting>
  <conditionalFormatting sqref="AA53">
    <cfRule type="cellIs" dxfId="2" priority="1488" operator="greaterThan">
      <formula>0</formula>
    </cfRule>
  </conditionalFormatting>
  <conditionalFormatting sqref="AA54">
    <cfRule type="cellIs" dxfId="2" priority="1489" operator="greaterThan">
      <formula>0</formula>
    </cfRule>
  </conditionalFormatting>
  <conditionalFormatting sqref="AA55">
    <cfRule type="cellIs" dxfId="2" priority="1490" operator="greaterThan">
      <formula>0</formula>
    </cfRule>
  </conditionalFormatting>
  <conditionalFormatting sqref="AA56">
    <cfRule type="cellIs" dxfId="2" priority="1491" operator="greaterThan">
      <formula>0</formula>
    </cfRule>
  </conditionalFormatting>
  <conditionalFormatting sqref="AA57">
    <cfRule type="cellIs" dxfId="2" priority="1492" operator="greaterThan">
      <formula>0</formula>
    </cfRule>
  </conditionalFormatting>
  <conditionalFormatting sqref="AA58">
    <cfRule type="cellIs" dxfId="2" priority="1493" operator="greaterThan">
      <formula>0</formula>
    </cfRule>
  </conditionalFormatting>
  <conditionalFormatting sqref="AA59">
    <cfRule type="cellIs" dxfId="2" priority="1494" operator="greaterThan">
      <formula>0</formula>
    </cfRule>
  </conditionalFormatting>
  <conditionalFormatting sqref="AA60">
    <cfRule type="cellIs" dxfId="2" priority="1495" operator="greaterThan">
      <formula>0</formula>
    </cfRule>
  </conditionalFormatting>
  <conditionalFormatting sqref="AA61">
    <cfRule type="cellIs" dxfId="2" priority="1496" operator="greaterThan">
      <formula>0</formula>
    </cfRule>
  </conditionalFormatting>
  <conditionalFormatting sqref="AA62">
    <cfRule type="cellIs" dxfId="2" priority="1497" operator="greaterThan">
      <formula>0</formula>
    </cfRule>
  </conditionalFormatting>
  <conditionalFormatting sqref="AA63">
    <cfRule type="cellIs" dxfId="2" priority="1498" operator="greaterThan">
      <formula>0</formula>
    </cfRule>
  </conditionalFormatting>
  <conditionalFormatting sqref="AA64">
    <cfRule type="cellIs" dxfId="2" priority="1499" operator="greaterThan">
      <formula>0</formula>
    </cfRule>
  </conditionalFormatting>
  <conditionalFormatting sqref="AA65">
    <cfRule type="cellIs" dxfId="2" priority="1500" operator="greaterThan">
      <formula>0</formula>
    </cfRule>
  </conditionalFormatting>
  <conditionalFormatting sqref="AA66">
    <cfRule type="cellIs" dxfId="2" priority="1501" operator="greaterThan">
      <formula>0</formula>
    </cfRule>
  </conditionalFormatting>
  <conditionalFormatting sqref="AA67">
    <cfRule type="cellIs" dxfId="2" priority="1502" operator="greaterThan">
      <formula>0</formula>
    </cfRule>
  </conditionalFormatting>
  <conditionalFormatting sqref="AA68">
    <cfRule type="cellIs" dxfId="2" priority="1503" operator="greaterThan">
      <formula>0</formula>
    </cfRule>
  </conditionalFormatting>
  <conditionalFormatting sqref="AA69">
    <cfRule type="cellIs" dxfId="2" priority="1504" operator="greaterThan">
      <formula>0</formula>
    </cfRule>
  </conditionalFormatting>
  <conditionalFormatting sqref="AA70">
    <cfRule type="cellIs" dxfId="2" priority="1505" operator="greaterThan">
      <formula>0</formula>
    </cfRule>
  </conditionalFormatting>
  <conditionalFormatting sqref="AA71">
    <cfRule type="cellIs" dxfId="2" priority="1506" operator="greaterThan">
      <formula>0</formula>
    </cfRule>
  </conditionalFormatting>
  <conditionalFormatting sqref="AA72">
    <cfRule type="cellIs" dxfId="2" priority="1507" operator="greaterThan">
      <formula>0</formula>
    </cfRule>
  </conditionalFormatting>
  <conditionalFormatting sqref="AA73">
    <cfRule type="cellIs" dxfId="2" priority="1508" operator="greaterThan">
      <formula>0</formula>
    </cfRule>
  </conditionalFormatting>
  <conditionalFormatting sqref="AA74">
    <cfRule type="cellIs" dxfId="2" priority="1509" operator="greaterThan">
      <formula>0</formula>
    </cfRule>
  </conditionalFormatting>
  <conditionalFormatting sqref="AA75">
    <cfRule type="cellIs" dxfId="2" priority="1510" operator="greaterThan">
      <formula>0</formula>
    </cfRule>
  </conditionalFormatting>
  <conditionalFormatting sqref="AA76">
    <cfRule type="cellIs" dxfId="2" priority="1511" operator="greaterThan">
      <formula>0</formula>
    </cfRule>
  </conditionalFormatting>
  <conditionalFormatting sqref="AA77">
    <cfRule type="cellIs" dxfId="2" priority="1512" operator="greaterThan">
      <formula>0</formula>
    </cfRule>
  </conditionalFormatting>
  <conditionalFormatting sqref="AA78">
    <cfRule type="cellIs" dxfId="2" priority="1513" operator="greaterThan">
      <formula>0</formula>
    </cfRule>
  </conditionalFormatting>
  <conditionalFormatting sqref="AA79">
    <cfRule type="cellIs" dxfId="2" priority="1514" operator="greaterThan">
      <formula>0</formula>
    </cfRule>
  </conditionalFormatting>
  <conditionalFormatting sqref="AA80">
    <cfRule type="cellIs" dxfId="2" priority="1515" operator="greaterThan">
      <formula>0</formula>
    </cfRule>
  </conditionalFormatting>
  <conditionalFormatting sqref="AA81">
    <cfRule type="cellIs" dxfId="2" priority="1516" operator="greaterThan">
      <formula>0</formula>
    </cfRule>
  </conditionalFormatting>
  <conditionalFormatting sqref="AA82">
    <cfRule type="cellIs" dxfId="2" priority="1517" operator="greaterThan">
      <formula>0</formula>
    </cfRule>
  </conditionalFormatting>
  <conditionalFormatting sqref="AA83">
    <cfRule type="cellIs" dxfId="2" priority="1518" operator="greaterThan">
      <formula>0</formula>
    </cfRule>
  </conditionalFormatting>
  <conditionalFormatting sqref="AA84">
    <cfRule type="cellIs" dxfId="2" priority="1519" operator="greaterThan">
      <formula>0</formula>
    </cfRule>
  </conditionalFormatting>
  <conditionalFormatting sqref="AA85">
    <cfRule type="cellIs" dxfId="2" priority="1520" operator="greaterThan">
      <formula>0</formula>
    </cfRule>
  </conditionalFormatting>
  <conditionalFormatting sqref="AA86">
    <cfRule type="cellIs" dxfId="2" priority="1521" operator="greaterThan">
      <formula>0</formula>
    </cfRule>
  </conditionalFormatting>
  <conditionalFormatting sqref="AA87">
    <cfRule type="cellIs" dxfId="2" priority="1522" operator="greaterThan">
      <formula>0</formula>
    </cfRule>
  </conditionalFormatting>
  <conditionalFormatting sqref="AA88">
    <cfRule type="cellIs" dxfId="2" priority="1523" operator="greaterThan">
      <formula>0</formula>
    </cfRule>
  </conditionalFormatting>
  <conditionalFormatting sqref="AA89">
    <cfRule type="cellIs" dxfId="2" priority="1524" operator="greaterThan">
      <formula>0</formula>
    </cfRule>
  </conditionalFormatting>
  <conditionalFormatting sqref="AA90">
    <cfRule type="cellIs" dxfId="2" priority="1525" operator="greaterThan">
      <formula>0</formula>
    </cfRule>
  </conditionalFormatting>
  <conditionalFormatting sqref="AA91">
    <cfRule type="cellIs" dxfId="2" priority="1526" operator="greaterThan">
      <formula>0</formula>
    </cfRule>
  </conditionalFormatting>
  <conditionalFormatting sqref="AA92">
    <cfRule type="cellIs" dxfId="2" priority="1527" operator="greaterThan">
      <formula>0</formula>
    </cfRule>
  </conditionalFormatting>
  <conditionalFormatting sqref="AA93">
    <cfRule type="cellIs" dxfId="2" priority="1528" operator="greaterThan">
      <formula>0</formula>
    </cfRule>
  </conditionalFormatting>
  <conditionalFormatting sqref="AA94">
    <cfRule type="cellIs" dxfId="2" priority="1529" operator="greaterThan">
      <formula>0</formula>
    </cfRule>
  </conditionalFormatting>
  <conditionalFormatting sqref="AA95">
    <cfRule type="cellIs" dxfId="2" priority="1530" operator="greaterThan">
      <formula>0</formula>
    </cfRule>
  </conditionalFormatting>
  <conditionalFormatting sqref="AA96">
    <cfRule type="cellIs" dxfId="2" priority="1531" operator="greaterThan">
      <formula>0</formula>
    </cfRule>
  </conditionalFormatting>
  <conditionalFormatting sqref="AA97">
    <cfRule type="cellIs" dxfId="2" priority="1532" operator="greaterThan">
      <formula>0</formula>
    </cfRule>
  </conditionalFormatting>
  <conditionalFormatting sqref="AA98">
    <cfRule type="cellIs" dxfId="2" priority="1533" operator="greaterThan">
      <formula>0</formula>
    </cfRule>
  </conditionalFormatting>
  <conditionalFormatting sqref="AA99">
    <cfRule type="cellIs" dxfId="2" priority="1534" operator="greaterThan">
      <formula>0</formula>
    </cfRule>
  </conditionalFormatting>
  <conditionalFormatting sqref="AA100">
    <cfRule type="cellIs" dxfId="2" priority="1535" operator="greaterThan">
      <formula>0</formula>
    </cfRule>
  </conditionalFormatting>
  <conditionalFormatting sqref="AA101">
    <cfRule type="cellIs" dxfId="2" priority="1536" operator="greaterThan">
      <formula>0</formula>
    </cfRule>
  </conditionalFormatting>
  <conditionalFormatting sqref="AA102">
    <cfRule type="cellIs" dxfId="2" priority="1537" operator="greaterThan">
      <formula>0</formula>
    </cfRule>
  </conditionalFormatting>
  <conditionalFormatting sqref="AA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L356"/>
  <sheetViews>
    <sheetView tabSelected="0" workbookViewId="0" zoomScale="80" zoomScaleNormal="80" showGridLines="true" showRowColHeaders="1">
      <selection activeCell="P103" sqref="P103"/>
    </sheetView>
  </sheetViews>
  <sheetFormatPr defaultRowHeight="14.4" defaultColWidth="8.85546875" outlineLevelRow="0" outlineLevelCol="0"/>
  <cols>
    <col min="6" max="6" width="14.140625" customWidth="true" style="0"/>
    <col min="19" max="19" width="19" customWidth="true" style="0"/>
    <col min="26" max="26" width="19.42578125" customWidth="true" style="0"/>
    <col min="27" max="27" width="17" customWidth="true" style="0"/>
  </cols>
  <sheetData>
    <row r="1" spans="1:38" customHeight="1" ht="21">
      <c r="A1" s="1" t="s">
        <v>0</v>
      </c>
      <c r="B1" s="2"/>
      <c r="C1" s="3" t="s">
        <v>1</v>
      </c>
      <c r="D1" s="2"/>
      <c r="E1" s="140"/>
      <c r="F1" s="140"/>
      <c r="G1" s="140"/>
      <c r="H1" s="140"/>
      <c r="I1" s="4"/>
      <c r="J1" s="4"/>
      <c r="K1" s="5"/>
      <c r="L1" s="5"/>
      <c r="M1" s="5"/>
      <c r="N1" s="5"/>
      <c r="O1" s="5"/>
      <c r="P1" s="5"/>
      <c r="Q1" s="6"/>
      <c r="R1" s="6"/>
      <c r="S1" s="7"/>
      <c r="T1" s="8"/>
      <c r="U1" s="8"/>
      <c r="V1" s="8"/>
      <c r="W1" s="8"/>
      <c r="X1" s="8"/>
      <c r="Y1" s="8"/>
      <c r="Z1" s="2"/>
      <c r="AA1" s="2"/>
      <c r="AB1" s="9" t="s">
        <v>2</v>
      </c>
      <c r="AC1" s="10">
        <f>$AB$107</f>
        <v>-10.458451534652</v>
      </c>
      <c r="AD1" s="11" t="s">
        <v>3</v>
      </c>
      <c r="AE1" s="12"/>
      <c r="AF1" s="13"/>
      <c r="AG1" s="14"/>
      <c r="AH1" s="15"/>
      <c r="AI1" s="16"/>
    </row>
    <row r="2" spans="1:38" customHeight="1" ht="21">
      <c r="A2" s="17">
        <v>301.176</v>
      </c>
      <c r="B2" s="18"/>
      <c r="C2" s="19">
        <v>800</v>
      </c>
      <c r="D2" s="20"/>
      <c r="E2" s="20"/>
      <c r="F2" s="20"/>
      <c r="G2" s="20"/>
      <c r="H2" s="20"/>
      <c r="I2" s="20"/>
      <c r="J2" s="20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141" t="s">
        <v>4</v>
      </c>
      <c r="AB2" s="141"/>
      <c r="AC2" s="141"/>
      <c r="AD2" s="141"/>
      <c r="AE2" s="22"/>
      <c r="AF2" s="23"/>
      <c r="AG2" s="24"/>
      <c r="AH2" s="25"/>
      <c r="AI2" s="16"/>
    </row>
    <row r="3" spans="1:38" customHeight="1" ht="23.25">
      <c r="A3" s="26"/>
      <c r="B3" s="18"/>
      <c r="C3" s="18"/>
      <c r="D3" s="18"/>
      <c r="E3" s="18"/>
      <c r="F3" s="18"/>
      <c r="G3" s="18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142" t="s">
        <v>5</v>
      </c>
      <c r="AB3" s="142"/>
      <c r="AC3" s="142"/>
      <c r="AD3" s="142"/>
      <c r="AE3" s="28"/>
      <c r="AF3" s="23"/>
      <c r="AG3" s="24"/>
      <c r="AH3" s="25"/>
      <c r="AI3" s="16"/>
    </row>
    <row r="4" spans="1:38" customHeight="1" ht="22.5">
      <c r="A4" s="29" t="s">
        <v>6</v>
      </c>
      <c r="B4" s="143" t="s">
        <v>59</v>
      </c>
      <c r="C4" s="143"/>
      <c r="D4" s="143"/>
      <c r="E4" s="30"/>
      <c r="F4" s="30"/>
      <c r="G4" s="30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144" t="s">
        <v>8</v>
      </c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32"/>
      <c r="AE4" s="33"/>
      <c r="AF4" s="34"/>
      <c r="AG4" s="35"/>
      <c r="AH4" s="36"/>
      <c r="AI4" s="16"/>
    </row>
    <row r="5" spans="1:38" customHeight="1" ht="15.75">
      <c r="A5" s="37"/>
      <c r="B5" s="38"/>
      <c r="C5" s="38"/>
      <c r="D5" s="38" t="s">
        <v>9</v>
      </c>
      <c r="E5" s="38"/>
      <c r="F5" s="38"/>
      <c r="G5" s="38"/>
      <c r="H5" s="39"/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 t="s">
        <v>9</v>
      </c>
      <c r="Q5" s="39"/>
      <c r="R5" s="39"/>
      <c r="S5" s="39"/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 t="s">
        <v>9</v>
      </c>
      <c r="Z5" s="39"/>
      <c r="AA5" s="39"/>
      <c r="AB5" s="39"/>
      <c r="AC5" s="39"/>
      <c r="AD5" s="40"/>
      <c r="AF5" s="16"/>
      <c r="AG5" s="41" t="s">
        <v>10</v>
      </c>
      <c r="AH5" s="42" t="s">
        <v>11</v>
      </c>
      <c r="AI5" s="43" t="s">
        <v>12</v>
      </c>
    </row>
    <row r="6" spans="1:38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17</v>
      </c>
      <c r="H6" s="45" t="s">
        <v>18</v>
      </c>
      <c r="I6" s="45" t="s">
        <v>19</v>
      </c>
      <c r="J6" s="45" t="s">
        <v>20</v>
      </c>
      <c r="K6" s="45" t="s">
        <v>21</v>
      </c>
      <c r="L6" s="45" t="s">
        <v>22</v>
      </c>
      <c r="M6" s="45" t="s">
        <v>23</v>
      </c>
      <c r="N6" s="45" t="s">
        <v>21</v>
      </c>
      <c r="O6" s="45" t="s">
        <v>22</v>
      </c>
      <c r="P6" s="45" t="s">
        <v>23</v>
      </c>
      <c r="Q6" s="45" t="s">
        <v>24</v>
      </c>
      <c r="R6" s="45" t="s">
        <v>25</v>
      </c>
      <c r="S6" s="45" t="s">
        <v>26</v>
      </c>
      <c r="T6" s="45">
        <v>12</v>
      </c>
      <c r="U6" s="45">
        <v>15</v>
      </c>
      <c r="V6" s="45">
        <v>20</v>
      </c>
      <c r="W6" s="45" t="s">
        <v>27</v>
      </c>
      <c r="X6" s="45" t="s">
        <v>27</v>
      </c>
      <c r="Y6" s="45" t="s">
        <v>27</v>
      </c>
      <c r="Z6" s="45" t="s">
        <v>27</v>
      </c>
      <c r="AA6" s="46" t="s">
        <v>28</v>
      </c>
      <c r="AB6" s="45" t="s">
        <v>29</v>
      </c>
      <c r="AC6" s="45" t="s">
        <v>30</v>
      </c>
      <c r="AD6" s="47" t="s">
        <v>31</v>
      </c>
      <c r="AE6" s="48"/>
      <c r="AF6" s="16"/>
      <c r="AG6" s="49">
        <v>51.5</v>
      </c>
      <c r="AH6" s="50">
        <v>0</v>
      </c>
      <c r="AI6" s="51">
        <v>0</v>
      </c>
    </row>
    <row r="7" spans="1:38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41</v>
      </c>
      <c r="L7" s="53" t="s">
        <v>41</v>
      </c>
      <c r="M7" s="53" t="s">
        <v>42</v>
      </c>
      <c r="N7" s="53" t="s">
        <v>43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48</v>
      </c>
      <c r="U7" s="53" t="s">
        <v>48</v>
      </c>
      <c r="V7" s="53" t="s">
        <v>48</v>
      </c>
      <c r="W7" s="53" t="s">
        <v>49</v>
      </c>
      <c r="X7" s="53" t="s">
        <v>50</v>
      </c>
      <c r="Y7" s="53" t="s">
        <v>51</v>
      </c>
      <c r="Z7" s="53" t="s">
        <v>47</v>
      </c>
      <c r="AA7" s="53" t="s">
        <v>52</v>
      </c>
      <c r="AB7" s="53" t="s">
        <v>47</v>
      </c>
      <c r="AC7" s="53" t="s">
        <v>47</v>
      </c>
      <c r="AD7" s="54" t="s">
        <v>47</v>
      </c>
      <c r="AE7" s="55"/>
      <c r="AF7" s="16"/>
      <c r="AG7" s="49">
        <f>ROUND((AG6-0.01),2)</f>
        <v>51.49</v>
      </c>
      <c r="AH7" s="50">
        <v>0</v>
      </c>
      <c r="AI7" s="51">
        <v>0</v>
      </c>
    </row>
    <row r="8" spans="1:38" customHeight="1" ht="15.75">
      <c r="A8" s="56">
        <v>0</v>
      </c>
      <c r="B8" s="57">
        <v>0.0104166666666667</v>
      </c>
      <c r="C8" s="58">
        <v>49.98</v>
      </c>
      <c r="D8" s="59">
        <f>ROUND(C8,2)</f>
        <v>49.98</v>
      </c>
      <c r="E8" s="60">
        <v>363.53</v>
      </c>
      <c r="F8" s="60">
        <v>745.566</v>
      </c>
      <c r="G8" s="61">
        <f>ABS(F8)</f>
        <v>745.566</v>
      </c>
      <c r="H8" s="62">
        <v>-26.1118</v>
      </c>
      <c r="I8" s="63">
        <f>MAX(H8,-0.12*G8)</f>
        <v>-26.1118</v>
      </c>
      <c r="J8" s="63">
        <f>IF(ABS(G8)&lt;=10,0.5,IF(ABS(G8)&lt;=25,1,IF(ABS(G8)&lt;=100,2,10)))</f>
        <v>10</v>
      </c>
      <c r="K8" s="64">
        <f>IF(H8&lt;-J8,1,0)</f>
        <v>1</v>
      </c>
      <c r="L8" s="64"/>
      <c r="M8" s="65">
        <f>IF(OR(L8=6,L8=12,L8=18,L8=24,,L8=30,L8=36,L8=42,L8=48,L8=54,L8=60,L8=66,L8=72,L8=78,L8=84,L8=90,L8=96),1,0)</f>
        <v>0</v>
      </c>
      <c r="N8" s="65">
        <f>IF(H8&gt;J8,1,0)</f>
        <v>0</v>
      </c>
      <c r="O8" s="65"/>
      <c r="P8" s="65">
        <f>IF(OR(O8=6,O8=12,O8=18,O8=24,O8=30,O8=36,O8=42,O8=48,O8=54,O8=60,O8=66,O8=72,O8=78,O8=84,O8=90,O8=96),1,0)</f>
        <v>0</v>
      </c>
      <c r="Q8" s="66">
        <f>M8+P8</f>
        <v>0</v>
      </c>
      <c r="R8" s="66">
        <f>Q8*ABS(S8)*0.1</f>
        <v>0</v>
      </c>
      <c r="S8" s="67">
        <f>I8*E8/40000</f>
        <v>-0.2373105663499999</v>
      </c>
      <c r="T8" s="60">
        <f>MIN($T$6/100*G8,150)</f>
        <v>89.46792000000001</v>
      </c>
      <c r="U8" s="60">
        <f>MIN($U$6/100*G8,200)</f>
        <v>111.8349</v>
      </c>
      <c r="V8" s="60">
        <f>MIN($V$6/100*G8,250)</f>
        <v>149.1132</v>
      </c>
      <c r="W8" s="60">
        <v>0.2</v>
      </c>
      <c r="X8" s="60">
        <v>0.2</v>
      </c>
      <c r="Y8" s="60">
        <v>0.6</v>
      </c>
      <c r="Z8" s="67">
        <f>IF(AND(D8&lt;49.85,H8&gt;0),$C$2*ABS(H8)/40000,(SUMPRODUCT(--(H8&gt;$T8:$V8),(H8-$T8:$V8),($W8:$Y8)))*E8/40000)</f>
        <v>0</v>
      </c>
      <c r="AA8" s="67">
        <f>IF(AND(C8&gt;=50.1,H8&lt;0),($A$2)*ABS(H8)/40000,0)</f>
        <v>0</v>
      </c>
      <c r="AB8" s="67">
        <f>S8+Z8+AA8</f>
        <v>-0.2373105663499999</v>
      </c>
      <c r="AC8" s="67" t="str">
        <f>IF(AB8&gt;=0,AB8,"")</f>
        <v/>
      </c>
      <c r="AD8" s="68">
        <f>IF(AB8&lt;0,AB8,"")</f>
        <v>-0.2373105663499999</v>
      </c>
      <c r="AE8" s="69"/>
      <c r="AF8" s="16"/>
      <c r="AG8" s="49">
        <f>ROUND((AG7-0.01),2)</f>
        <v>51.48</v>
      </c>
      <c r="AH8" s="50">
        <v>0</v>
      </c>
      <c r="AI8" s="51">
        <v>0</v>
      </c>
    </row>
    <row r="9" spans="1:38" customHeight="1" ht="15.75">
      <c r="A9" s="70">
        <v>0.0104166666666667</v>
      </c>
      <c r="B9" s="71">
        <v>0.0208333333333333</v>
      </c>
      <c r="C9" s="72">
        <v>50.06</v>
      </c>
      <c r="D9" s="73">
        <f>ROUND(C9,2)</f>
        <v>50.06</v>
      </c>
      <c r="E9" s="60">
        <v>0</v>
      </c>
      <c r="F9" s="60">
        <v>588.2608</v>
      </c>
      <c r="G9" s="61">
        <f>ABS(F9)</f>
        <v>588.2608</v>
      </c>
      <c r="H9" s="74">
        <v>139.75208</v>
      </c>
      <c r="I9" s="63">
        <f>MAX(H9,-0.12*G9)</f>
        <v>139.75208</v>
      </c>
      <c r="J9" s="63">
        <f>IF(ABS(G9)&lt;=10,0.5,IF(ABS(G9)&lt;=25,1,IF(ABS(G9)&lt;=100,2,10)))</f>
        <v>10</v>
      </c>
      <c r="K9" s="64">
        <f>IF(H9&lt;-J9,1,0)</f>
        <v>0</v>
      </c>
      <c r="L9" s="64">
        <f>IF(K9=K8,K9+L8,0)</f>
        <v>0</v>
      </c>
      <c r="M9" s="65">
        <f>IF(OR(L9=6,L9=12,L9=18,L9=24,,L9=30,L9=36,L9=42,L9=48,L9=54,L9=60,L9=66,L9=72,L9=78,L9=84,L9=90,L9=96),1,0)</f>
        <v>0</v>
      </c>
      <c r="N9" s="65">
        <f>IF(H9&gt;J9,1,0)</f>
        <v>1</v>
      </c>
      <c r="O9" s="65">
        <f>IF(N9=N8,N9+O8,0)</f>
        <v>0</v>
      </c>
      <c r="P9" s="65">
        <f>IF(OR(O9=6,O9=12,O9=18,O9=24,O9=30,O9=36,O9=42,O9=48,O9=54,O9=60,O9=66,O9=72,O9=78,O9=84,O9=90,O9=96),1,0)</f>
        <v>0</v>
      </c>
      <c r="Q9" s="66">
        <f>M9+P9</f>
        <v>0</v>
      </c>
      <c r="R9" s="66">
        <f>Q9*ABS(S9)*0.1</f>
        <v>0</v>
      </c>
      <c r="S9" s="67">
        <f>I9*E9/40000</f>
        <v>0</v>
      </c>
      <c r="T9" s="60">
        <f>MIN($T$6/100*G9,150)</f>
        <v>70.591296</v>
      </c>
      <c r="U9" s="60">
        <f>MIN($U$6/100*G9,200)</f>
        <v>88.23912</v>
      </c>
      <c r="V9" s="60">
        <f>MIN($V$6/100*G9,250)</f>
        <v>117.65216</v>
      </c>
      <c r="W9" s="60">
        <v>0.2</v>
      </c>
      <c r="X9" s="60">
        <v>0.2</v>
      </c>
      <c r="Y9" s="60">
        <v>0.6</v>
      </c>
      <c r="Z9" s="67">
        <f>IF(AND(D9&lt;49.85,H9&gt;0),$C$2*ABS(H9)/40000,(SUMPRODUCT(--(H9&gt;$T9:$V9),(H9-$T9:$V9),($W9:$Y9)))*E9/40000)</f>
        <v>0</v>
      </c>
      <c r="AA9" s="67">
        <f>IF(AND(C9&gt;=50.1,H9&lt;0),($A$2)*ABS(H9)/40000,0)</f>
        <v>0</v>
      </c>
      <c r="AB9" s="67">
        <f>S9+Z9+AA9</f>
        <v>0</v>
      </c>
      <c r="AC9" s="75">
        <f>IF(AB9&gt;=0,AB9,"")</f>
        <v>0</v>
      </c>
      <c r="AD9" s="76" t="str">
        <f>IF(AB9&lt;0,AB9,"")</f>
        <v/>
      </c>
      <c r="AE9" s="77"/>
      <c r="AF9" s="16"/>
      <c r="AG9" s="49">
        <f>ROUND((AG8-0.01),2)</f>
        <v>51.47</v>
      </c>
      <c r="AH9" s="50">
        <v>0</v>
      </c>
      <c r="AI9" s="51">
        <v>0</v>
      </c>
    </row>
    <row r="10" spans="1:38" customHeight="1" ht="15.75">
      <c r="A10" s="70">
        <v>0.0208333333333333</v>
      </c>
      <c r="B10" s="71">
        <v>0.03125</v>
      </c>
      <c r="C10" s="72">
        <v>50.02</v>
      </c>
      <c r="D10" s="73">
        <f>ROUND(C10,2)</f>
        <v>50.02</v>
      </c>
      <c r="E10" s="60">
        <v>180.71</v>
      </c>
      <c r="F10" s="60">
        <v>735.2828</v>
      </c>
      <c r="G10" s="61">
        <f>ABS(F10)</f>
        <v>735.2828</v>
      </c>
      <c r="H10" s="74">
        <v>-11.02818</v>
      </c>
      <c r="I10" s="63">
        <f>MAX(H10,-0.12*G10)</f>
        <v>-11.02818</v>
      </c>
      <c r="J10" s="63">
        <f>IF(ABS(G10)&lt;=10,0.5,IF(ABS(G10)&lt;=25,1,IF(ABS(G10)&lt;=100,2,10)))</f>
        <v>10</v>
      </c>
      <c r="K10" s="64">
        <f>IF(H10&lt;-J10,1,0)</f>
        <v>1</v>
      </c>
      <c r="L10" s="64">
        <f>IF(K10=K9,L9+K10,0)</f>
        <v>0</v>
      </c>
      <c r="M10" s="65">
        <f>IF(OR(L10=6,L10=12,L10=18,L10=24,,L10=30,L10=36,L10=42,L10=48,L10=54,L10=60,L10=66,L10=72,L10=78,L10=84,L10=90,L10=96),1,0)</f>
        <v>0</v>
      </c>
      <c r="N10" s="65">
        <f>IF(H10&gt;J10,1,0)</f>
        <v>0</v>
      </c>
      <c r="O10" s="65">
        <f>IF(N10=N9,O9+N10,0)</f>
        <v>0</v>
      </c>
      <c r="P10" s="65">
        <f>IF(OR(O10=6,O10=12,O10=18,O10=24,O10=30,O10=36,O10=42,O10=48,O10=54,O10=60,O10=66,O10=72,O10=78,O10=84,O10=90,O10=96),1,0)</f>
        <v>0</v>
      </c>
      <c r="Q10" s="66">
        <f>M10+P10</f>
        <v>0</v>
      </c>
      <c r="R10" s="66">
        <f>Q10*ABS(S10)*0.1</f>
        <v>0</v>
      </c>
      <c r="S10" s="67">
        <f>I10*E10/40000</f>
        <v>-0.049822560195</v>
      </c>
      <c r="T10" s="60">
        <f>MIN($T$6/100*G10,150)</f>
        <v>88.23393599999999</v>
      </c>
      <c r="U10" s="60">
        <f>MIN($U$6/100*G10,200)</f>
        <v>110.29242</v>
      </c>
      <c r="V10" s="60">
        <f>MIN($V$6/100*G10,250)</f>
        <v>147.05656</v>
      </c>
      <c r="W10" s="60">
        <v>0.2</v>
      </c>
      <c r="X10" s="60">
        <v>0.2</v>
      </c>
      <c r="Y10" s="60">
        <v>0.6</v>
      </c>
      <c r="Z10" s="67">
        <f>IF(AND(D10&lt;49.85,H10&gt;0),$C$2*ABS(H10)/40000,(SUMPRODUCT(--(H10&gt;$T10:$V10),(H10-$T10:$V10),($W10:$Y10)))*E10/40000)</f>
        <v>0</v>
      </c>
      <c r="AA10" s="67">
        <f>IF(AND(C10&gt;=50.1,H10&lt;0),($A$2)*ABS(H10)/40000,0)</f>
        <v>0</v>
      </c>
      <c r="AB10" s="67">
        <f>S10+Z10+AA10</f>
        <v>-0.049822560195</v>
      </c>
      <c r="AC10" s="75" t="str">
        <f>IF(AB10&gt;=0,AB10,"")</f>
        <v/>
      </c>
      <c r="AD10" s="76">
        <f>IF(AB10&lt;0,AB10,"")</f>
        <v>-0.049822560195</v>
      </c>
      <c r="AE10" s="77"/>
      <c r="AF10" s="16"/>
      <c r="AG10" s="49">
        <f>ROUND((AG9-0.01),2)</f>
        <v>51.46</v>
      </c>
      <c r="AH10" s="50">
        <v>0</v>
      </c>
      <c r="AI10" s="51">
        <v>0</v>
      </c>
    </row>
    <row r="11" spans="1:38" customHeight="1" ht="15.75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301.18</v>
      </c>
      <c r="F11" s="60">
        <v>729.8712</v>
      </c>
      <c r="G11" s="61">
        <f>ABS(F11)</f>
        <v>729.8712</v>
      </c>
      <c r="H11" s="74">
        <v>-12.39087</v>
      </c>
      <c r="I11" s="63">
        <f>MAX(H11,-0.12*G11)</f>
        <v>-12.39087</v>
      </c>
      <c r="J11" s="63">
        <f>IF(ABS(G11)&lt;=10,0.5,IF(ABS(G11)&lt;=25,1,IF(ABS(G11)&lt;=100,2,10)))</f>
        <v>10</v>
      </c>
      <c r="K11" s="64">
        <f>IF(H11&lt;-J11,1,0)</f>
        <v>1</v>
      </c>
      <c r="L11" s="64">
        <f>IF(K11=K10,L10+K11,0)</f>
        <v>1</v>
      </c>
      <c r="M11" s="65">
        <f>IF(OR(L11=6,L11=12,L11=18,L11=24,,L11=30,L11=36,L11=42,L11=48,L11=54,L11=60,L11=66,L11=72,L11=78,L11=84,L11=90,L11=96),1,0)</f>
        <v>0</v>
      </c>
      <c r="N11" s="65">
        <f>IF(H11&gt;J11,1,0)</f>
        <v>0</v>
      </c>
      <c r="O11" s="65">
        <f>IF(N11=N10,O10+N11,0)</f>
        <v>0</v>
      </c>
      <c r="P11" s="65">
        <f>IF(OR(O11=6,O11=12,O11=18,O11=24,O11=30,O11=36,O11=42,O11=48,O11=54,O11=60,O11=66,O11=72,O11=78,O11=84,O11=90,O11=96),1,0)</f>
        <v>0</v>
      </c>
      <c r="Q11" s="66">
        <f>M11+P11</f>
        <v>0</v>
      </c>
      <c r="R11" s="66">
        <f>Q11*ABS(S11)*0.1</f>
        <v>0</v>
      </c>
      <c r="S11" s="67">
        <f>I11*E11/40000</f>
        <v>-0.09329705566499999</v>
      </c>
      <c r="T11" s="60">
        <f>MIN($T$6/100*G11,150)</f>
        <v>87.58454400000001</v>
      </c>
      <c r="U11" s="60">
        <f>MIN($U$6/100*G11,200)</f>
        <v>109.48068</v>
      </c>
      <c r="V11" s="60">
        <f>MIN($V$6/100*G11,250)</f>
        <v>145.97424</v>
      </c>
      <c r="W11" s="60">
        <v>0.2</v>
      </c>
      <c r="X11" s="60">
        <v>0.2</v>
      </c>
      <c r="Y11" s="60">
        <v>0.6</v>
      </c>
      <c r="Z11" s="67">
        <f>IF(AND(D11&lt;49.85,H11&gt;0),$C$2*ABS(H11)/40000,(SUMPRODUCT(--(H11&gt;$T11:$V11),(H11-$T11:$V11),($W11:$Y11)))*E11/40000)</f>
        <v>0</v>
      </c>
      <c r="AA11" s="67">
        <f>IF(AND(C11&gt;=50.1,H11&lt;0),($A$2)*ABS(H11)/40000,0)</f>
        <v>0</v>
      </c>
      <c r="AB11" s="67">
        <f>S11+Z11+AA11</f>
        <v>-0.09329705566499999</v>
      </c>
      <c r="AC11" s="75" t="str">
        <f>IF(AB11&gt;=0,AB11,"")</f>
        <v/>
      </c>
      <c r="AD11" s="76">
        <f>IF(AB11&lt;0,AB11,"")</f>
        <v>-0.09329705566499999</v>
      </c>
      <c r="AE11" s="77"/>
      <c r="AF11" s="16"/>
      <c r="AG11" s="49">
        <f>ROUND((AG10-0.01),2)</f>
        <v>51.45</v>
      </c>
      <c r="AH11" s="50">
        <v>0</v>
      </c>
      <c r="AI11" s="51">
        <v>0</v>
      </c>
      <c r="AK11" s="78">
        <v>-21</v>
      </c>
      <c r="AL11" s="79">
        <f>IF(OR(AK11&lt;-20,AK11&gt;20),1,0)</f>
        <v>1</v>
      </c>
    </row>
    <row r="12" spans="1:38" customHeight="1" ht="15.75">
      <c r="A12" s="70">
        <v>0.0416666666666667</v>
      </c>
      <c r="B12" s="71">
        <v>0.0520833333333334</v>
      </c>
      <c r="C12" s="72">
        <v>50.01</v>
      </c>
      <c r="D12" s="73">
        <f>ROUND(C12,2)</f>
        <v>50.01</v>
      </c>
      <c r="E12" s="60">
        <v>240.94</v>
      </c>
      <c r="F12" s="60">
        <v>730.176</v>
      </c>
      <c r="G12" s="61">
        <f>ABS(F12)</f>
        <v>730.176</v>
      </c>
      <c r="H12" s="74">
        <v>-19.26925</v>
      </c>
      <c r="I12" s="63">
        <f>MAX(H12,-0.12*G12)</f>
        <v>-19.26925</v>
      </c>
      <c r="J12" s="63">
        <f>IF(ABS(G12)&lt;=10,0.5,IF(ABS(G12)&lt;=25,1,IF(ABS(G12)&lt;=100,2,10)))</f>
        <v>10</v>
      </c>
      <c r="K12" s="64">
        <f>IF(H12&lt;-J12,1,0)</f>
        <v>1</v>
      </c>
      <c r="L12" s="64">
        <f>IF(K12=K11,L11+K12,0)</f>
        <v>2</v>
      </c>
      <c r="M12" s="65">
        <f>IF(OR(L12=6,L12=12,L12=18,L12=24,,L12=30,L12=36,L12=42,L12=48,L12=54,L12=60,L12=66,L12=72,L12=78,L12=84,L12=90,L12=96),1,0)</f>
        <v>0</v>
      </c>
      <c r="N12" s="65">
        <f>IF(H12&gt;J12,1,0)</f>
        <v>0</v>
      </c>
      <c r="O12" s="65">
        <f>IF(N12=N11,O11+N12,0)</f>
        <v>0</v>
      </c>
      <c r="P12" s="65">
        <f>IF(OR(O12=6,O12=12,O12=18,O12=24,O12=30,O12=36,O12=42,O12=48,O12=54,O12=60,O12=66,O12=72,O12=78,O12=84,O12=90,O12=96),1,0)</f>
        <v>0</v>
      </c>
      <c r="Q12" s="66">
        <f>M12+P12</f>
        <v>0</v>
      </c>
      <c r="R12" s="66">
        <f>Q12*ABS(S12)*0.1</f>
        <v>0</v>
      </c>
      <c r="S12" s="67">
        <f>I12*E12/40000</f>
        <v>-0.116068327375</v>
      </c>
      <c r="T12" s="60">
        <f>MIN($T$6/100*G12,150)</f>
        <v>87.62112</v>
      </c>
      <c r="U12" s="60">
        <f>MIN($U$6/100*G12,200)</f>
        <v>109.5264</v>
      </c>
      <c r="V12" s="60">
        <f>MIN($V$6/100*G12,250)</f>
        <v>146.0352</v>
      </c>
      <c r="W12" s="60">
        <v>0.2</v>
      </c>
      <c r="X12" s="60">
        <v>0.2</v>
      </c>
      <c r="Y12" s="60">
        <v>0.6</v>
      </c>
      <c r="Z12" s="67">
        <f>IF(AND(D12&lt;49.85,H12&gt;0),$C$2*ABS(H12)/40000,(SUMPRODUCT(--(H12&gt;$T12:$V12),(H12-$T12:$V12),($W12:$Y12)))*E12/40000)</f>
        <v>0</v>
      </c>
      <c r="AA12" s="67">
        <f>IF(AND(C12&gt;=50.1,H12&lt;0),($A$2)*ABS(H12)/40000,0)</f>
        <v>0</v>
      </c>
      <c r="AB12" s="67">
        <f>S12+Z12+AA12</f>
        <v>-0.116068327375</v>
      </c>
      <c r="AC12" s="75" t="str">
        <f>IF(AB12&gt;=0,AB12,"")</f>
        <v/>
      </c>
      <c r="AD12" s="76">
        <f>IF(AB12&lt;0,AB12,"")</f>
        <v>-0.116068327375</v>
      </c>
      <c r="AE12" s="77"/>
      <c r="AF12" s="16"/>
      <c r="AG12" s="49">
        <f>ROUND((AG11-0.01),2)</f>
        <v>51.44</v>
      </c>
      <c r="AH12" s="50">
        <v>0</v>
      </c>
      <c r="AI12" s="51">
        <v>0</v>
      </c>
      <c r="AK12" s="80" t="s">
        <v>53</v>
      </c>
      <c r="AL12" s="81"/>
    </row>
    <row r="13" spans="1:38" customHeight="1" ht="15.75">
      <c r="A13" s="70">
        <v>0.0520833333333333</v>
      </c>
      <c r="B13" s="71">
        <v>0.0625</v>
      </c>
      <c r="C13" s="72">
        <v>49.99</v>
      </c>
      <c r="D13" s="73">
        <f>ROUND(C13,2)</f>
        <v>49.99</v>
      </c>
      <c r="E13" s="60">
        <v>332.35</v>
      </c>
      <c r="F13" s="60">
        <v>734.2688000000001</v>
      </c>
      <c r="G13" s="61">
        <f>ABS(F13)</f>
        <v>734.2688000000001</v>
      </c>
      <c r="H13" s="74">
        <v>-30.24869</v>
      </c>
      <c r="I13" s="63">
        <f>MAX(H13,-0.12*G13)</f>
        <v>-30.24869</v>
      </c>
      <c r="J13" s="63">
        <f>IF(ABS(G13)&lt;=10,0.5,IF(ABS(G13)&lt;=25,1,IF(ABS(G13)&lt;=100,2,10)))</f>
        <v>10</v>
      </c>
      <c r="K13" s="64">
        <f>IF(H13&lt;-J13,1,0)</f>
        <v>1</v>
      </c>
      <c r="L13" s="64">
        <f>IF(K13=K12,L12+K13,0)</f>
        <v>3</v>
      </c>
      <c r="M13" s="65">
        <f>IF(OR(L13=6,L13=12,L13=18,L13=24,,L13=30,L13=36,L13=42,L13=48,L13=54,L13=60,L13=66,L13=72,L13=78,L13=84,L13=90,L13=96),1,0)</f>
        <v>0</v>
      </c>
      <c r="N13" s="65">
        <f>IF(H13&gt;J13,1,0)</f>
        <v>0</v>
      </c>
      <c r="O13" s="65">
        <f>IF(N13=N12,O12+N13,0)</f>
        <v>0</v>
      </c>
      <c r="P13" s="65">
        <f>IF(OR(O13=6,O13=12,O13=18,O13=24,O13=30,O13=36,O13=42,O13=48,O13=54,O13=60,O13=66,O13=72,O13=78,O13=84,O13=90,O13=96),1,0)</f>
        <v>0</v>
      </c>
      <c r="Q13" s="66">
        <f>M13+P13</f>
        <v>0</v>
      </c>
      <c r="R13" s="66">
        <f>Q13*ABS(S13)*0.1</f>
        <v>0</v>
      </c>
      <c r="S13" s="67">
        <f>I13*E13/40000</f>
        <v>-0.2513288030375</v>
      </c>
      <c r="T13" s="60">
        <f>MIN($T$6/100*G13,150)</f>
        <v>88.112256</v>
      </c>
      <c r="U13" s="60">
        <f>MIN($U$6/100*G13,200)</f>
        <v>110.14032</v>
      </c>
      <c r="V13" s="60">
        <f>MIN($V$6/100*G13,250)</f>
        <v>146.85376</v>
      </c>
      <c r="W13" s="60">
        <v>0.2</v>
      </c>
      <c r="X13" s="60">
        <v>0.2</v>
      </c>
      <c r="Y13" s="60">
        <v>0.6</v>
      </c>
      <c r="Z13" s="67">
        <f>IF(AND(D13&lt;49.85,H13&gt;0),$C$2*ABS(H13)/40000,(SUMPRODUCT(--(H13&gt;$T13:$V13),(H13-$T13:$V13),($W13:$Y13)))*E13/40000)</f>
        <v>0</v>
      </c>
      <c r="AA13" s="67">
        <f>IF(AND(C13&gt;=50.1,H13&lt;0),($A$2)*ABS(H13)/40000,0)</f>
        <v>0</v>
      </c>
      <c r="AB13" s="67">
        <f>S13+Z13+AA13</f>
        <v>-0.2513288030375</v>
      </c>
      <c r="AC13" s="75" t="str">
        <f>IF(AB13&gt;=0,AB13,"")</f>
        <v/>
      </c>
      <c r="AD13" s="76">
        <f>IF(AB13&lt;0,AB13,"")</f>
        <v>-0.2513288030375</v>
      </c>
      <c r="AE13" s="77"/>
      <c r="AF13" s="16"/>
      <c r="AG13" s="49">
        <f>ROUND((AG12-0.01),2)</f>
        <v>51.43</v>
      </c>
      <c r="AH13" s="50">
        <v>0</v>
      </c>
      <c r="AI13" s="51">
        <v>0</v>
      </c>
      <c r="AK13" s="80"/>
      <c r="AL13" s="81"/>
    </row>
    <row r="14" spans="1:38" customHeight="1" ht="15.75">
      <c r="A14" s="70">
        <v>0.0625</v>
      </c>
      <c r="B14" s="71">
        <v>0.0729166666666667</v>
      </c>
      <c r="C14" s="72">
        <v>49.97</v>
      </c>
      <c r="D14" s="73">
        <f>ROUND(C14,2)</f>
        <v>49.97</v>
      </c>
      <c r="E14" s="60">
        <v>394.71</v>
      </c>
      <c r="F14" s="60">
        <v>770.8584</v>
      </c>
      <c r="G14" s="61">
        <f>ABS(F14)</f>
        <v>770.8584</v>
      </c>
      <c r="H14" s="74">
        <v>-81.56684</v>
      </c>
      <c r="I14" s="63">
        <f>MAX(H14,-0.12*G14)</f>
        <v>-81.56684</v>
      </c>
      <c r="J14" s="63">
        <f>IF(ABS(G14)&lt;=10,0.5,IF(ABS(G14)&lt;=25,1,IF(ABS(G14)&lt;=100,2,10)))</f>
        <v>10</v>
      </c>
      <c r="K14" s="64">
        <f>IF(H14&lt;-J14,1,0)</f>
        <v>1</v>
      </c>
      <c r="L14" s="64">
        <f>IF(K14=K13,L13+K14,0)</f>
        <v>4</v>
      </c>
      <c r="M14" s="65">
        <f>IF(OR(L14=6,L14=12,L14=18,L14=24,,L14=30,L14=36,L14=42,L14=48,L14=54,L14=60,L14=66,L14=72,L14=78,L14=84,L14=90,L14=96),1,0)</f>
        <v>0</v>
      </c>
      <c r="N14" s="65">
        <f>IF(H14&gt;J14,1,0)</f>
        <v>0</v>
      </c>
      <c r="O14" s="65">
        <f>IF(N14=N13,O13+N14,0)</f>
        <v>0</v>
      </c>
      <c r="P14" s="65">
        <f>IF(OR(O14=6,O14=12,O14=18,O14=24,O14=30,O14=36,O14=42,O14=48,O14=54,O14=60,O14=66,O14=72,O14=78,O14=84,O14=90,O14=96),1,0)</f>
        <v>0</v>
      </c>
      <c r="Q14" s="66">
        <f>M14+P14</f>
        <v>0</v>
      </c>
      <c r="R14" s="66">
        <f>Q14*ABS(S14)*0.1</f>
        <v>0</v>
      </c>
      <c r="S14" s="67">
        <f>I14*E14/40000</f>
        <v>-0.80488118541</v>
      </c>
      <c r="T14" s="60">
        <f>MIN($T$6/100*G14,150)</f>
        <v>92.50300799999999</v>
      </c>
      <c r="U14" s="60">
        <f>MIN($U$6/100*G14,200)</f>
        <v>115.62876</v>
      </c>
      <c r="V14" s="60">
        <f>MIN($V$6/100*G14,250)</f>
        <v>154.17168</v>
      </c>
      <c r="W14" s="60">
        <v>0.2</v>
      </c>
      <c r="X14" s="60">
        <v>0.2</v>
      </c>
      <c r="Y14" s="60">
        <v>0.6</v>
      </c>
      <c r="Z14" s="67">
        <f>IF(AND(D14&lt;49.85,H14&gt;0),$C$2*ABS(H14)/40000,(SUMPRODUCT(--(H14&gt;$T14:$V14),(H14-$T14:$V14),($W14:$Y14)))*E14/40000)</f>
        <v>0</v>
      </c>
      <c r="AA14" s="67">
        <f>IF(AND(C14&gt;=50.1,H14&lt;0),($A$2)*ABS(H14)/40000,0)</f>
        <v>0</v>
      </c>
      <c r="AB14" s="67">
        <f>S14+Z14+AA14</f>
        <v>-0.80488118541</v>
      </c>
      <c r="AC14" s="75" t="str">
        <f>IF(AB14&gt;=0,AB14,"")</f>
        <v/>
      </c>
      <c r="AD14" s="76">
        <f>IF(AB14&lt;0,AB14,"")</f>
        <v>-0.80488118541</v>
      </c>
      <c r="AE14" s="77"/>
      <c r="AF14" s="82"/>
      <c r="AG14" s="49">
        <f>ROUND((AG13-0.01),2)</f>
        <v>51.42</v>
      </c>
      <c r="AH14" s="50">
        <v>0</v>
      </c>
      <c r="AI14" s="51">
        <v>0</v>
      </c>
      <c r="AK14" s="80"/>
      <c r="AL14" s="81"/>
    </row>
    <row r="15" spans="1:38" customHeight="1" ht="15.75">
      <c r="A15" s="70">
        <v>0.0729166666666667</v>
      </c>
      <c r="B15" s="71">
        <v>0.0833333333333334</v>
      </c>
      <c r="C15" s="72">
        <v>50.02</v>
      </c>
      <c r="D15" s="73">
        <f>ROUND(C15,2)</f>
        <v>50.02</v>
      </c>
      <c r="E15" s="60">
        <v>180.71</v>
      </c>
      <c r="F15" s="60">
        <v>740.5416</v>
      </c>
      <c r="G15" s="61">
        <f>ABS(F15)</f>
        <v>740.5416</v>
      </c>
      <c r="H15" s="74">
        <v>-54.94432</v>
      </c>
      <c r="I15" s="63">
        <f>MAX(H15,-0.12*G15)</f>
        <v>-54.94432</v>
      </c>
      <c r="J15" s="63">
        <f>IF(ABS(G15)&lt;=10,0.5,IF(ABS(G15)&lt;=25,1,IF(ABS(G15)&lt;=100,2,10)))</f>
        <v>10</v>
      </c>
      <c r="K15" s="64">
        <f>IF(H15&lt;-J15,1,0)</f>
        <v>1</v>
      </c>
      <c r="L15" s="64">
        <f>IF(K15=K14,L14+K15,0)</f>
        <v>5</v>
      </c>
      <c r="M15" s="65">
        <f>IF(OR(L15=6,L15=12,L15=18,L15=24,,L15=30,L15=36,L15=42,L15=48,L15=54,L15=60,L15=66,L15=72,L15=78,L15=84,L15=90,L15=96),1,0)</f>
        <v>0</v>
      </c>
      <c r="N15" s="65">
        <f>IF(H15&gt;J15,1,0)</f>
        <v>0</v>
      </c>
      <c r="O15" s="65">
        <f>IF(N15=N14,O14+N15,0)</f>
        <v>0</v>
      </c>
      <c r="P15" s="65">
        <f>IF(OR(O15=6,O15=12,O15=18,O15=24,O15=30,O15=36,O15=42,O15=48,O15=54,O15=60,O15=66,O15=72,O15=78,O15=84,O15=90,O15=96),1,0)</f>
        <v>0</v>
      </c>
      <c r="Q15" s="66">
        <f>M15+P15</f>
        <v>0</v>
      </c>
      <c r="R15" s="66">
        <f>Q15*ABS(S15)*0.1</f>
        <v>0</v>
      </c>
      <c r="S15" s="67">
        <f>I15*E15/40000</f>
        <v>-0.24822470168</v>
      </c>
      <c r="T15" s="60">
        <f>MIN($T$6/100*G15,150)</f>
        <v>88.864992</v>
      </c>
      <c r="U15" s="60">
        <f>MIN($U$6/100*G15,200)</f>
        <v>111.08124</v>
      </c>
      <c r="V15" s="60">
        <f>MIN($V$6/100*G15,250)</f>
        <v>148.10832</v>
      </c>
      <c r="W15" s="60">
        <v>0.2</v>
      </c>
      <c r="X15" s="60">
        <v>0.2</v>
      </c>
      <c r="Y15" s="60">
        <v>0.6</v>
      </c>
      <c r="Z15" s="67">
        <f>IF(AND(D15&lt;49.85,H15&gt;0),$C$2*ABS(H15)/40000,(SUMPRODUCT(--(H15&gt;$T15:$V15),(H15-$T15:$V15),($W15:$Y15)))*E15/40000)</f>
        <v>0</v>
      </c>
      <c r="AA15" s="67">
        <f>IF(AND(C15&gt;=50.1,H15&lt;0),($A$2)*ABS(H15)/40000,0)</f>
        <v>0</v>
      </c>
      <c r="AB15" s="67">
        <f>S15+Z15+AA15</f>
        <v>-0.24822470168</v>
      </c>
      <c r="AC15" s="75" t="str">
        <f>IF(AB15&gt;=0,AB15,"")</f>
        <v/>
      </c>
      <c r="AD15" s="76">
        <f>IF(AB15&lt;0,AB15,"")</f>
        <v>-0.24822470168</v>
      </c>
      <c r="AE15" s="77"/>
      <c r="AF15" s="16"/>
      <c r="AG15" s="49">
        <f>ROUND((AG14-0.01),2)</f>
        <v>51.41</v>
      </c>
      <c r="AH15" s="50">
        <v>0</v>
      </c>
      <c r="AI15" s="51">
        <v>0</v>
      </c>
      <c r="AK15" s="78">
        <v>0</v>
      </c>
      <c r="AL15" s="79">
        <f>IF(AK15=0,1,IF(MOD(AK15,12)&gt;0,1,0))</f>
        <v>1</v>
      </c>
    </row>
    <row r="16" spans="1:38" customHeight="1" ht="15.75">
      <c r="A16" s="70">
        <v>0.0833333333333333</v>
      </c>
      <c r="B16" s="71">
        <v>0.09375</v>
      </c>
      <c r="C16" s="72">
        <v>49.97</v>
      </c>
      <c r="D16" s="73">
        <f>ROUND(C16,2)</f>
        <v>49.97</v>
      </c>
      <c r="E16" s="60">
        <v>394.71</v>
      </c>
      <c r="F16" s="60">
        <v>726.774</v>
      </c>
      <c r="G16" s="61">
        <f>ABS(F16)</f>
        <v>726.774</v>
      </c>
      <c r="H16" s="74">
        <v>-43.0638</v>
      </c>
      <c r="I16" s="63">
        <f>MAX(H16,-0.12*G16)</f>
        <v>-43.0638</v>
      </c>
      <c r="J16" s="63">
        <f>IF(ABS(G16)&lt;=10,0.5,IF(ABS(G16)&lt;=25,1,IF(ABS(G16)&lt;=100,2,10)))</f>
        <v>10</v>
      </c>
      <c r="K16" s="64">
        <f>IF(H16&lt;-J16,1,0)</f>
        <v>1</v>
      </c>
      <c r="L16" s="64">
        <f>IF(K16=K15,L15+K16,0)</f>
        <v>6</v>
      </c>
      <c r="M16" s="65">
        <f>IF(OR(L16=6,L16=12,L16=18,L16=24,,L16=30,L16=36,L16=42,L16=48,L16=54,L16=60,L16=66,L16=72,L16=78,L16=84,L16=90,L16=96),1,0)</f>
        <v>1</v>
      </c>
      <c r="N16" s="65">
        <f>IF(H16&gt;J16,1,0)</f>
        <v>0</v>
      </c>
      <c r="O16" s="65">
        <f>IF(N16=N15,O15+N16,0)</f>
        <v>0</v>
      </c>
      <c r="P16" s="65">
        <f>IF(OR(O16=6,O16=12,O16=18,O16=24,O16=30,O16=36,O16=42,O16=48,O16=54,O16=60,O16=66,O16=72,O16=78,O16=84,O16=90,O16=96),1,0)</f>
        <v>0</v>
      </c>
      <c r="Q16" s="66">
        <f>M16+P16</f>
        <v>1</v>
      </c>
      <c r="R16" s="66">
        <f>Q16*ABS(S16)*0.1</f>
        <v>0.04249428124500001</v>
      </c>
      <c r="S16" s="67">
        <f>I16*E16/40000</f>
        <v>-0.42494281245</v>
      </c>
      <c r="T16" s="60">
        <f>MIN($T$6/100*G16,150)</f>
        <v>87.21288</v>
      </c>
      <c r="U16" s="60">
        <f>MIN($U$6/100*G16,200)</f>
        <v>109.0161</v>
      </c>
      <c r="V16" s="60">
        <f>MIN($V$6/100*G16,250)</f>
        <v>145.3548</v>
      </c>
      <c r="W16" s="60">
        <v>0.2</v>
      </c>
      <c r="X16" s="60">
        <v>0.2</v>
      </c>
      <c r="Y16" s="60">
        <v>0.6</v>
      </c>
      <c r="Z16" s="67">
        <f>IF(AND(D16&lt;49.85,H16&gt;0),$C$2*ABS(H16)/40000,(SUMPRODUCT(--(H16&gt;$T16:$V16),(H16-$T16:$V16),($W16:$Y16)))*E16/40000)</f>
        <v>0</v>
      </c>
      <c r="AA16" s="67">
        <f>IF(AND(C16&gt;=50.1,H16&lt;0),($A$2)*ABS(H16)/40000,0)</f>
        <v>0</v>
      </c>
      <c r="AB16" s="67">
        <f>S16+Z16+AA16</f>
        <v>-0.42494281245</v>
      </c>
      <c r="AC16" s="75" t="str">
        <f>IF(AB16&gt;=0,AB16,"")</f>
        <v/>
      </c>
      <c r="AD16" s="76">
        <f>IF(AB16&lt;0,AB16,"")</f>
        <v>-0.42494281245</v>
      </c>
      <c r="AE16" s="77"/>
      <c r="AF16" s="16"/>
      <c r="AG16" s="49">
        <f>ROUND((AG15-0.01),2)</f>
        <v>51.4</v>
      </c>
      <c r="AH16" s="50">
        <v>0</v>
      </c>
      <c r="AI16" s="51">
        <v>0</v>
      </c>
    </row>
    <row r="17" spans="1:38" customHeight="1" ht="15.75">
      <c r="A17" s="70">
        <v>0.09375</v>
      </c>
      <c r="B17" s="71">
        <v>0.104166666666667</v>
      </c>
      <c r="C17" s="72">
        <v>49.92</v>
      </c>
      <c r="D17" s="73">
        <f>ROUND(C17,2)</f>
        <v>49.92</v>
      </c>
      <c r="E17" s="60">
        <v>550.59</v>
      </c>
      <c r="F17" s="60">
        <v>723.4032</v>
      </c>
      <c r="G17" s="61">
        <f>ABS(F17)</f>
        <v>723.4032</v>
      </c>
      <c r="H17" s="74">
        <v>-41.414</v>
      </c>
      <c r="I17" s="63">
        <f>MAX(H17,-0.12*G17)</f>
        <v>-41.414</v>
      </c>
      <c r="J17" s="63">
        <f>IF(ABS(G17)&lt;=10,0.5,IF(ABS(G17)&lt;=25,1,IF(ABS(G17)&lt;=100,2,10)))</f>
        <v>10</v>
      </c>
      <c r="K17" s="64">
        <f>IF(H17&lt;-J17,1,0)</f>
        <v>1</v>
      </c>
      <c r="L17" s="64">
        <f>IF(K17=K16,L16+K17,0)</f>
        <v>7</v>
      </c>
      <c r="M17" s="65">
        <f>IF(OR(L17=6,L17=12,L17=18,L17=24,,L17=30,L17=36,L17=42,L17=48,L17=54,L17=60,L17=66,L17=72,L17=78,L17=84,L17=90,L17=96),1,0)</f>
        <v>0</v>
      </c>
      <c r="N17" s="65">
        <f>IF(H17&gt;J17,1,0)</f>
        <v>0</v>
      </c>
      <c r="O17" s="65">
        <f>IF(N17=N16,O16+N17,0)</f>
        <v>0</v>
      </c>
      <c r="P17" s="65">
        <f>IF(OR(O17=6,O17=12,O17=18,O17=24,O17=30,O17=36,O17=42,O17=48,O17=54,O17=60,O17=66,O17=72,O17=78,O17=84,O17=90,O17=96),1,0)</f>
        <v>0</v>
      </c>
      <c r="Q17" s="66">
        <f>M17+P17</f>
        <v>0</v>
      </c>
      <c r="R17" s="66">
        <f>Q17*ABS(S17)*0.1</f>
        <v>0</v>
      </c>
      <c r="S17" s="67">
        <f>I17*E17/40000</f>
        <v>-0.5700533565000001</v>
      </c>
      <c r="T17" s="60">
        <f>MIN($T$6/100*G17,150)</f>
        <v>86.80838399999999</v>
      </c>
      <c r="U17" s="60">
        <f>MIN($U$6/100*G17,200)</f>
        <v>108.51048</v>
      </c>
      <c r="V17" s="60">
        <f>MIN($V$6/100*G17,250)</f>
        <v>144.68064</v>
      </c>
      <c r="W17" s="60">
        <v>0.2</v>
      </c>
      <c r="X17" s="60">
        <v>0.2</v>
      </c>
      <c r="Y17" s="60">
        <v>0.6</v>
      </c>
      <c r="Z17" s="67">
        <f>IF(AND(D17&lt;49.85,H17&gt;0),$C$2*ABS(H17)/40000,(SUMPRODUCT(--(H17&gt;$T17:$V17),(H17-$T17:$V17),($W17:$Y17)))*E17/40000)</f>
        <v>0</v>
      </c>
      <c r="AA17" s="67">
        <f>IF(AND(C17&gt;=50.1,H17&lt;0),($A$2)*ABS(H17)/40000,0)</f>
        <v>0</v>
      </c>
      <c r="AB17" s="67">
        <f>S17+Z17+AA17</f>
        <v>-0.5700533565000001</v>
      </c>
      <c r="AC17" s="75" t="str">
        <f>IF(AB17&gt;=0,AB17,"")</f>
        <v/>
      </c>
      <c r="AD17" s="76">
        <f>IF(AB17&lt;0,AB17,"")</f>
        <v>-0.5700533565000001</v>
      </c>
      <c r="AE17" s="77"/>
      <c r="AF17" s="83"/>
      <c r="AG17" s="49">
        <f>ROUND((AG16-0.01),2)</f>
        <v>51.39</v>
      </c>
      <c r="AH17" s="50">
        <v>0</v>
      </c>
      <c r="AI17" s="51">
        <v>0</v>
      </c>
    </row>
    <row r="18" spans="1:38" customHeight="1" ht="15.75">
      <c r="A18" s="70">
        <v>0.104166666666667</v>
      </c>
      <c r="B18" s="71">
        <v>0.114583333333334</v>
      </c>
      <c r="C18" s="72">
        <v>49.96</v>
      </c>
      <c r="D18" s="73">
        <f>ROUND(C18,2)</f>
        <v>49.96</v>
      </c>
      <c r="E18" s="60">
        <v>425.88</v>
      </c>
      <c r="F18" s="60">
        <v>724.7052</v>
      </c>
      <c r="G18" s="61">
        <f>ABS(F18)</f>
        <v>724.7052</v>
      </c>
      <c r="H18" s="74">
        <v>-44.58874</v>
      </c>
      <c r="I18" s="63">
        <f>MAX(H18,-0.12*G18)</f>
        <v>-44.58874</v>
      </c>
      <c r="J18" s="63">
        <f>IF(ABS(G18)&lt;=10,0.5,IF(ABS(G18)&lt;=25,1,IF(ABS(G18)&lt;=100,2,10)))</f>
        <v>10</v>
      </c>
      <c r="K18" s="64">
        <f>IF(H18&lt;-J18,1,0)</f>
        <v>1</v>
      </c>
      <c r="L18" s="64">
        <f>IF(K18=K17,L17+K18,0)</f>
        <v>8</v>
      </c>
      <c r="M18" s="65">
        <f>IF(OR(L18=6,L18=12,L18=18,L18=24,,L18=30,L18=36,L18=42,L18=48,L18=54,L18=60,L18=66,L18=72,L18=78,L18=84,L18=90,L18=96),1,0)</f>
        <v>0</v>
      </c>
      <c r="N18" s="65">
        <f>IF(H18&gt;J18,1,0)</f>
        <v>0</v>
      </c>
      <c r="O18" s="65">
        <f>IF(N18=N17,O17+N18,0)</f>
        <v>0</v>
      </c>
      <c r="P18" s="65">
        <f>IF(OR(O18=6,O18=12,O18=18,O18=24,O18=30,O18=36,O18=42,O18=48,O18=54,O18=60,O18=66,O18=72,O18=78,O18=84,O18=90,O18=96),1,0)</f>
        <v>0</v>
      </c>
      <c r="Q18" s="66">
        <f>M18+P18</f>
        <v>0</v>
      </c>
      <c r="R18" s="66">
        <f>Q18*ABS(S18)*0.1</f>
        <v>0</v>
      </c>
      <c r="S18" s="67">
        <f>I18*E18/40000</f>
        <v>-0.47473631478</v>
      </c>
      <c r="T18" s="60">
        <f>MIN($T$6/100*G18,150)</f>
        <v>86.964624</v>
      </c>
      <c r="U18" s="60">
        <f>MIN($U$6/100*G18,200)</f>
        <v>108.70578</v>
      </c>
      <c r="V18" s="60">
        <f>MIN($V$6/100*G18,250)</f>
        <v>144.94104</v>
      </c>
      <c r="W18" s="60">
        <v>0.2</v>
      </c>
      <c r="X18" s="60">
        <v>0.2</v>
      </c>
      <c r="Y18" s="60">
        <v>0.6</v>
      </c>
      <c r="Z18" s="67">
        <f>IF(AND(D18&lt;49.85,H18&gt;0),$C$2*ABS(H18)/40000,(SUMPRODUCT(--(H18&gt;$T18:$V18),(H18-$T18:$V18),($W18:$Y18)))*E18/40000)</f>
        <v>0</v>
      </c>
      <c r="AA18" s="67">
        <f>IF(AND(C18&gt;=50.1,H18&lt;0),($A$2)*ABS(H18)/40000,0)</f>
        <v>0</v>
      </c>
      <c r="AB18" s="67">
        <f>S18+Z18+AA18</f>
        <v>-0.47473631478</v>
      </c>
      <c r="AC18" s="75" t="str">
        <f>IF(AB18&gt;=0,AB18,"")</f>
        <v/>
      </c>
      <c r="AD18" s="76">
        <f>IF(AB18&lt;0,AB18,"")</f>
        <v>-0.47473631478</v>
      </c>
      <c r="AE18" s="77"/>
      <c r="AF18" s="84"/>
      <c r="AG18" s="49">
        <f>ROUND((AG17-0.01),2)</f>
        <v>51.38</v>
      </c>
      <c r="AH18" s="50">
        <v>0</v>
      </c>
      <c r="AI18" s="51">
        <v>0</v>
      </c>
    </row>
    <row r="19" spans="1:38" customHeight="1" ht="15.75">
      <c r="A19" s="70">
        <v>0.114583333333333</v>
      </c>
      <c r="B19" s="71">
        <v>0.125</v>
      </c>
      <c r="C19" s="72">
        <v>49.98</v>
      </c>
      <c r="D19" s="73">
        <f>ROUND(C19,2)</f>
        <v>49.98</v>
      </c>
      <c r="E19" s="60">
        <v>363.53</v>
      </c>
      <c r="F19" s="60">
        <v>724.9376</v>
      </c>
      <c r="G19" s="61">
        <f>ABS(F19)</f>
        <v>724.9376</v>
      </c>
      <c r="H19" s="74">
        <v>-55.64735</v>
      </c>
      <c r="I19" s="63">
        <f>MAX(H19,-0.12*G19)</f>
        <v>-55.64735</v>
      </c>
      <c r="J19" s="63">
        <f>IF(ABS(G19)&lt;=10,0.5,IF(ABS(G19)&lt;=25,1,IF(ABS(G19)&lt;=100,2,10)))</f>
        <v>10</v>
      </c>
      <c r="K19" s="64">
        <f>IF(H19&lt;-J19,1,0)</f>
        <v>1</v>
      </c>
      <c r="L19" s="64">
        <f>IF(K19=K18,L18+K19,0)</f>
        <v>9</v>
      </c>
      <c r="M19" s="65">
        <f>IF(OR(L19=6,L19=12,L19=18,L19=24,,L19=30,L19=36,L19=42,L19=48,L19=54,L19=60,L19=66,L19=72,L19=78,L19=84,L19=90,L19=96),1,0)</f>
        <v>0</v>
      </c>
      <c r="N19" s="65">
        <f>IF(H19&gt;J19,1,0)</f>
        <v>0</v>
      </c>
      <c r="O19" s="65">
        <f>IF(N19=N18,O18+N19,0)</f>
        <v>0</v>
      </c>
      <c r="P19" s="65">
        <f>IF(OR(O19=6,O19=12,O19=18,O19=24,O19=30,O19=36,O19=42,O19=48,O19=54,O19=60,O19=66,O19=72,O19=78,O19=84,O19=90,O19=96),1,0)</f>
        <v>0</v>
      </c>
      <c r="Q19" s="66">
        <f>M19+P19</f>
        <v>0</v>
      </c>
      <c r="R19" s="66">
        <f>Q19*ABS(S19)*0.1</f>
        <v>0</v>
      </c>
      <c r="S19" s="67">
        <f>I19*E19/40000</f>
        <v>-0.5057370286374999</v>
      </c>
      <c r="T19" s="60">
        <f>MIN($T$6/100*G19,150)</f>
        <v>86.99251199999999</v>
      </c>
      <c r="U19" s="60">
        <f>MIN($U$6/100*G19,200)</f>
        <v>108.74064</v>
      </c>
      <c r="V19" s="60">
        <f>MIN($V$6/100*G19,250)</f>
        <v>144.98752</v>
      </c>
      <c r="W19" s="60">
        <v>0.2</v>
      </c>
      <c r="X19" s="60">
        <v>0.2</v>
      </c>
      <c r="Y19" s="60">
        <v>0.6</v>
      </c>
      <c r="Z19" s="67">
        <f>IF(AND(D19&lt;49.85,H19&gt;0),$C$2*ABS(H19)/40000,(SUMPRODUCT(--(H19&gt;$T19:$V19),(H19-$T19:$V19),($W19:$Y19)))*E19/40000)</f>
        <v>0</v>
      </c>
      <c r="AA19" s="67">
        <f>IF(AND(C19&gt;=50.1,H19&lt;0),($A$2)*ABS(H19)/40000,0)</f>
        <v>0</v>
      </c>
      <c r="AB19" s="67">
        <f>S19+Z19+AA19</f>
        <v>-0.5057370286374999</v>
      </c>
      <c r="AC19" s="75" t="str">
        <f>IF(AB19&gt;=0,AB19,"")</f>
        <v/>
      </c>
      <c r="AD19" s="76">
        <f>IF(AB19&lt;0,AB19,"")</f>
        <v>-0.5057370286374999</v>
      </c>
      <c r="AE19" s="77"/>
      <c r="AF19" s="84"/>
      <c r="AG19" s="49">
        <f>ROUND((AG18-0.01),2)</f>
        <v>51.37</v>
      </c>
      <c r="AH19" s="50">
        <v>0</v>
      </c>
      <c r="AI19" s="51">
        <v>0</v>
      </c>
    </row>
    <row r="20" spans="1:38" customHeight="1" ht="15.75">
      <c r="A20" s="70">
        <v>0.125</v>
      </c>
      <c r="B20" s="71">
        <v>0.135416666666667</v>
      </c>
      <c r="C20" s="72">
        <v>49.99</v>
      </c>
      <c r="D20" s="73">
        <f>ROUND(C20,2)</f>
        <v>49.99</v>
      </c>
      <c r="E20" s="60">
        <v>332.35</v>
      </c>
      <c r="F20" s="60">
        <v>719.922</v>
      </c>
      <c r="G20" s="61">
        <f>ABS(F20)</f>
        <v>719.922</v>
      </c>
      <c r="H20" s="74">
        <v>-44.63922</v>
      </c>
      <c r="I20" s="63">
        <f>MAX(H20,-0.12*G20)</f>
        <v>-44.63922</v>
      </c>
      <c r="J20" s="63">
        <f>IF(ABS(G20)&lt;=10,0.5,IF(ABS(G20)&lt;=25,1,IF(ABS(G20)&lt;=100,2,10)))</f>
        <v>10</v>
      </c>
      <c r="K20" s="64">
        <f>IF(H20&lt;-J20,1,0)</f>
        <v>1</v>
      </c>
      <c r="L20" s="64">
        <f>IF(K20=K19,L19+K20,0)</f>
        <v>10</v>
      </c>
      <c r="M20" s="65">
        <f>IF(OR(L20=6,L20=12,L20=18,L20=24,,L20=30,L20=36,L20=42,L20=48,L20=54,L20=60,L20=66,L20=72,L20=78,L20=84,L20=90,L20=96),1,0)</f>
        <v>0</v>
      </c>
      <c r="N20" s="65">
        <f>IF(H20&gt;J20,1,0)</f>
        <v>0</v>
      </c>
      <c r="O20" s="65">
        <f>IF(N20=N19,O19+N20,0)</f>
        <v>0</v>
      </c>
      <c r="P20" s="65">
        <f>IF(OR(O20=6,O20=12,O20=18,O20=24,O20=30,O20=36,O20=42,O20=48,O20=54,O20=60,O20=66,O20=72,O20=78,O20=84,O20=90,O20=96),1,0)</f>
        <v>0</v>
      </c>
      <c r="Q20" s="66">
        <f>M20+P20</f>
        <v>0</v>
      </c>
      <c r="R20" s="66">
        <f>Q20*ABS(S20)*0.1</f>
        <v>0</v>
      </c>
      <c r="S20" s="67">
        <f>I20*E20/40000</f>
        <v>-0.370896119175</v>
      </c>
      <c r="T20" s="60">
        <f>MIN($T$6/100*G20,150)</f>
        <v>86.39064</v>
      </c>
      <c r="U20" s="60">
        <f>MIN($U$6/100*G20,200)</f>
        <v>107.9883</v>
      </c>
      <c r="V20" s="60">
        <f>MIN($V$6/100*G20,250)</f>
        <v>143.9844</v>
      </c>
      <c r="W20" s="60">
        <v>0.2</v>
      </c>
      <c r="X20" s="60">
        <v>0.2</v>
      </c>
      <c r="Y20" s="60">
        <v>0.6</v>
      </c>
      <c r="Z20" s="67">
        <f>IF(AND(D20&lt;49.85,H20&gt;0),$C$2*ABS(H20)/40000,(SUMPRODUCT(--(H20&gt;$T20:$V20),(H20-$T20:$V20),($W20:$Y20)))*E20/40000)</f>
        <v>0</v>
      </c>
      <c r="AA20" s="67">
        <f>IF(AND(C20&gt;=50.1,H20&lt;0),($A$2)*ABS(H20)/40000,0)</f>
        <v>0</v>
      </c>
      <c r="AB20" s="67">
        <f>S20+Z20+AA20</f>
        <v>-0.370896119175</v>
      </c>
      <c r="AC20" s="75" t="str">
        <f>IF(AB20&gt;=0,AB20,"")</f>
        <v/>
      </c>
      <c r="AD20" s="76">
        <f>IF(AB20&lt;0,AB20,"")</f>
        <v>-0.370896119175</v>
      </c>
      <c r="AE20" s="77"/>
      <c r="AF20" s="84"/>
      <c r="AG20" s="49">
        <f>ROUND((AG19-0.01),2)</f>
        <v>51.36</v>
      </c>
      <c r="AH20" s="50">
        <v>0</v>
      </c>
      <c r="AI20" s="51">
        <v>0</v>
      </c>
    </row>
    <row r="21" spans="1:38" customHeight="1" ht="15.75">
      <c r="A21" s="70">
        <v>0.135416666666667</v>
      </c>
      <c r="B21" s="71">
        <v>0.145833333333334</v>
      </c>
      <c r="C21" s="72">
        <v>50</v>
      </c>
      <c r="D21" s="73">
        <f>ROUND(C21,2)</f>
        <v>50</v>
      </c>
      <c r="E21" s="60">
        <v>301.18</v>
      </c>
      <c r="F21" s="60">
        <v>728.1387999999999</v>
      </c>
      <c r="G21" s="61">
        <f>ABS(F21)</f>
        <v>728.1387999999999</v>
      </c>
      <c r="H21" s="74">
        <v>-46.63556</v>
      </c>
      <c r="I21" s="63">
        <f>MAX(H21,-0.12*G21)</f>
        <v>-46.63556</v>
      </c>
      <c r="J21" s="63">
        <f>IF(ABS(G21)&lt;=10,0.5,IF(ABS(G21)&lt;=25,1,IF(ABS(G21)&lt;=100,2,10)))</f>
        <v>10</v>
      </c>
      <c r="K21" s="64">
        <f>IF(H21&lt;-J21,1,0)</f>
        <v>1</v>
      </c>
      <c r="L21" s="64">
        <f>IF(K21=K20,L20+K21,0)</f>
        <v>11</v>
      </c>
      <c r="M21" s="65">
        <f>IF(OR(L21=6,L21=12,L21=18,L21=24,,L21=30,L21=36,L21=42,L21=48,L21=54,L21=60,L21=66,L21=72,L21=78,L21=84,L21=90,L21=96),1,0)</f>
        <v>0</v>
      </c>
      <c r="N21" s="65">
        <f>IF(H21&gt;J21,1,0)</f>
        <v>0</v>
      </c>
      <c r="O21" s="65">
        <f>IF(N21=N20,O20+N21,0)</f>
        <v>0</v>
      </c>
      <c r="P21" s="65">
        <f>IF(OR(O21=6,O21=12,O21=18,O21=24,O21=30,O21=36,O21=42,O21=48,O21=54,O21=60,O21=66,O21=72,O21=78,O21=84,O21=90,O21=96),1,0)</f>
        <v>0</v>
      </c>
      <c r="Q21" s="66">
        <f>M21+P21</f>
        <v>0</v>
      </c>
      <c r="R21" s="66">
        <f>Q21*ABS(S21)*0.1</f>
        <v>0</v>
      </c>
      <c r="S21" s="67">
        <f>I21*E21/40000</f>
        <v>-0.35114244902</v>
      </c>
      <c r="T21" s="60">
        <f>MIN($T$6/100*G21,150)</f>
        <v>87.376656</v>
      </c>
      <c r="U21" s="60">
        <f>MIN($U$6/100*G21,200)</f>
        <v>109.22082</v>
      </c>
      <c r="V21" s="60">
        <f>MIN($V$6/100*G21,250)</f>
        <v>145.62776</v>
      </c>
      <c r="W21" s="60">
        <v>0.2</v>
      </c>
      <c r="X21" s="60">
        <v>0.2</v>
      </c>
      <c r="Y21" s="60">
        <v>0.6</v>
      </c>
      <c r="Z21" s="67">
        <f>IF(AND(D21&lt;49.85,H21&gt;0),$C$2*ABS(H21)/40000,(SUMPRODUCT(--(H21&gt;$T21:$V21),(H21-$T21:$V21),($W21:$Y21)))*E21/40000)</f>
        <v>0</v>
      </c>
      <c r="AA21" s="67">
        <f>IF(AND(C21&gt;=50.1,H21&lt;0),($A$2)*ABS(H21)/40000,0)</f>
        <v>0</v>
      </c>
      <c r="AB21" s="67">
        <f>S21+Z21+AA21</f>
        <v>-0.35114244902</v>
      </c>
      <c r="AC21" s="75" t="str">
        <f>IF(AB21&gt;=0,AB21,"")</f>
        <v/>
      </c>
      <c r="AD21" s="76">
        <f>IF(AB21&lt;0,AB21,"")</f>
        <v>-0.35114244902</v>
      </c>
      <c r="AE21" s="77"/>
      <c r="AF21" s="84"/>
      <c r="AG21" s="49">
        <f>ROUND((AG20-0.01),2)</f>
        <v>51.35</v>
      </c>
      <c r="AH21" s="50">
        <v>0</v>
      </c>
      <c r="AI21" s="51">
        <v>0</v>
      </c>
    </row>
    <row r="22" spans="1:38" customHeight="1" ht="15.75">
      <c r="A22" s="70">
        <v>0.145833333333333</v>
      </c>
      <c r="B22" s="71">
        <v>0.15625</v>
      </c>
      <c r="C22" s="72">
        <v>49.99</v>
      </c>
      <c r="D22" s="73">
        <f>ROUND(C22,2)</f>
        <v>49.99</v>
      </c>
      <c r="E22" s="60">
        <v>332.35</v>
      </c>
      <c r="F22" s="60">
        <v>601.5839999999999</v>
      </c>
      <c r="G22" s="61">
        <f>ABS(F22)</f>
        <v>601.5839999999999</v>
      </c>
      <c r="H22" s="74">
        <v>73.73011</v>
      </c>
      <c r="I22" s="63">
        <f>MAX(H22,-0.12*G22)</f>
        <v>73.73011</v>
      </c>
      <c r="J22" s="63">
        <f>IF(ABS(G22)&lt;=10,0.5,IF(ABS(G22)&lt;=25,1,IF(ABS(G22)&lt;=100,2,10)))</f>
        <v>10</v>
      </c>
      <c r="K22" s="64">
        <f>IF(H22&lt;-J22,1,0)</f>
        <v>0</v>
      </c>
      <c r="L22" s="64">
        <f>IF(K22=K21,L21+K22,0)</f>
        <v>0</v>
      </c>
      <c r="M22" s="65">
        <f>IF(OR(L22=6,L22=12,L22=18,L22=24,,L22=30,L22=36,L22=42,L22=48,L22=54,L22=60,L22=66,L22=72,L22=78,L22=84,L22=90,L22=96),1,0)</f>
        <v>0</v>
      </c>
      <c r="N22" s="65">
        <f>IF(H22&gt;J22,1,0)</f>
        <v>1</v>
      </c>
      <c r="O22" s="65">
        <f>IF(N22=N21,O21+N22,0)</f>
        <v>0</v>
      </c>
      <c r="P22" s="65">
        <f>IF(OR(O22=6,O22=12,O22=18,O22=24,O22=30,O22=36,O22=42,O22=48,O22=54,O22=60,O22=66,O22=72,O22=78,O22=84,O22=90,O22=96),1,0)</f>
        <v>0</v>
      </c>
      <c r="Q22" s="66">
        <f>M22+P22</f>
        <v>0</v>
      </c>
      <c r="R22" s="66">
        <f>Q22*ABS(S22)*0.1</f>
        <v>0</v>
      </c>
      <c r="S22" s="67">
        <f>I22*E22/40000</f>
        <v>0.6126050514625</v>
      </c>
      <c r="T22" s="60">
        <f>MIN($T$6/100*G22,150)</f>
        <v>72.19007999999999</v>
      </c>
      <c r="U22" s="60">
        <f>MIN($U$6/100*G22,200)</f>
        <v>90.23759999999999</v>
      </c>
      <c r="V22" s="60">
        <f>MIN($V$6/100*G22,250)</f>
        <v>120.3168</v>
      </c>
      <c r="W22" s="60">
        <v>0.2</v>
      </c>
      <c r="X22" s="60">
        <v>0.2</v>
      </c>
      <c r="Y22" s="60">
        <v>0.6</v>
      </c>
      <c r="Z22" s="67">
        <f>IF(AND(D22&lt;49.85,H22&gt;0),$C$2*ABS(H22)/40000,(SUMPRODUCT(--(H22&gt;$T22:$V22),(H22-$T22:$V22),($W22:$Y22)))*E22/40000)</f>
        <v>0.002559144852500003</v>
      </c>
      <c r="AA22" s="67">
        <f>IF(AND(C22&gt;=50.1,H22&lt;0),($A$2)*ABS(H22)/40000,0)</f>
        <v>0</v>
      </c>
      <c r="AB22" s="67">
        <f>S22+Z22+AA22</f>
        <v>0.615164196315</v>
      </c>
      <c r="AC22" s="75">
        <f>IF(AB22&gt;=0,AB22,"")</f>
        <v>0.615164196315</v>
      </c>
      <c r="AD22" s="76" t="str">
        <f>IF(AB22&lt;0,AB22,"")</f>
        <v/>
      </c>
      <c r="AE22" s="77"/>
      <c r="AF22" s="84"/>
      <c r="AG22" s="49">
        <f>ROUND((AG21-0.01),2)</f>
        <v>51.34</v>
      </c>
      <c r="AH22" s="50">
        <v>0</v>
      </c>
      <c r="AI22" s="51">
        <v>0</v>
      </c>
    </row>
    <row r="23" spans="1:38" customHeight="1" ht="15.75">
      <c r="A23" s="70">
        <v>0.15625</v>
      </c>
      <c r="B23" s="71">
        <v>0.166666666666667</v>
      </c>
      <c r="C23" s="72">
        <v>50</v>
      </c>
      <c r="D23" s="73">
        <f>ROUND(C23,2)</f>
        <v>50</v>
      </c>
      <c r="E23" s="60">
        <v>301.18</v>
      </c>
      <c r="F23" s="60">
        <v>741.494</v>
      </c>
      <c r="G23" s="61">
        <f>ABS(F23)</f>
        <v>741.494</v>
      </c>
      <c r="H23" s="74">
        <v>-62.87413</v>
      </c>
      <c r="I23" s="63">
        <f>MAX(H23,-0.12*G23)</f>
        <v>-62.87413</v>
      </c>
      <c r="J23" s="63">
        <f>IF(ABS(G23)&lt;=10,0.5,IF(ABS(G23)&lt;=25,1,IF(ABS(G23)&lt;=100,2,10)))</f>
        <v>10</v>
      </c>
      <c r="K23" s="64">
        <f>IF(H23&lt;-J23,1,0)</f>
        <v>1</v>
      </c>
      <c r="L23" s="64">
        <f>IF(K23=K22,L22+K23,0)</f>
        <v>0</v>
      </c>
      <c r="M23" s="65">
        <f>IF(OR(L23=6,L23=12,L23=18,L23=24,,L23=30,L23=36,L23=42,L23=48,L23=54,L23=60,L23=66,L23=72,L23=78,L23=84,L23=90,L23=96),1,0)</f>
        <v>0</v>
      </c>
      <c r="N23" s="65">
        <f>IF(H23&gt;J23,1,0)</f>
        <v>0</v>
      </c>
      <c r="O23" s="65">
        <f>IF(N23=N22,O22+N23,0)</f>
        <v>0</v>
      </c>
      <c r="P23" s="65">
        <f>IF(OR(O23=6,O23=12,O23=18,O23=24,O23=30,O23=36,O23=42,O23=48,O23=54,O23=60,O23=66,O23=72,O23=78,O23=84,O23=90,O23=96),1,0)</f>
        <v>0</v>
      </c>
      <c r="Q23" s="66">
        <f>M23+P23</f>
        <v>0</v>
      </c>
      <c r="R23" s="66">
        <f>Q23*ABS(S23)*0.1</f>
        <v>0</v>
      </c>
      <c r="S23" s="67">
        <f>I23*E23/40000</f>
        <v>-0.473410761835</v>
      </c>
      <c r="T23" s="60">
        <f>MIN($T$6/100*G23,150)</f>
        <v>88.97928</v>
      </c>
      <c r="U23" s="60">
        <f>MIN($U$6/100*G23,200)</f>
        <v>111.2241</v>
      </c>
      <c r="V23" s="60">
        <f>MIN($V$6/100*G23,250)</f>
        <v>148.2988</v>
      </c>
      <c r="W23" s="60">
        <v>0.2</v>
      </c>
      <c r="X23" s="60">
        <v>0.2</v>
      </c>
      <c r="Y23" s="60">
        <v>0.6</v>
      </c>
      <c r="Z23" s="67">
        <f>IF(AND(D23&lt;49.85,H23&gt;0),$C$2*ABS(H23)/40000,(SUMPRODUCT(--(H23&gt;$T23:$V23),(H23-$T23:$V23),($W23:$Y23)))*E23/40000)</f>
        <v>0</v>
      </c>
      <c r="AA23" s="67">
        <f>IF(AND(C23&gt;=50.1,H23&lt;0),($A$2)*ABS(H23)/40000,0)</f>
        <v>0</v>
      </c>
      <c r="AB23" s="67">
        <f>S23+Z23+AA23</f>
        <v>-0.473410761835</v>
      </c>
      <c r="AC23" s="75" t="str">
        <f>IF(AB23&gt;=0,AB23,"")</f>
        <v/>
      </c>
      <c r="AD23" s="76">
        <f>IF(AB23&lt;0,AB23,"")</f>
        <v>-0.473410761835</v>
      </c>
      <c r="AE23" s="77"/>
      <c r="AF23" s="84"/>
      <c r="AG23" s="49">
        <f>ROUND((AG22-0.01),2)</f>
        <v>51.33</v>
      </c>
      <c r="AH23" s="50">
        <v>0</v>
      </c>
      <c r="AI23" s="51">
        <v>0</v>
      </c>
    </row>
    <row r="24" spans="1:38" customHeight="1" ht="15.75">
      <c r="A24" s="70">
        <v>0.166666666666667</v>
      </c>
      <c r="B24" s="71">
        <v>0.177083333333334</v>
      </c>
      <c r="C24" s="72">
        <v>49.99</v>
      </c>
      <c r="D24" s="73">
        <f>ROUND(C24,2)</f>
        <v>49.99</v>
      </c>
      <c r="E24" s="60">
        <v>332.35</v>
      </c>
      <c r="F24" s="60">
        <v>746.8992</v>
      </c>
      <c r="G24" s="61">
        <f>ABS(F24)</f>
        <v>746.8992</v>
      </c>
      <c r="H24" s="74">
        <v>-92.40324</v>
      </c>
      <c r="I24" s="63">
        <f>MAX(H24,-0.12*G24)</f>
        <v>-89.62790399999999</v>
      </c>
      <c r="J24" s="63">
        <f>IF(ABS(G24)&lt;=10,0.5,IF(ABS(G24)&lt;=25,1,IF(ABS(G24)&lt;=100,2,10)))</f>
        <v>10</v>
      </c>
      <c r="K24" s="64">
        <f>IF(H24&lt;-J24,1,0)</f>
        <v>1</v>
      </c>
      <c r="L24" s="64">
        <f>IF(K24=K23,L23+K24,0)</f>
        <v>1</v>
      </c>
      <c r="M24" s="65">
        <f>IF(OR(L24=6,L24=12,L24=18,L24=24,,L24=30,L24=36,L24=42,L24=48,L24=54,L24=60,L24=66,L24=72,L24=78,L24=84,L24=90,L24=96),1,0)</f>
        <v>0</v>
      </c>
      <c r="N24" s="65">
        <f>IF(H24&gt;J24,1,0)</f>
        <v>0</v>
      </c>
      <c r="O24" s="65">
        <f>IF(N24=N23,O23+N24,0)</f>
        <v>0</v>
      </c>
      <c r="P24" s="65">
        <f>IF(OR(O24=6,O24=12,O24=18,O24=24,O24=30,O24=36,O24=42,O24=48,O24=54,O24=60,O24=66,O24=72,O24=78,O24=84,O24=90,O24=96),1,0)</f>
        <v>0</v>
      </c>
      <c r="Q24" s="66">
        <f>M24+P24</f>
        <v>0</v>
      </c>
      <c r="R24" s="66">
        <f>Q24*ABS(S24)*0.1</f>
        <v>0</v>
      </c>
      <c r="S24" s="67">
        <f>I24*E24/40000</f>
        <v>-0.7446958473599999</v>
      </c>
      <c r="T24" s="60">
        <f>MIN($T$6/100*G24,150)</f>
        <v>89.62790399999999</v>
      </c>
      <c r="U24" s="60">
        <f>MIN($U$6/100*G24,200)</f>
        <v>112.03488</v>
      </c>
      <c r="V24" s="60">
        <f>MIN($V$6/100*G24,250)</f>
        <v>149.37984</v>
      </c>
      <c r="W24" s="60">
        <v>0.2</v>
      </c>
      <c r="X24" s="60">
        <v>0.2</v>
      </c>
      <c r="Y24" s="60">
        <v>0.6</v>
      </c>
      <c r="Z24" s="67">
        <f>IF(AND(D24&lt;49.85,H24&gt;0),$C$2*ABS(H24)/40000,(SUMPRODUCT(--(H24&gt;$T24:$V24),(H24-$T24:$V24),($W24:$Y24)))*E24/40000)</f>
        <v>0</v>
      </c>
      <c r="AA24" s="67">
        <f>IF(AND(C24&gt;=50.1,H24&lt;0),($A$2)*ABS(H24)/40000,0)</f>
        <v>0</v>
      </c>
      <c r="AB24" s="67">
        <f>S24+Z24+AA24</f>
        <v>-0.7446958473599999</v>
      </c>
      <c r="AC24" s="75" t="str">
        <f>IF(AB24&gt;=0,AB24,"")</f>
        <v/>
      </c>
      <c r="AD24" s="76">
        <f>IF(AB24&lt;0,AB24,"")</f>
        <v>-0.7446958473599999</v>
      </c>
      <c r="AE24" s="77"/>
      <c r="AF24" s="84"/>
      <c r="AG24" s="49">
        <f>ROUND((AG23-0.01),2)</f>
        <v>51.32</v>
      </c>
      <c r="AH24" s="50">
        <v>0</v>
      </c>
      <c r="AI24" s="51">
        <v>0</v>
      </c>
    </row>
    <row r="25" spans="1:38" customHeight="1" ht="15.75">
      <c r="A25" s="70">
        <v>0.177083333333333</v>
      </c>
      <c r="B25" s="71">
        <v>0.1875</v>
      </c>
      <c r="C25" s="72">
        <v>49.98</v>
      </c>
      <c r="D25" s="73">
        <f>ROUND(C25,2)</f>
        <v>49.98</v>
      </c>
      <c r="E25" s="60">
        <v>363.53</v>
      </c>
      <c r="F25" s="60">
        <v>761.6684</v>
      </c>
      <c r="G25" s="61">
        <f>ABS(F25)</f>
        <v>761.6684</v>
      </c>
      <c r="H25" s="74">
        <v>-102.25898</v>
      </c>
      <c r="I25" s="63">
        <f>MAX(H25,-0.12*G25)</f>
        <v>-91.40020799999999</v>
      </c>
      <c r="J25" s="63">
        <f>IF(ABS(G25)&lt;=10,0.5,IF(ABS(G25)&lt;=25,1,IF(ABS(G25)&lt;=100,2,10)))</f>
        <v>10</v>
      </c>
      <c r="K25" s="64">
        <f>IF(H25&lt;-J25,1,0)</f>
        <v>1</v>
      </c>
      <c r="L25" s="64">
        <f>IF(K25=K24,L24+K25,0)</f>
        <v>2</v>
      </c>
      <c r="M25" s="65">
        <f>IF(OR(L25=6,L25=12,L25=18,L25=24,,L25=30,L25=36,L25=42,L25=48,L25=54,L25=60,L25=66,L25=72,L25=78,L25=84,L25=90,L25=96),1,0)</f>
        <v>0</v>
      </c>
      <c r="N25" s="65">
        <f>IF(H25&gt;J25,1,0)</f>
        <v>0</v>
      </c>
      <c r="O25" s="65">
        <f>IF(N25=N24,O24+N25,0)</f>
        <v>0</v>
      </c>
      <c r="P25" s="65">
        <f>IF(OR(O25=6,O25=12,O25=18,O25=24,O25=30,O25=36,O25=42,O25=48,O25=54,O25=60,O25=66,O25=72,O25=78,O25=84,O25=90,O25=96),1,0)</f>
        <v>0</v>
      </c>
      <c r="Q25" s="66">
        <f>M25+P25</f>
        <v>0</v>
      </c>
      <c r="R25" s="66">
        <f>Q25*ABS(S25)*0.1</f>
        <v>0</v>
      </c>
      <c r="S25" s="67">
        <f>I25*E25/40000</f>
        <v>-0.8306679403559998</v>
      </c>
      <c r="T25" s="60">
        <f>MIN($T$6/100*G25,150)</f>
        <v>91.40020799999999</v>
      </c>
      <c r="U25" s="60">
        <f>MIN($U$6/100*G25,200)</f>
        <v>114.25026</v>
      </c>
      <c r="V25" s="60">
        <f>MIN($V$6/100*G25,250)</f>
        <v>152.33368</v>
      </c>
      <c r="W25" s="60">
        <v>0.2</v>
      </c>
      <c r="X25" s="60">
        <v>0.2</v>
      </c>
      <c r="Y25" s="60">
        <v>0.6</v>
      </c>
      <c r="Z25" s="67">
        <f>IF(AND(D25&lt;49.85,H25&gt;0),$C$2*ABS(H25)/40000,(SUMPRODUCT(--(H25&gt;$T25:$V25),(H25-$T25:$V25),($W25:$Y25)))*E25/40000)</f>
        <v>0</v>
      </c>
      <c r="AA25" s="67">
        <f>IF(AND(C25&gt;=50.1,H25&lt;0),($A$2)*ABS(H25)/40000,0)</f>
        <v>0</v>
      </c>
      <c r="AB25" s="67">
        <f>S25+Z25+AA25</f>
        <v>-0.8306679403559998</v>
      </c>
      <c r="AC25" s="75" t="str">
        <f>IF(AB25&gt;=0,AB25,"")</f>
        <v/>
      </c>
      <c r="AD25" s="76">
        <f>IF(AB25&lt;0,AB25,"")</f>
        <v>-0.8306679403559998</v>
      </c>
      <c r="AE25" s="77"/>
      <c r="AF25" s="84"/>
      <c r="AG25" s="49">
        <f>ROUND((AG24-0.01),2)</f>
        <v>51.31</v>
      </c>
      <c r="AH25" s="50">
        <v>0</v>
      </c>
      <c r="AI25" s="51">
        <v>0</v>
      </c>
    </row>
    <row r="26" spans="1:38" customHeight="1" ht="15.75">
      <c r="A26" s="70">
        <v>0.1875</v>
      </c>
      <c r="B26" s="71">
        <v>0.197916666666667</v>
      </c>
      <c r="C26" s="72">
        <v>49.99</v>
      </c>
      <c r="D26" s="73">
        <f>ROUND(C26,2)</f>
        <v>49.99</v>
      </c>
      <c r="E26" s="60">
        <v>332.35</v>
      </c>
      <c r="F26" s="60">
        <v>764.9148</v>
      </c>
      <c r="G26" s="61">
        <f>ABS(F26)</f>
        <v>764.9148</v>
      </c>
      <c r="H26" s="74">
        <v>-93.43201000000001</v>
      </c>
      <c r="I26" s="63">
        <f>MAX(H26,-0.12*G26)</f>
        <v>-91.789776</v>
      </c>
      <c r="J26" s="63">
        <f>IF(ABS(G26)&lt;=10,0.5,IF(ABS(G26)&lt;=25,1,IF(ABS(G26)&lt;=100,2,10)))</f>
        <v>10</v>
      </c>
      <c r="K26" s="64">
        <f>IF(H26&lt;-J26,1,0)</f>
        <v>1</v>
      </c>
      <c r="L26" s="64">
        <f>IF(K26=K25,L25+K26,0)</f>
        <v>3</v>
      </c>
      <c r="M26" s="65">
        <f>IF(OR(L26=6,L26=12,L26=18,L26=24,,L26=30,L26=36,L26=42,L26=48,L26=54,L26=60,L26=66,L26=72,L26=78,L26=84,L26=90,L26=96),1,0)</f>
        <v>0</v>
      </c>
      <c r="N26" s="65">
        <f>IF(H26&gt;J26,1,0)</f>
        <v>0</v>
      </c>
      <c r="O26" s="65">
        <f>IF(N26=N25,O25+N26,0)</f>
        <v>0</v>
      </c>
      <c r="P26" s="65">
        <f>IF(OR(O26=6,O26=12,O26=18,O26=24,O26=30,O26=36,O26=42,O26=48,O26=54,O26=60,O26=66,O26=72,O26=78,O26=84,O26=90,O26=96),1,0)</f>
        <v>0</v>
      </c>
      <c r="Q26" s="66">
        <f>M26+P26</f>
        <v>0</v>
      </c>
      <c r="R26" s="66">
        <f>Q26*ABS(S26)*0.1</f>
        <v>0</v>
      </c>
      <c r="S26" s="67">
        <f>I26*E26/40000</f>
        <v>-0.7626583013400001</v>
      </c>
      <c r="T26" s="60">
        <f>MIN($T$6/100*G26,150)</f>
        <v>91.789776</v>
      </c>
      <c r="U26" s="60">
        <f>MIN($U$6/100*G26,200)</f>
        <v>114.73722</v>
      </c>
      <c r="V26" s="60">
        <f>MIN($V$6/100*G26,250)</f>
        <v>152.98296</v>
      </c>
      <c r="W26" s="60">
        <v>0.2</v>
      </c>
      <c r="X26" s="60">
        <v>0.2</v>
      </c>
      <c r="Y26" s="60">
        <v>0.6</v>
      </c>
      <c r="Z26" s="67">
        <f>IF(AND(D26&lt;49.85,H26&gt;0),$C$2*ABS(H26)/40000,(SUMPRODUCT(--(H26&gt;$T26:$V26),(H26-$T26:$V26),($W26:$Y26)))*E26/40000)</f>
        <v>0</v>
      </c>
      <c r="AA26" s="67">
        <f>IF(AND(C26&gt;=50.1,H26&lt;0),($A$2)*ABS(H26)/40000,0)</f>
        <v>0</v>
      </c>
      <c r="AB26" s="67">
        <f>S26+Z26+AA26</f>
        <v>-0.7626583013400001</v>
      </c>
      <c r="AC26" s="75" t="str">
        <f>IF(AB26&gt;=0,AB26,"")</f>
        <v/>
      </c>
      <c r="AD26" s="76">
        <f>IF(AB26&lt;0,AB26,"")</f>
        <v>-0.7626583013400001</v>
      </c>
      <c r="AE26" s="77"/>
      <c r="AF26" s="84"/>
      <c r="AG26" s="49">
        <f>ROUND((AG25-0.01),2)</f>
        <v>51.3</v>
      </c>
      <c r="AH26" s="50">
        <v>0</v>
      </c>
      <c r="AI26" s="51">
        <v>0</v>
      </c>
    </row>
    <row r="27" spans="1:38" customHeight="1" ht="15.75">
      <c r="A27" s="70">
        <v>0.197916666666667</v>
      </c>
      <c r="B27" s="71">
        <v>0.208333333333334</v>
      </c>
      <c r="C27" s="72">
        <v>50.05</v>
      </c>
      <c r="D27" s="73">
        <f>ROUND(C27,2)</f>
        <v>50.05</v>
      </c>
      <c r="E27" s="60">
        <v>0</v>
      </c>
      <c r="F27" s="60">
        <v>783.8196</v>
      </c>
      <c r="G27" s="61">
        <f>ABS(F27)</f>
        <v>783.8196</v>
      </c>
      <c r="H27" s="74">
        <v>-84.80388000000001</v>
      </c>
      <c r="I27" s="63">
        <f>MAX(H27,-0.12*G27)</f>
        <v>-84.80388000000001</v>
      </c>
      <c r="J27" s="63">
        <f>IF(ABS(G27)&lt;=10,0.5,IF(ABS(G27)&lt;=25,1,IF(ABS(G27)&lt;=100,2,10)))</f>
        <v>10</v>
      </c>
      <c r="K27" s="64">
        <f>IF(H27&lt;-J27,1,0)</f>
        <v>1</v>
      </c>
      <c r="L27" s="64">
        <f>IF(K27=K26,L26+K27,0)</f>
        <v>4</v>
      </c>
      <c r="M27" s="65">
        <f>IF(OR(L27=6,L27=12,L27=18,L27=24,,L27=30,L27=36,L27=42,L27=48,L27=54,L27=60,L27=66,L27=72,L27=78,L27=84,L27=90,L27=96),1,0)</f>
        <v>0</v>
      </c>
      <c r="N27" s="65">
        <f>IF(H27&gt;J27,1,0)</f>
        <v>0</v>
      </c>
      <c r="O27" s="65">
        <f>IF(N27=N26,O26+N27,0)</f>
        <v>0</v>
      </c>
      <c r="P27" s="65">
        <f>IF(OR(O27=6,O27=12,O27=18,O27=24,O27=30,O27=36,O27=42,O27=48,O27=54,O27=60,O27=66,O27=72,O27=78,O27=84,O27=90,O27=96),1,0)</f>
        <v>0</v>
      </c>
      <c r="Q27" s="66">
        <f>M27+P27</f>
        <v>0</v>
      </c>
      <c r="R27" s="66">
        <f>Q27*ABS(S27)*0.1</f>
        <v>0</v>
      </c>
      <c r="S27" s="67">
        <f>I27*E27/40000</f>
        <v>-0</v>
      </c>
      <c r="T27" s="60">
        <f>MIN($T$6/100*G27,150)</f>
        <v>94.058352</v>
      </c>
      <c r="U27" s="60">
        <f>MIN($U$6/100*G27,200)</f>
        <v>117.57294</v>
      </c>
      <c r="V27" s="60">
        <f>MIN($V$6/100*G27,250)</f>
        <v>156.76392</v>
      </c>
      <c r="W27" s="60">
        <v>0.2</v>
      </c>
      <c r="X27" s="60">
        <v>0.2</v>
      </c>
      <c r="Y27" s="60">
        <v>0.6</v>
      </c>
      <c r="Z27" s="67">
        <f>IF(AND(D27&lt;49.85,H27&gt;0),$C$2*ABS(H27)/40000,(SUMPRODUCT(--(H27&gt;$T27:$V27),(H27-$T27:$V27),($W27:$Y27)))*E27/40000)</f>
        <v>0</v>
      </c>
      <c r="AA27" s="67">
        <f>IF(AND(C27&gt;=50.1,H27&lt;0),($A$2)*ABS(H27)/40000,0)</f>
        <v>0</v>
      </c>
      <c r="AB27" s="67">
        <f>S27+Z27+AA27</f>
        <v>0</v>
      </c>
      <c r="AC27" s="75">
        <f>IF(AB27&gt;=0,AB27,"")</f>
        <v>0</v>
      </c>
      <c r="AD27" s="76" t="str">
        <f>IF(AB27&lt;0,AB27,"")</f>
        <v/>
      </c>
      <c r="AE27" s="77"/>
      <c r="AF27" s="84"/>
      <c r="AG27" s="49">
        <f>ROUND((AG26-0.01),2)</f>
        <v>51.29</v>
      </c>
      <c r="AH27" s="50">
        <v>0</v>
      </c>
      <c r="AI27" s="51">
        <v>0</v>
      </c>
    </row>
    <row r="28" spans="1:38" customHeight="1" ht="15.75">
      <c r="A28" s="70">
        <v>0.208333333333333</v>
      </c>
      <c r="B28" s="71">
        <v>0.21875</v>
      </c>
      <c r="C28" s="72">
        <v>50.02</v>
      </c>
      <c r="D28" s="73">
        <f>ROUND(C28,2)</f>
        <v>50.02</v>
      </c>
      <c r="E28" s="60">
        <v>180.71</v>
      </c>
      <c r="F28" s="60">
        <v>808.7988</v>
      </c>
      <c r="G28" s="61">
        <f>ABS(F28)</f>
        <v>808.7988</v>
      </c>
      <c r="H28" s="74">
        <v>-82.71420000000001</v>
      </c>
      <c r="I28" s="63">
        <f>MAX(H28,-0.12*G28)</f>
        <v>-82.71420000000001</v>
      </c>
      <c r="J28" s="63">
        <f>IF(ABS(G28)&lt;=10,0.5,IF(ABS(G28)&lt;=25,1,IF(ABS(G28)&lt;=100,2,10)))</f>
        <v>10</v>
      </c>
      <c r="K28" s="64">
        <f>IF(H28&lt;-J28,1,0)</f>
        <v>1</v>
      </c>
      <c r="L28" s="64">
        <f>IF(K28=K27,L27+K28,0)</f>
        <v>5</v>
      </c>
      <c r="M28" s="65">
        <f>IF(OR(L28=6,L28=12,L28=18,L28=24,,L28=30,L28=36,L28=42,L28=48,L28=54,L28=60,L28=66,L28=72,L28=78,L28=84,L28=90,L28=96),1,0)</f>
        <v>0</v>
      </c>
      <c r="N28" s="65">
        <f>IF(H28&gt;J28,1,0)</f>
        <v>0</v>
      </c>
      <c r="O28" s="65">
        <f>IF(N28=N27,O27+N28,0)</f>
        <v>0</v>
      </c>
      <c r="P28" s="65">
        <f>IF(OR(O28=6,O28=12,O28=18,O28=24,O28=30,O28=36,O28=42,O28=48,O28=54,O28=60,O28=66,O28=72,O28=78,O28=84,O28=90,O28=96),1,0)</f>
        <v>0</v>
      </c>
      <c r="Q28" s="66">
        <f>M28+P28</f>
        <v>0</v>
      </c>
      <c r="R28" s="66">
        <f>Q28*ABS(S28)*0.1</f>
        <v>0</v>
      </c>
      <c r="S28" s="67">
        <f>I28*E28/40000</f>
        <v>-0.3736820770500001</v>
      </c>
      <c r="T28" s="60">
        <f>MIN($T$6/100*G28,150)</f>
        <v>97.05585600000001</v>
      </c>
      <c r="U28" s="60">
        <f>MIN($U$6/100*G28,200)</f>
        <v>121.31982</v>
      </c>
      <c r="V28" s="60">
        <f>MIN($V$6/100*G28,250)</f>
        <v>161.75976</v>
      </c>
      <c r="W28" s="60">
        <v>0.2</v>
      </c>
      <c r="X28" s="60">
        <v>0.2</v>
      </c>
      <c r="Y28" s="60">
        <v>0.6</v>
      </c>
      <c r="Z28" s="67">
        <f>IF(AND(D28&lt;49.85,H28&gt;0),$C$2*ABS(H28)/40000,(SUMPRODUCT(--(H28&gt;$T28:$V28),(H28-$T28:$V28),($W28:$Y28)))*E28/40000)</f>
        <v>0</v>
      </c>
      <c r="AA28" s="67">
        <f>IF(AND(C28&gt;=50.1,H28&lt;0),($A$2)*ABS(H28)/40000,0)</f>
        <v>0</v>
      </c>
      <c r="AB28" s="67">
        <f>S28+Z28+AA28</f>
        <v>-0.3736820770500001</v>
      </c>
      <c r="AC28" s="75" t="str">
        <f>IF(AB28&gt;=0,AB28,"")</f>
        <v/>
      </c>
      <c r="AD28" s="76">
        <f>IF(AB28&lt;0,AB28,"")</f>
        <v>-0.3736820770500001</v>
      </c>
      <c r="AE28" s="77"/>
      <c r="AF28" s="84"/>
      <c r="AG28" s="85">
        <f>ROUND((AG27-0.01),2)</f>
        <v>51.28</v>
      </c>
      <c r="AH28" s="50">
        <v>0</v>
      </c>
      <c r="AI28" s="86">
        <v>0</v>
      </c>
    </row>
    <row r="29" spans="1:38" customHeight="1" ht="15.75">
      <c r="A29" s="70">
        <v>0.21875</v>
      </c>
      <c r="B29" s="71">
        <v>0.229166666666667</v>
      </c>
      <c r="C29" s="72">
        <v>50</v>
      </c>
      <c r="D29" s="73">
        <f>ROUND(C29,2)</f>
        <v>50</v>
      </c>
      <c r="E29" s="60">
        <v>301.18</v>
      </c>
      <c r="F29" s="60">
        <v>818.95364</v>
      </c>
      <c r="G29" s="61">
        <f>ABS(F29)</f>
        <v>818.95364</v>
      </c>
      <c r="H29" s="74">
        <v>-47.60259</v>
      </c>
      <c r="I29" s="63">
        <f>MAX(H29,-0.12*G29)</f>
        <v>-47.60259</v>
      </c>
      <c r="J29" s="63">
        <f>IF(ABS(G29)&lt;=10,0.5,IF(ABS(G29)&lt;=25,1,IF(ABS(G29)&lt;=100,2,10)))</f>
        <v>10</v>
      </c>
      <c r="K29" s="64">
        <f>IF(H29&lt;-J29,1,0)</f>
        <v>1</v>
      </c>
      <c r="L29" s="64">
        <f>IF(K29=K28,L28+K29,0)</f>
        <v>6</v>
      </c>
      <c r="M29" s="65">
        <f>IF(OR(L29=6,L29=12,L29=18,L29=24,,L29=30,L29=36,L29=42,L29=48,L29=54,L29=60,L29=66,L29=72,L29=78,L29=84,L29=90,L29=96),1,0)</f>
        <v>1</v>
      </c>
      <c r="N29" s="65">
        <f>IF(H29&gt;J29,1,0)</f>
        <v>0</v>
      </c>
      <c r="O29" s="65">
        <f>IF(N29=N28,O28+N29,0)</f>
        <v>0</v>
      </c>
      <c r="P29" s="65">
        <f>IF(OR(O29=6,O29=12,O29=18,O29=24,O29=30,O29=36,O29=42,O29=48,O29=54,O29=60,O29=66,O29=72,O29=78,O29=84,O29=90,O29=96),1,0)</f>
        <v>0</v>
      </c>
      <c r="Q29" s="66">
        <f>M29+P29</f>
        <v>1</v>
      </c>
      <c r="R29" s="66">
        <f>Q29*ABS(S29)*0.1</f>
        <v>0.03584237014050001</v>
      </c>
      <c r="S29" s="67">
        <f>I29*E29/40000</f>
        <v>-0.358423701405</v>
      </c>
      <c r="T29" s="60">
        <f>MIN($T$6/100*G29,150)</f>
        <v>98.27443679999999</v>
      </c>
      <c r="U29" s="60">
        <f>MIN($U$6/100*G29,200)</f>
        <v>122.843046</v>
      </c>
      <c r="V29" s="60">
        <f>MIN($V$6/100*G29,250)</f>
        <v>163.790728</v>
      </c>
      <c r="W29" s="60">
        <v>0.2</v>
      </c>
      <c r="X29" s="60">
        <v>0.2</v>
      </c>
      <c r="Y29" s="60">
        <v>0.6</v>
      </c>
      <c r="Z29" s="67">
        <f>IF(AND(D29&lt;49.85,H29&gt;0),$C$2*ABS(H29)/40000,(SUMPRODUCT(--(H29&gt;$T29:$V29),(H29-$T29:$V29),($W29:$Y29)))*E29/40000)</f>
        <v>0</v>
      </c>
      <c r="AA29" s="67">
        <f>IF(AND(C29&gt;=50.1,H29&lt;0),($A$2)*ABS(H29)/40000,0)</f>
        <v>0</v>
      </c>
      <c r="AB29" s="67">
        <f>S29+Z29+AA29</f>
        <v>-0.358423701405</v>
      </c>
      <c r="AC29" s="75" t="str">
        <f>IF(AB29&gt;=0,AB29,"")</f>
        <v/>
      </c>
      <c r="AD29" s="76">
        <f>IF(AB29&lt;0,AB29,"")</f>
        <v>-0.358423701405</v>
      </c>
      <c r="AE29" s="77"/>
      <c r="AF29" s="84"/>
      <c r="AG29" s="85">
        <f>ROUND((AG28-0.01),2)</f>
        <v>51.27</v>
      </c>
      <c r="AH29" s="87">
        <v>0</v>
      </c>
      <c r="AI29" s="86">
        <v>0</v>
      </c>
    </row>
    <row r="30" spans="1:38" customHeight="1" ht="15.75">
      <c r="A30" s="70">
        <v>0.229166666666667</v>
      </c>
      <c r="B30" s="71">
        <v>0.239583333333334</v>
      </c>
      <c r="C30" s="72">
        <v>50</v>
      </c>
      <c r="D30" s="73">
        <f>ROUND(C30,2)</f>
        <v>50</v>
      </c>
      <c r="E30" s="60">
        <v>301.18</v>
      </c>
      <c r="F30" s="60">
        <v>932.57816</v>
      </c>
      <c r="G30" s="61">
        <f>ABS(F30)</f>
        <v>932.57816</v>
      </c>
      <c r="H30" s="74">
        <v>-111.30883</v>
      </c>
      <c r="I30" s="63">
        <f>MAX(H30,-0.12*G30)</f>
        <v>-111.30883</v>
      </c>
      <c r="J30" s="63">
        <f>IF(ABS(G30)&lt;=10,0.5,IF(ABS(G30)&lt;=25,1,IF(ABS(G30)&lt;=100,2,10)))</f>
        <v>10</v>
      </c>
      <c r="K30" s="64">
        <f>IF(H30&lt;-J30,1,0)</f>
        <v>1</v>
      </c>
      <c r="L30" s="64">
        <f>IF(K30=K29,L29+K30,0)</f>
        <v>7</v>
      </c>
      <c r="M30" s="65">
        <f>IF(OR(L30=6,L30=12,L30=18,L30=24,,L30=30,L30=36,L30=42,L30=48,L30=54,L30=60,L30=66,L30=72,L30=78,L30=84,L30=90,L30=96),1,0)</f>
        <v>0</v>
      </c>
      <c r="N30" s="65">
        <f>IF(H30&gt;J30,1,0)</f>
        <v>0</v>
      </c>
      <c r="O30" s="65">
        <f>IF(N30=N29,O29+N30,0)</f>
        <v>0</v>
      </c>
      <c r="P30" s="65">
        <f>IF(OR(O30=6,O30=12,O30=18,O30=24,O30=30,O30=36,O30=42,O30=48,O30=54,O30=60,O30=66,O30=72,O30=78,O30=84,O30=90,O30=96),1,0)</f>
        <v>0</v>
      </c>
      <c r="Q30" s="66">
        <f>M30+P30</f>
        <v>0</v>
      </c>
      <c r="R30" s="66">
        <f>Q30*ABS(S30)*0.1</f>
        <v>0</v>
      </c>
      <c r="S30" s="67">
        <f>I30*E30/40000</f>
        <v>-0.838099835485</v>
      </c>
      <c r="T30" s="60">
        <f>MIN($T$6/100*G30,150)</f>
        <v>111.9093792</v>
      </c>
      <c r="U30" s="60">
        <f>MIN($U$6/100*G30,200)</f>
        <v>139.886724</v>
      </c>
      <c r="V30" s="60">
        <f>MIN($V$6/100*G30,250)</f>
        <v>186.515632</v>
      </c>
      <c r="W30" s="60">
        <v>0.2</v>
      </c>
      <c r="X30" s="60">
        <v>0.2</v>
      </c>
      <c r="Y30" s="60">
        <v>0.6</v>
      </c>
      <c r="Z30" s="67">
        <f>IF(AND(D30&lt;49.85,H30&gt;0),$C$2*ABS(H30)/40000,(SUMPRODUCT(--(H30&gt;$T30:$V30),(H30-$T30:$V30),($W30:$Y30)))*E30/40000)</f>
        <v>0</v>
      </c>
      <c r="AA30" s="67">
        <f>IF(AND(C30&gt;=50.1,H30&lt;0),($A$2)*ABS(H30)/40000,0)</f>
        <v>0</v>
      </c>
      <c r="AB30" s="67">
        <f>S30+Z30+AA30</f>
        <v>-0.838099835485</v>
      </c>
      <c r="AC30" s="75" t="str">
        <f>IF(AB30&gt;=0,AB30,"")</f>
        <v/>
      </c>
      <c r="AD30" s="76">
        <f>IF(AB30&lt;0,AB30,"")</f>
        <v>-0.838099835485</v>
      </c>
      <c r="AE30" s="77"/>
      <c r="AF30" s="84"/>
      <c r="AG30" s="85">
        <f>ROUND((AG29-0.01),2)</f>
        <v>51.26</v>
      </c>
      <c r="AH30" s="87">
        <v>0</v>
      </c>
      <c r="AI30" s="86">
        <v>0</v>
      </c>
    </row>
    <row r="31" spans="1:38" customHeight="1" ht="15.75">
      <c r="A31" s="70">
        <v>0.239583333333333</v>
      </c>
      <c r="B31" s="71">
        <v>0.25</v>
      </c>
      <c r="C31" s="72">
        <v>50.02</v>
      </c>
      <c r="D31" s="73">
        <f>ROUND(C31,2)</f>
        <v>50.02</v>
      </c>
      <c r="E31" s="60">
        <v>180.71</v>
      </c>
      <c r="F31" s="60">
        <v>977.02351</v>
      </c>
      <c r="G31" s="61">
        <f>ABS(F31)</f>
        <v>977.02351</v>
      </c>
      <c r="H31" s="74">
        <v>-100.98404</v>
      </c>
      <c r="I31" s="63">
        <f>MAX(H31,-0.12*G31)</f>
        <v>-100.98404</v>
      </c>
      <c r="J31" s="63">
        <f>IF(ABS(G31)&lt;=10,0.5,IF(ABS(G31)&lt;=25,1,IF(ABS(G31)&lt;=100,2,10)))</f>
        <v>10</v>
      </c>
      <c r="K31" s="64">
        <f>IF(H31&lt;-J31,1,0)</f>
        <v>1</v>
      </c>
      <c r="L31" s="64">
        <f>IF(K31=K30,L30+K31,0)</f>
        <v>8</v>
      </c>
      <c r="M31" s="65">
        <f>IF(OR(L31=6,L31=12,L31=18,L31=24,,L31=30,L31=36,L31=42,L31=48,L31=54,L31=60,L31=66,L31=72,L31=78,L31=84,L31=90,L31=96),1,0)</f>
        <v>0</v>
      </c>
      <c r="N31" s="65">
        <f>IF(H31&gt;J31,1,0)</f>
        <v>0</v>
      </c>
      <c r="O31" s="65">
        <f>IF(N31=N30,O30+N31,0)</f>
        <v>0</v>
      </c>
      <c r="P31" s="65">
        <f>IF(OR(O31=6,O31=12,O31=18,O31=24,O31=30,O31=36,O31=42,O31=48,O31=54,O31=60,O31=66,O31=72,O31=78,O31=84,O31=90,O31=96),1,0)</f>
        <v>0</v>
      </c>
      <c r="Q31" s="66">
        <f>M31+P31</f>
        <v>0</v>
      </c>
      <c r="R31" s="66">
        <f>Q31*ABS(S31)*0.1</f>
        <v>0</v>
      </c>
      <c r="S31" s="67">
        <f>I31*E31/40000</f>
        <v>-0.45622064671</v>
      </c>
      <c r="T31" s="60">
        <f>MIN($T$6/100*G31,150)</f>
        <v>117.2428212</v>
      </c>
      <c r="U31" s="60">
        <f>MIN($U$6/100*G31,200)</f>
        <v>146.5535265</v>
      </c>
      <c r="V31" s="60">
        <f>MIN($V$6/100*G31,250)</f>
        <v>195.404702</v>
      </c>
      <c r="W31" s="60">
        <v>0.2</v>
      </c>
      <c r="X31" s="60">
        <v>0.2</v>
      </c>
      <c r="Y31" s="60">
        <v>0.6</v>
      </c>
      <c r="Z31" s="67">
        <f>IF(AND(D31&lt;49.85,H31&gt;0),$C$2*ABS(H31)/40000,(SUMPRODUCT(--(H31&gt;$T31:$V31),(H31-$T31:$V31),($W31:$Y31)))*E31/40000)</f>
        <v>0</v>
      </c>
      <c r="AA31" s="67">
        <f>IF(AND(C31&gt;=50.1,H31&lt;0),($A$2)*ABS(H31)/40000,0)</f>
        <v>0</v>
      </c>
      <c r="AB31" s="67">
        <f>S31+Z31+AA31</f>
        <v>-0.45622064671</v>
      </c>
      <c r="AC31" s="75" t="str">
        <f>IF(AB31&gt;=0,AB31,"")</f>
        <v/>
      </c>
      <c r="AD31" s="76">
        <f>IF(AB31&lt;0,AB31,"")</f>
        <v>-0.45622064671</v>
      </c>
      <c r="AE31" s="77"/>
      <c r="AF31" s="84"/>
      <c r="AG31" s="85">
        <f>ROUND((AG30-0.01),2)</f>
        <v>51.25</v>
      </c>
      <c r="AH31" s="87">
        <v>0</v>
      </c>
      <c r="AI31" s="86">
        <v>0</v>
      </c>
    </row>
    <row r="32" spans="1:38" customHeight="1" ht="15.75">
      <c r="A32" s="70">
        <v>0.25</v>
      </c>
      <c r="B32" s="71">
        <v>0.260416666666667</v>
      </c>
      <c r="C32" s="72">
        <v>50.03</v>
      </c>
      <c r="D32" s="73">
        <f>ROUND(C32,2)</f>
        <v>50.03</v>
      </c>
      <c r="E32" s="60">
        <v>120.47</v>
      </c>
      <c r="F32" s="60">
        <v>1049.03147</v>
      </c>
      <c r="G32" s="61">
        <f>ABS(F32)</f>
        <v>1049.03147</v>
      </c>
      <c r="H32" s="74">
        <v>-87.10156000000001</v>
      </c>
      <c r="I32" s="63">
        <f>MAX(H32,-0.12*G32)</f>
        <v>-87.10156000000001</v>
      </c>
      <c r="J32" s="63">
        <f>IF(ABS(G32)&lt;=10,0.5,IF(ABS(G32)&lt;=25,1,IF(ABS(G32)&lt;=100,2,10)))</f>
        <v>10</v>
      </c>
      <c r="K32" s="64">
        <f>IF(H32&lt;-J32,1,0)</f>
        <v>1</v>
      </c>
      <c r="L32" s="64">
        <f>IF(K32=K31,L31+K32,0)</f>
        <v>9</v>
      </c>
      <c r="M32" s="65">
        <f>IF(OR(L32=6,L32=12,L32=18,L32=24,,L32=30,L32=36,L32=42,L32=48,L32=54,L32=60,L32=66,L32=72,L32=78,L32=84,L32=90,L32=96),1,0)</f>
        <v>0</v>
      </c>
      <c r="N32" s="65">
        <f>IF(H32&gt;J32,1,0)</f>
        <v>0</v>
      </c>
      <c r="O32" s="65">
        <f>IF(N32=N31,O31+N32,0)</f>
        <v>0</v>
      </c>
      <c r="P32" s="65">
        <f>IF(OR(O32=6,O32=12,O32=18,O32=24,O32=30,O32=36,O32=42,O32=48,O32=54,O32=60,O32=66,O32=72,O32=78,O32=84,O32=90,O32=96),1,0)</f>
        <v>0</v>
      </c>
      <c r="Q32" s="66">
        <f>M32+P32</f>
        <v>0</v>
      </c>
      <c r="R32" s="66">
        <f>Q32*ABS(S32)*0.1</f>
        <v>0</v>
      </c>
      <c r="S32" s="67">
        <f>I32*E32/40000</f>
        <v>-0.26232812333</v>
      </c>
      <c r="T32" s="60">
        <f>MIN($T$6/100*G32,150)</f>
        <v>125.8837764</v>
      </c>
      <c r="U32" s="60">
        <f>MIN($U$6/100*G32,200)</f>
        <v>157.3547205</v>
      </c>
      <c r="V32" s="60">
        <f>MIN($V$6/100*G32,250)</f>
        <v>209.806294</v>
      </c>
      <c r="W32" s="60">
        <v>0.2</v>
      </c>
      <c r="X32" s="60">
        <v>0.2</v>
      </c>
      <c r="Y32" s="60">
        <v>0.6</v>
      </c>
      <c r="Z32" s="67">
        <f>IF(AND(D32&lt;49.85,H32&gt;0),$C$2*ABS(H32)/40000,(SUMPRODUCT(--(H32&gt;$T32:$V32),(H32-$T32:$V32),($W32:$Y32)))*E32/40000)</f>
        <v>0</v>
      </c>
      <c r="AA32" s="67">
        <f>IF(AND(C32&gt;=50.1,H32&lt;0),($A$2)*ABS(H32)/40000,0)</f>
        <v>0</v>
      </c>
      <c r="AB32" s="67">
        <f>S32+Z32+AA32</f>
        <v>-0.26232812333</v>
      </c>
      <c r="AC32" s="75" t="str">
        <f>IF(AB32&gt;=0,AB32,"")</f>
        <v/>
      </c>
      <c r="AD32" s="76">
        <f>IF(AB32&lt;0,AB32,"")</f>
        <v>-0.26232812333</v>
      </c>
      <c r="AE32" s="77"/>
      <c r="AF32" s="84"/>
      <c r="AG32" s="85">
        <f>ROUND((AG31-0.01),2)</f>
        <v>51.24</v>
      </c>
      <c r="AH32" s="87">
        <v>0</v>
      </c>
      <c r="AI32" s="86">
        <v>0</v>
      </c>
    </row>
    <row r="33" spans="1:38" customHeight="1" ht="15.75">
      <c r="A33" s="70">
        <v>0.260416666666667</v>
      </c>
      <c r="B33" s="71">
        <v>0.270833333333334</v>
      </c>
      <c r="C33" s="72">
        <v>50.04</v>
      </c>
      <c r="D33" s="73">
        <f>ROUND(C33,2)</f>
        <v>50.04</v>
      </c>
      <c r="E33" s="60">
        <v>60.24</v>
      </c>
      <c r="F33" s="60">
        <v>1064.99268</v>
      </c>
      <c r="G33" s="61">
        <f>ABS(F33)</f>
        <v>1064.99268</v>
      </c>
      <c r="H33" s="74">
        <v>-17.48031</v>
      </c>
      <c r="I33" s="63">
        <f>MAX(H33,-0.12*G33)</f>
        <v>-17.48031</v>
      </c>
      <c r="J33" s="63">
        <f>IF(ABS(G33)&lt;=10,0.5,IF(ABS(G33)&lt;=25,1,IF(ABS(G33)&lt;=100,2,10)))</f>
        <v>10</v>
      </c>
      <c r="K33" s="64">
        <f>IF(H33&lt;-J33,1,0)</f>
        <v>1</v>
      </c>
      <c r="L33" s="64">
        <f>IF(K33=K32,L32+K33,0)</f>
        <v>10</v>
      </c>
      <c r="M33" s="65">
        <f>IF(OR(L33=6,L33=12,L33=18,L33=24,,L33=30,L33=36,L33=42,L33=48,L33=54,L33=60,L33=66,L33=72,L33=78,L33=84,L33=90,L33=96),1,0)</f>
        <v>0</v>
      </c>
      <c r="N33" s="65">
        <f>IF(H33&gt;J33,1,0)</f>
        <v>0</v>
      </c>
      <c r="O33" s="65">
        <f>IF(N33=N32,O32+N33,0)</f>
        <v>0</v>
      </c>
      <c r="P33" s="65">
        <f>IF(OR(O33=6,O33=12,O33=18,O33=24,O33=30,O33=36,O33=42,O33=48,O33=54,O33=60,O33=66,O33=72,O33=78,O33=84,O33=90,O33=96),1,0)</f>
        <v>0</v>
      </c>
      <c r="Q33" s="66">
        <f>M33+P33</f>
        <v>0</v>
      </c>
      <c r="R33" s="66">
        <f>Q33*ABS(S33)*0.1</f>
        <v>0</v>
      </c>
      <c r="S33" s="67">
        <f>I33*E33/40000</f>
        <v>-0.02632534686</v>
      </c>
      <c r="T33" s="60">
        <f>MIN($T$6/100*G33,150)</f>
        <v>127.7991216</v>
      </c>
      <c r="U33" s="60">
        <f>MIN($U$6/100*G33,200)</f>
        <v>159.748902</v>
      </c>
      <c r="V33" s="60">
        <f>MIN($V$6/100*G33,250)</f>
        <v>212.998536</v>
      </c>
      <c r="W33" s="60">
        <v>0.2</v>
      </c>
      <c r="X33" s="60">
        <v>0.2</v>
      </c>
      <c r="Y33" s="60">
        <v>0.6</v>
      </c>
      <c r="Z33" s="67">
        <f>IF(AND(D33&lt;49.85,H33&gt;0),$C$2*ABS(H33)/40000,(SUMPRODUCT(--(H33&gt;$T33:$V33),(H33-$T33:$V33),($W33:$Y33)))*E33/40000)</f>
        <v>0</v>
      </c>
      <c r="AA33" s="67">
        <f>IF(AND(C33&gt;=50.1,H33&lt;0),($A$2)*ABS(H33)/40000,0)</f>
        <v>0</v>
      </c>
      <c r="AB33" s="67">
        <f>S33+Z33+AA33</f>
        <v>-0.02632534686</v>
      </c>
      <c r="AC33" s="75" t="str">
        <f>IF(AB33&gt;=0,AB33,"")</f>
        <v/>
      </c>
      <c r="AD33" s="76">
        <f>IF(AB33&lt;0,AB33,"")</f>
        <v>-0.02632534686</v>
      </c>
      <c r="AE33" s="77"/>
      <c r="AF33" s="84"/>
      <c r="AG33" s="85">
        <f>ROUND((AG32-0.01),2)</f>
        <v>51.23</v>
      </c>
      <c r="AH33" s="87">
        <v>0</v>
      </c>
      <c r="AI33" s="86">
        <v>0</v>
      </c>
    </row>
    <row r="34" spans="1:38" customHeight="1" ht="15.75">
      <c r="A34" s="70">
        <v>0.270833333333333</v>
      </c>
      <c r="B34" s="71">
        <v>0.28125</v>
      </c>
      <c r="C34" s="72">
        <v>50.02</v>
      </c>
      <c r="D34" s="73">
        <f>ROUND(C34,2)</f>
        <v>50.02</v>
      </c>
      <c r="E34" s="60">
        <v>180.71</v>
      </c>
      <c r="F34" s="60">
        <v>1077.67228</v>
      </c>
      <c r="G34" s="61">
        <f>ABS(F34)</f>
        <v>1077.67228</v>
      </c>
      <c r="H34" s="74">
        <v>58.51862</v>
      </c>
      <c r="I34" s="63">
        <f>MAX(H34,-0.12*G34)</f>
        <v>58.51862</v>
      </c>
      <c r="J34" s="63">
        <f>IF(ABS(G34)&lt;=10,0.5,IF(ABS(G34)&lt;=25,1,IF(ABS(G34)&lt;=100,2,10)))</f>
        <v>10</v>
      </c>
      <c r="K34" s="64">
        <f>IF(H34&lt;-J34,1,0)</f>
        <v>0</v>
      </c>
      <c r="L34" s="64">
        <f>IF(K34=K33,L33+K34,0)</f>
        <v>0</v>
      </c>
      <c r="M34" s="65">
        <f>IF(OR(L34=6,L34=12,L34=18,L34=24,,L34=30,L34=36,L34=42,L34=48,L34=54,L34=60,L34=66,L34=72,L34=78,L34=84,L34=90,L34=96),1,0)</f>
        <v>0</v>
      </c>
      <c r="N34" s="65">
        <f>IF(H34&gt;J34,1,0)</f>
        <v>1</v>
      </c>
      <c r="O34" s="65">
        <f>IF(N34=N33,O33+N34,0)</f>
        <v>0</v>
      </c>
      <c r="P34" s="65">
        <f>IF(OR(O34=6,O34=12,O34=18,O34=24,O34=30,O34=36,O34=42,O34=48,O34=54,O34=60,O34=66,O34=72,O34=78,O34=84,O34=90,O34=96),1,0)</f>
        <v>0</v>
      </c>
      <c r="Q34" s="66">
        <f>M34+P34</f>
        <v>0</v>
      </c>
      <c r="R34" s="66">
        <f>Q34*ABS(S34)*0.1</f>
        <v>0</v>
      </c>
      <c r="S34" s="67">
        <f>I34*E34/40000</f>
        <v>0.264372495505</v>
      </c>
      <c r="T34" s="60">
        <f>MIN($T$6/100*G34,150)</f>
        <v>129.3206736</v>
      </c>
      <c r="U34" s="60">
        <f>MIN($U$6/100*G34,200)</f>
        <v>161.650842</v>
      </c>
      <c r="V34" s="60">
        <f>MIN($V$6/100*G34,250)</f>
        <v>215.534456</v>
      </c>
      <c r="W34" s="60">
        <v>0.2</v>
      </c>
      <c r="X34" s="60">
        <v>0.2</v>
      </c>
      <c r="Y34" s="60">
        <v>0.6</v>
      </c>
      <c r="Z34" s="67">
        <f>IF(AND(D34&lt;49.85,H34&gt;0),$C$2*ABS(H34)/40000,(SUMPRODUCT(--(H34&gt;$T34:$V34),(H34-$T34:$V34),($W34:$Y34)))*E34/40000)</f>
        <v>0</v>
      </c>
      <c r="AA34" s="67">
        <f>IF(AND(C34&gt;=50.1,H34&lt;0),($A$2)*ABS(H34)/40000,0)</f>
        <v>0</v>
      </c>
      <c r="AB34" s="67">
        <f>S34+Z34+AA34</f>
        <v>0.264372495505</v>
      </c>
      <c r="AC34" s="75">
        <f>IF(AB34&gt;=0,AB34,"")</f>
        <v>0.264372495505</v>
      </c>
      <c r="AD34" s="76" t="str">
        <f>IF(AB34&lt;0,AB34,"")</f>
        <v/>
      </c>
      <c r="AE34" s="77"/>
      <c r="AF34" s="84"/>
      <c r="AG34" s="85">
        <f>ROUND((AG33-0.01),2)</f>
        <v>51.22</v>
      </c>
      <c r="AH34" s="87">
        <v>0</v>
      </c>
      <c r="AI34" s="86">
        <v>0</v>
      </c>
    </row>
    <row r="35" spans="1:38" customHeight="1" ht="15.75">
      <c r="A35" s="70">
        <v>0.28125</v>
      </c>
      <c r="B35" s="71">
        <v>0.291666666666667</v>
      </c>
      <c r="C35" s="72">
        <v>50.01</v>
      </c>
      <c r="D35" s="73">
        <f>ROUND(C35,2)</f>
        <v>50.01</v>
      </c>
      <c r="E35" s="60">
        <v>240.94</v>
      </c>
      <c r="F35" s="60">
        <v>1126.78588</v>
      </c>
      <c r="G35" s="61">
        <f>ABS(F35)</f>
        <v>1126.78588</v>
      </c>
      <c r="H35" s="74">
        <v>74.78681</v>
      </c>
      <c r="I35" s="63">
        <f>MAX(H35,-0.12*G35)</f>
        <v>74.78681</v>
      </c>
      <c r="J35" s="63">
        <f>IF(ABS(G35)&lt;=10,0.5,IF(ABS(G35)&lt;=25,1,IF(ABS(G35)&lt;=100,2,10)))</f>
        <v>10</v>
      </c>
      <c r="K35" s="64">
        <f>IF(H35&lt;-J35,1,0)</f>
        <v>0</v>
      </c>
      <c r="L35" s="64">
        <f>IF(K35=K34,L34+K35,0)</f>
        <v>0</v>
      </c>
      <c r="M35" s="65">
        <f>IF(OR(L35=6,L35=12,L35=18,L35=24,,L35=30,L35=36,L35=42,L35=48,L35=54,L35=60,L35=66,L35=72,L35=78,L35=84,L35=90,L35=96),1,0)</f>
        <v>0</v>
      </c>
      <c r="N35" s="65">
        <f>IF(H35&gt;J35,1,0)</f>
        <v>1</v>
      </c>
      <c r="O35" s="65">
        <f>IF(N35=N34,O34+N35,0)</f>
        <v>1</v>
      </c>
      <c r="P35" s="65">
        <f>IF(OR(O35=6,O35=12,O35=18,O35=24,O35=30,O35=36,O35=42,O35=48,O35=54,O35=60,O35=66,O35=72,O35=78,O35=84,O35=90,O35=96),1,0)</f>
        <v>0</v>
      </c>
      <c r="Q35" s="66">
        <f>M35+P35</f>
        <v>0</v>
      </c>
      <c r="R35" s="66">
        <f>Q35*ABS(S35)*0.1</f>
        <v>0</v>
      </c>
      <c r="S35" s="67">
        <f>I35*E35/40000</f>
        <v>0.450478350035</v>
      </c>
      <c r="T35" s="60">
        <f>MIN($T$6/100*G35,150)</f>
        <v>135.2143056</v>
      </c>
      <c r="U35" s="60">
        <f>MIN($U$6/100*G35,200)</f>
        <v>169.017882</v>
      </c>
      <c r="V35" s="60">
        <f>MIN($V$6/100*G35,250)</f>
        <v>225.357176</v>
      </c>
      <c r="W35" s="60">
        <v>0.2</v>
      </c>
      <c r="X35" s="60">
        <v>0.2</v>
      </c>
      <c r="Y35" s="60">
        <v>0.6</v>
      </c>
      <c r="Z35" s="67">
        <f>IF(AND(D35&lt;49.85,H35&gt;0),$C$2*ABS(H35)/40000,(SUMPRODUCT(--(H35&gt;$T35:$V35),(H35-$T35:$V35),($W35:$Y35)))*E35/40000)</f>
        <v>0</v>
      </c>
      <c r="AA35" s="67">
        <f>IF(AND(C35&gt;=50.1,H35&lt;0),($A$2)*ABS(H35)/40000,0)</f>
        <v>0</v>
      </c>
      <c r="AB35" s="67">
        <f>S35+Z35+AA35</f>
        <v>0.450478350035</v>
      </c>
      <c r="AC35" s="75">
        <f>IF(AB35&gt;=0,AB35,"")</f>
        <v>0.450478350035</v>
      </c>
      <c r="AD35" s="76" t="str">
        <f>IF(AB35&lt;0,AB35,"")</f>
        <v/>
      </c>
      <c r="AE35" s="77"/>
      <c r="AF35" s="84"/>
      <c r="AG35" s="85">
        <f>ROUND((AG34-0.01),2)</f>
        <v>51.21</v>
      </c>
      <c r="AH35" s="87">
        <v>0</v>
      </c>
      <c r="AI35" s="86">
        <v>0</v>
      </c>
    </row>
    <row r="36" spans="1:38" customHeight="1" ht="15.75">
      <c r="A36" s="70">
        <v>0.291666666666667</v>
      </c>
      <c r="B36" s="71">
        <v>0.302083333333334</v>
      </c>
      <c r="C36" s="72">
        <v>49.99</v>
      </c>
      <c r="D36" s="73">
        <f>ROUND(C36,2)</f>
        <v>49.99</v>
      </c>
      <c r="E36" s="60">
        <v>332.35</v>
      </c>
      <c r="F36" s="60">
        <v>1253.75948</v>
      </c>
      <c r="G36" s="61">
        <f>ABS(F36)</f>
        <v>1253.75948</v>
      </c>
      <c r="H36" s="74">
        <v>27.89757</v>
      </c>
      <c r="I36" s="63">
        <f>MAX(H36,-0.12*G36)</f>
        <v>27.89757</v>
      </c>
      <c r="J36" s="63">
        <f>IF(ABS(G36)&lt;=10,0.5,IF(ABS(G36)&lt;=25,1,IF(ABS(G36)&lt;=100,2,10)))</f>
        <v>10</v>
      </c>
      <c r="K36" s="64">
        <f>IF(H36&lt;-J36,1,0)</f>
        <v>0</v>
      </c>
      <c r="L36" s="64">
        <f>IF(K36=K35,L35+K36,0)</f>
        <v>0</v>
      </c>
      <c r="M36" s="65">
        <f>IF(OR(L36=6,L36=12,L36=18,L36=24,,L36=30,L36=36,L36=42,L36=48,L36=54,L36=60,L36=66,L36=72,L36=78,L36=84,L36=90,L36=96),1,0)</f>
        <v>0</v>
      </c>
      <c r="N36" s="65">
        <f>IF(H36&gt;J36,1,0)</f>
        <v>1</v>
      </c>
      <c r="O36" s="65">
        <f>IF(N36=N35,O35+N36,0)</f>
        <v>2</v>
      </c>
      <c r="P36" s="65">
        <f>IF(OR(O36=6,O36=12,O36=18,O36=24,O36=30,O36=36,O36=42,O36=48,O36=54,O36=60,O36=66,O36=72,O36=78,O36=84,O36=90,O36=96),1,0)</f>
        <v>0</v>
      </c>
      <c r="Q36" s="66">
        <f>M36+P36</f>
        <v>0</v>
      </c>
      <c r="R36" s="66">
        <f>Q36*ABS(S36)*0.1</f>
        <v>0</v>
      </c>
      <c r="S36" s="67">
        <f>I36*E36/40000</f>
        <v>0.2317939347375</v>
      </c>
      <c r="T36" s="60">
        <f>MIN($T$6/100*G36,150)</f>
        <v>150</v>
      </c>
      <c r="U36" s="60">
        <f>MIN($U$6/100*G36,200)</f>
        <v>188.063922</v>
      </c>
      <c r="V36" s="60">
        <f>MIN($V$6/100*G36,250)</f>
        <v>250</v>
      </c>
      <c r="W36" s="60">
        <v>0.2</v>
      </c>
      <c r="X36" s="60">
        <v>0.2</v>
      </c>
      <c r="Y36" s="60">
        <v>0.6</v>
      </c>
      <c r="Z36" s="67">
        <f>IF(AND(D36&lt;49.85,H36&gt;0),$C$2*ABS(H36)/40000,(SUMPRODUCT(--(H36&gt;$T36:$V36),(H36-$T36:$V36),($W36:$Y36)))*E36/40000)</f>
        <v>0</v>
      </c>
      <c r="AA36" s="67">
        <f>IF(AND(C36&gt;=50.1,H36&lt;0),($A$2)*ABS(H36)/40000,0)</f>
        <v>0</v>
      </c>
      <c r="AB36" s="67">
        <f>S36+Z36+AA36</f>
        <v>0.2317939347375</v>
      </c>
      <c r="AC36" s="75">
        <f>IF(AB36&gt;=0,AB36,"")</f>
        <v>0.2317939347375</v>
      </c>
      <c r="AD36" s="76" t="str">
        <f>IF(AB36&lt;0,AB36,"")</f>
        <v/>
      </c>
      <c r="AE36" s="77"/>
      <c r="AF36" s="84"/>
      <c r="AG36" s="85">
        <f>ROUND((AG35-0.01),2)</f>
        <v>51.2</v>
      </c>
      <c r="AH36" s="87">
        <v>0</v>
      </c>
      <c r="AI36" s="86">
        <v>0</v>
      </c>
    </row>
    <row r="37" spans="1:38" customHeight="1" ht="15.75">
      <c r="A37" s="70">
        <v>0.302083333333333</v>
      </c>
      <c r="B37" s="71">
        <v>0.3125</v>
      </c>
      <c r="C37" s="72">
        <v>49.95</v>
      </c>
      <c r="D37" s="73">
        <f>ROUND(C37,2)</f>
        <v>49.95</v>
      </c>
      <c r="E37" s="60">
        <v>457.06</v>
      </c>
      <c r="F37" s="60">
        <v>1406.89028</v>
      </c>
      <c r="G37" s="61">
        <f>ABS(F37)</f>
        <v>1406.89028</v>
      </c>
      <c r="H37" s="74">
        <v>-20.00345</v>
      </c>
      <c r="I37" s="63">
        <f>MAX(H37,-0.12*G37)</f>
        <v>-20.00345</v>
      </c>
      <c r="J37" s="63">
        <f>IF(ABS(G37)&lt;=10,0.5,IF(ABS(G37)&lt;=25,1,IF(ABS(G37)&lt;=100,2,10)))</f>
        <v>10</v>
      </c>
      <c r="K37" s="64">
        <f>IF(H37&lt;-J37,1,0)</f>
        <v>1</v>
      </c>
      <c r="L37" s="64">
        <f>IF(K37=K36,L36+K37,0)</f>
        <v>0</v>
      </c>
      <c r="M37" s="65">
        <f>IF(OR(L37=6,L37=12,L37=18,L37=24,,L37=30,L37=36,L37=42,L37=48,L37=54,L37=60,L37=66,L37=72,L37=78,L37=84,L37=90,L37=96),1,0)</f>
        <v>0</v>
      </c>
      <c r="N37" s="65">
        <f>IF(H37&gt;J37,1,0)</f>
        <v>0</v>
      </c>
      <c r="O37" s="65">
        <f>IF(N37=N36,O36+N37,0)</f>
        <v>0</v>
      </c>
      <c r="P37" s="65">
        <f>IF(OR(O37=6,O37=12,O37=18,O37=24,O37=30,O37=36,O37=42,O37=48,O37=54,O37=60,O37=66,O37=72,O37=78,O37=84,O37=90,O37=96),1,0)</f>
        <v>0</v>
      </c>
      <c r="Q37" s="66">
        <f>M37+P37</f>
        <v>0</v>
      </c>
      <c r="R37" s="66">
        <f>Q37*ABS(S37)*0.1</f>
        <v>0</v>
      </c>
      <c r="S37" s="67">
        <f>I37*E37/40000</f>
        <v>-0.228569421425</v>
      </c>
      <c r="T37" s="60">
        <f>MIN($T$6/100*G37,150)</f>
        <v>150</v>
      </c>
      <c r="U37" s="60">
        <f>MIN($U$6/100*G37,200)</f>
        <v>200</v>
      </c>
      <c r="V37" s="60">
        <f>MIN($V$6/100*G37,250)</f>
        <v>250</v>
      </c>
      <c r="W37" s="60">
        <v>0.2</v>
      </c>
      <c r="X37" s="60">
        <v>0.2</v>
      </c>
      <c r="Y37" s="60">
        <v>0.6</v>
      </c>
      <c r="Z37" s="67">
        <f>IF(AND(D37&lt;49.85,H37&gt;0),$C$2*ABS(H37)/40000,(SUMPRODUCT(--(H37&gt;$T37:$V37),(H37-$T37:$V37),($W37:$Y37)))*E37/40000)</f>
        <v>0</v>
      </c>
      <c r="AA37" s="67">
        <f>IF(AND(C37&gt;=50.1,H37&lt;0),($A$2)*ABS(H37)/40000,0)</f>
        <v>0</v>
      </c>
      <c r="AB37" s="67">
        <f>S37+Z37+AA37</f>
        <v>-0.228569421425</v>
      </c>
      <c r="AC37" s="75" t="str">
        <f>IF(AB37&gt;=0,AB37,"")</f>
        <v/>
      </c>
      <c r="AD37" s="76">
        <f>IF(AB37&lt;0,AB37,"")</f>
        <v>-0.228569421425</v>
      </c>
      <c r="AE37" s="77"/>
      <c r="AF37" s="84"/>
      <c r="AG37" s="85">
        <f>ROUND((AG36-0.01),2)</f>
        <v>51.19</v>
      </c>
      <c r="AH37" s="87">
        <v>0</v>
      </c>
      <c r="AI37" s="86">
        <v>0</v>
      </c>
    </row>
    <row r="38" spans="1:38" customHeight="1" ht="15.75">
      <c r="A38" s="70">
        <v>0.3125</v>
      </c>
      <c r="B38" s="71">
        <v>0.322916666666667</v>
      </c>
      <c r="C38" s="72">
        <v>49.96</v>
      </c>
      <c r="D38" s="73">
        <f>ROUND(C38,2)</f>
        <v>49.96</v>
      </c>
      <c r="E38" s="60">
        <v>425.88</v>
      </c>
      <c r="F38" s="60">
        <v>1414.63033</v>
      </c>
      <c r="G38" s="61">
        <f>ABS(F38)</f>
        <v>1414.63033</v>
      </c>
      <c r="H38" s="74">
        <v>20.66755</v>
      </c>
      <c r="I38" s="63">
        <f>MAX(H38,-0.12*G38)</f>
        <v>20.66755</v>
      </c>
      <c r="J38" s="63">
        <f>IF(ABS(G38)&lt;=10,0.5,IF(ABS(G38)&lt;=25,1,IF(ABS(G38)&lt;=100,2,10)))</f>
        <v>10</v>
      </c>
      <c r="K38" s="64">
        <f>IF(H38&lt;-J38,1,0)</f>
        <v>0</v>
      </c>
      <c r="L38" s="64">
        <f>IF(K38=K37,L37+K38,0)</f>
        <v>0</v>
      </c>
      <c r="M38" s="65">
        <f>IF(OR(L38=6,L38=12,L38=18,L38=24,,L38=30,L38=36,L38=42,L38=48,L38=54,L38=60,L38=66,L38=72,L38=78,L38=84,L38=90,L38=96),1,0)</f>
        <v>0</v>
      </c>
      <c r="N38" s="65">
        <f>IF(H38&gt;J38,1,0)</f>
        <v>1</v>
      </c>
      <c r="O38" s="65">
        <f>IF(N38=N37,O37+N38,0)</f>
        <v>0</v>
      </c>
      <c r="P38" s="65">
        <f>IF(OR(O38=6,O38=12,O38=18,O38=24,O38=30,O38=36,O38=42,O38=48,O38=54,O38=60,O38=66,O38=72,O38=78,O38=84,O38=90,O38=96),1,0)</f>
        <v>0</v>
      </c>
      <c r="Q38" s="66">
        <f>M38+P38</f>
        <v>0</v>
      </c>
      <c r="R38" s="66">
        <f>Q38*ABS(S38)*0.1</f>
        <v>0</v>
      </c>
      <c r="S38" s="67">
        <f>I38*E38/40000</f>
        <v>0.22004740485</v>
      </c>
      <c r="T38" s="60">
        <f>MIN($T$6/100*G38,150)</f>
        <v>150</v>
      </c>
      <c r="U38" s="60">
        <f>MIN($U$6/100*G38,200)</f>
        <v>200</v>
      </c>
      <c r="V38" s="60">
        <f>MIN($V$6/100*G38,250)</f>
        <v>250</v>
      </c>
      <c r="W38" s="60">
        <v>0.2</v>
      </c>
      <c r="X38" s="60">
        <v>0.2</v>
      </c>
      <c r="Y38" s="60">
        <v>0.6</v>
      </c>
      <c r="Z38" s="67">
        <f>IF(AND(D38&lt;49.85,H38&gt;0),$C$2*ABS(H38)/40000,(SUMPRODUCT(--(H38&gt;$T38:$V38),(H38-$T38:$V38),($W38:$Y38)))*E38/40000)</f>
        <v>0</v>
      </c>
      <c r="AA38" s="67">
        <f>IF(AND(C38&gt;=50.1,H38&lt;0),($A$2)*ABS(H38)/40000,0)</f>
        <v>0</v>
      </c>
      <c r="AB38" s="67">
        <f>S38+Z38+AA38</f>
        <v>0.22004740485</v>
      </c>
      <c r="AC38" s="75">
        <f>IF(AB38&gt;=0,AB38,"")</f>
        <v>0.22004740485</v>
      </c>
      <c r="AD38" s="76" t="str">
        <f>IF(AB38&lt;0,AB38,"")</f>
        <v/>
      </c>
      <c r="AE38" s="77"/>
      <c r="AF38" s="88"/>
      <c r="AG38" s="85">
        <f>ROUND((AG37-0.01),2)</f>
        <v>51.18</v>
      </c>
      <c r="AH38" s="87">
        <v>0</v>
      </c>
      <c r="AI38" s="86">
        <v>0</v>
      </c>
    </row>
    <row r="39" spans="1:38" customHeight="1" ht="15.75">
      <c r="A39" s="70">
        <v>0.322916666666667</v>
      </c>
      <c r="B39" s="71">
        <v>0.333333333333334</v>
      </c>
      <c r="C39" s="72">
        <v>49.94</v>
      </c>
      <c r="D39" s="73">
        <f>ROUND(C39,2)</f>
        <v>49.94</v>
      </c>
      <c r="E39" s="60">
        <v>488.24</v>
      </c>
      <c r="F39" s="60">
        <v>1455.09773</v>
      </c>
      <c r="G39" s="61">
        <f>ABS(F39)</f>
        <v>1455.09773</v>
      </c>
      <c r="H39" s="74">
        <v>-22.27715</v>
      </c>
      <c r="I39" s="63">
        <f>MAX(H39,-0.12*G39)</f>
        <v>-22.27715</v>
      </c>
      <c r="J39" s="63">
        <f>IF(ABS(G39)&lt;=10,0.5,IF(ABS(G39)&lt;=25,1,IF(ABS(G39)&lt;=100,2,10)))</f>
        <v>10</v>
      </c>
      <c r="K39" s="64">
        <f>IF(H39&lt;-J39,1,0)</f>
        <v>1</v>
      </c>
      <c r="L39" s="64">
        <f>IF(K39=K38,L38+K39,0)</f>
        <v>0</v>
      </c>
      <c r="M39" s="65">
        <f>IF(OR(L39=6,L39=12,L39=18,L39=24,,L39=30,L39=36,L39=42,L39=48,L39=54,L39=60,L39=66,L39=72,L39=78,L39=84,L39=90,L39=96),1,0)</f>
        <v>0</v>
      </c>
      <c r="N39" s="65">
        <f>IF(H39&gt;J39,1,0)</f>
        <v>0</v>
      </c>
      <c r="O39" s="65">
        <f>IF(N39=N38,O38+N39,0)</f>
        <v>0</v>
      </c>
      <c r="P39" s="65">
        <f>IF(OR(O39=6,O39=12,O39=18,O39=24,O39=30,O39=36,O39=42,O39=48,O39=54,O39=60,O39=66,O39=72,O39=78,O39=84,O39=90,O39=96),1,0)</f>
        <v>0</v>
      </c>
      <c r="Q39" s="66">
        <f>M39+P39</f>
        <v>0</v>
      </c>
      <c r="R39" s="66">
        <f>Q39*ABS(S39)*0.1</f>
        <v>0</v>
      </c>
      <c r="S39" s="67">
        <f>I39*E39/40000</f>
        <v>-0.2719148929</v>
      </c>
      <c r="T39" s="60">
        <f>MIN($T$6/100*G39,150)</f>
        <v>150</v>
      </c>
      <c r="U39" s="60">
        <f>MIN($U$6/100*G39,200)</f>
        <v>200</v>
      </c>
      <c r="V39" s="60">
        <f>MIN($V$6/100*G39,250)</f>
        <v>250</v>
      </c>
      <c r="W39" s="60">
        <v>0.2</v>
      </c>
      <c r="X39" s="60">
        <v>0.2</v>
      </c>
      <c r="Y39" s="60">
        <v>0.6</v>
      </c>
      <c r="Z39" s="67">
        <f>IF(AND(D39&lt;49.85,H39&gt;0),$C$2*ABS(H39)/40000,(SUMPRODUCT(--(H39&gt;$T39:$V39),(H39-$T39:$V39),($W39:$Y39)))*E39/40000)</f>
        <v>0</v>
      </c>
      <c r="AA39" s="67">
        <f>IF(AND(C39&gt;=50.1,H39&lt;0),($A$2)*ABS(H39)/40000,0)</f>
        <v>0</v>
      </c>
      <c r="AB39" s="67">
        <f>S39+Z39+AA39</f>
        <v>-0.2719148929</v>
      </c>
      <c r="AC39" s="75" t="str">
        <f>IF(AB39&gt;=0,AB39,"")</f>
        <v/>
      </c>
      <c r="AD39" s="76">
        <f>IF(AB39&lt;0,AB39,"")</f>
        <v>-0.2719148929</v>
      </c>
      <c r="AE39" s="77"/>
      <c r="AF39" s="89"/>
      <c r="AG39" s="85">
        <f>ROUND((AG38-0.01),2)</f>
        <v>51.17</v>
      </c>
      <c r="AH39" s="87">
        <v>0</v>
      </c>
      <c r="AI39" s="86">
        <v>0</v>
      </c>
    </row>
    <row r="40" spans="1:38" customHeight="1" ht="15.75">
      <c r="A40" s="70">
        <v>0.333333333333333</v>
      </c>
      <c r="B40" s="71">
        <v>0.34375</v>
      </c>
      <c r="C40" s="72">
        <v>50</v>
      </c>
      <c r="D40" s="73">
        <f>ROUND(C40,2)</f>
        <v>50</v>
      </c>
      <c r="E40" s="60">
        <v>301.18</v>
      </c>
      <c r="F40" s="60">
        <v>1392.71174</v>
      </c>
      <c r="G40" s="61">
        <f>ABS(F40)</f>
        <v>1392.71174</v>
      </c>
      <c r="H40" s="74">
        <v>46.13564</v>
      </c>
      <c r="I40" s="63">
        <f>MAX(H40,-0.12*G40)</f>
        <v>46.13564</v>
      </c>
      <c r="J40" s="63">
        <f>IF(ABS(G40)&lt;=10,0.5,IF(ABS(G40)&lt;=25,1,IF(ABS(G40)&lt;=100,2,10)))</f>
        <v>10</v>
      </c>
      <c r="K40" s="64">
        <f>IF(H40&lt;-J40,1,0)</f>
        <v>0</v>
      </c>
      <c r="L40" s="64">
        <f>IF(K40=K39,L39+K40,0)</f>
        <v>0</v>
      </c>
      <c r="M40" s="65">
        <f>IF(OR(L40=6,L40=12,L40=18,L40=24,,L40=30,L40=36,L40=42,L40=48,L40=54,L40=60,L40=66,L40=72,L40=78,L40=84,L40=90,L40=96),1,0)</f>
        <v>0</v>
      </c>
      <c r="N40" s="65">
        <f>IF(H40&gt;J40,1,0)</f>
        <v>1</v>
      </c>
      <c r="O40" s="65">
        <f>IF(N40=N39,O39+N40,0)</f>
        <v>0</v>
      </c>
      <c r="P40" s="65">
        <f>IF(OR(O40=6,O40=12,O40=18,O40=24,O40=30,O40=36,O40=42,O40=48,O40=54,O40=60,O40=66,O40=72,O40=78,O40=84,O40=90,O40=96),1,0)</f>
        <v>0</v>
      </c>
      <c r="Q40" s="66">
        <f>M40+P40</f>
        <v>0</v>
      </c>
      <c r="R40" s="66">
        <f>Q40*ABS(S40)*0.1</f>
        <v>0</v>
      </c>
      <c r="S40" s="67">
        <f>I40*E40/40000</f>
        <v>0.34737830138</v>
      </c>
      <c r="T40" s="60">
        <f>MIN($T$6/100*G40,150)</f>
        <v>150</v>
      </c>
      <c r="U40" s="60">
        <f>MIN($U$6/100*G40,200)</f>
        <v>200</v>
      </c>
      <c r="V40" s="60">
        <f>MIN($V$6/100*G40,250)</f>
        <v>250</v>
      </c>
      <c r="W40" s="60">
        <v>0.2</v>
      </c>
      <c r="X40" s="60">
        <v>0.2</v>
      </c>
      <c r="Y40" s="60">
        <v>0.6</v>
      </c>
      <c r="Z40" s="67">
        <f>IF(AND(D40&lt;49.85,H40&gt;0),$C$2*ABS(H40)/40000,(SUMPRODUCT(--(H40&gt;$T40:$V40),(H40-$T40:$V40),($W40:$Y40)))*E40/40000)</f>
        <v>0</v>
      </c>
      <c r="AA40" s="67">
        <f>IF(AND(C40&gt;=50.1,H40&lt;0),($A$2)*ABS(H40)/40000,0)</f>
        <v>0</v>
      </c>
      <c r="AB40" s="67">
        <f>S40+Z40+AA40</f>
        <v>0.34737830138</v>
      </c>
      <c r="AC40" s="75">
        <f>IF(AB40&gt;=0,AB40,"")</f>
        <v>0.34737830138</v>
      </c>
      <c r="AD40" s="76" t="str">
        <f>IF(AB40&lt;0,AB40,"")</f>
        <v/>
      </c>
      <c r="AE40" s="77"/>
      <c r="AF40" s="89"/>
      <c r="AG40" s="85">
        <f>ROUND((AG39-0.01),2)</f>
        <v>51.16</v>
      </c>
      <c r="AH40" s="87">
        <v>0</v>
      </c>
      <c r="AI40" s="86">
        <v>0</v>
      </c>
    </row>
    <row r="41" spans="1:38" customHeight="1" ht="15.75">
      <c r="A41" s="70">
        <v>0.34375</v>
      </c>
      <c r="B41" s="71">
        <v>0.354166666666667</v>
      </c>
      <c r="C41" s="72">
        <v>49.93</v>
      </c>
      <c r="D41" s="73">
        <f>ROUND(C41,2)</f>
        <v>49.93</v>
      </c>
      <c r="E41" s="60">
        <v>519.41</v>
      </c>
      <c r="F41" s="60">
        <v>1462.9398</v>
      </c>
      <c r="G41" s="61">
        <f>ABS(F41)</f>
        <v>1462.9398</v>
      </c>
      <c r="H41" s="74">
        <v>-23.38914</v>
      </c>
      <c r="I41" s="63">
        <f>MAX(H41,-0.12*G41)</f>
        <v>-23.38914</v>
      </c>
      <c r="J41" s="63">
        <f>IF(ABS(G41)&lt;=10,0.5,IF(ABS(G41)&lt;=25,1,IF(ABS(G41)&lt;=100,2,10)))</f>
        <v>10</v>
      </c>
      <c r="K41" s="64">
        <f>IF(H41&lt;-J41,1,0)</f>
        <v>1</v>
      </c>
      <c r="L41" s="64">
        <f>IF(K41=K40,L40+K41,0)</f>
        <v>0</v>
      </c>
      <c r="M41" s="65">
        <f>IF(OR(L41=6,L41=12,L41=18,L41=24,,L41=30,L41=36,L41=42,L41=48,L41=54,L41=60,L41=66,L41=72,L41=78,L41=84,L41=90,L41=96),1,0)</f>
        <v>0</v>
      </c>
      <c r="N41" s="65">
        <f>IF(H41&gt;J41,1,0)</f>
        <v>0</v>
      </c>
      <c r="O41" s="65">
        <f>IF(N41=N40,O40+N41,0)</f>
        <v>0</v>
      </c>
      <c r="P41" s="65">
        <f>IF(OR(O41=6,O41=12,O41=18,O41=24,O41=30,O41=36,O41=42,O41=48,O41=54,O41=60,O41=66,O41=72,O41=78,O41=84,O41=90,O41=96),1,0)</f>
        <v>0</v>
      </c>
      <c r="Q41" s="66">
        <f>M41+P41</f>
        <v>0</v>
      </c>
      <c r="R41" s="66">
        <f>Q41*ABS(S41)*0.1</f>
        <v>0</v>
      </c>
      <c r="S41" s="67">
        <f>I41*E41/40000</f>
        <v>-0.303713830185</v>
      </c>
      <c r="T41" s="60">
        <f>MIN($T$6/100*G41,150)</f>
        <v>150</v>
      </c>
      <c r="U41" s="60">
        <f>MIN($U$6/100*G41,200)</f>
        <v>200</v>
      </c>
      <c r="V41" s="60">
        <f>MIN($V$6/100*G41,250)</f>
        <v>250</v>
      </c>
      <c r="W41" s="60">
        <v>0.2</v>
      </c>
      <c r="X41" s="60">
        <v>0.2</v>
      </c>
      <c r="Y41" s="60">
        <v>0.6</v>
      </c>
      <c r="Z41" s="67">
        <f>IF(AND(D41&lt;49.85,H41&gt;0),$C$2*ABS(H41)/40000,(SUMPRODUCT(--(H41&gt;$T41:$V41),(H41-$T41:$V41),($W41:$Y41)))*E41/40000)</f>
        <v>0</v>
      </c>
      <c r="AA41" s="67">
        <f>IF(AND(C41&gt;=50.1,H41&lt;0),($A$2)*ABS(H41)/40000,0)</f>
        <v>0</v>
      </c>
      <c r="AB41" s="67">
        <f>S41+Z41+AA41</f>
        <v>-0.303713830185</v>
      </c>
      <c r="AC41" s="75" t="str">
        <f>IF(AB41&gt;=0,AB41,"")</f>
        <v/>
      </c>
      <c r="AD41" s="76">
        <f>IF(AB41&lt;0,AB41,"")</f>
        <v>-0.303713830185</v>
      </c>
      <c r="AE41" s="77"/>
      <c r="AF41" s="89"/>
      <c r="AG41" s="85">
        <f>ROUND((AG40-0.01),2)</f>
        <v>51.15</v>
      </c>
      <c r="AH41" s="87">
        <v>0</v>
      </c>
      <c r="AI41" s="86">
        <v>0</v>
      </c>
    </row>
    <row r="42" spans="1:38" customHeight="1" ht="15.75">
      <c r="A42" s="70">
        <v>0.354166666666667</v>
      </c>
      <c r="B42" s="71">
        <v>0.364583333333334</v>
      </c>
      <c r="C42" s="72">
        <v>49.87</v>
      </c>
      <c r="D42" s="73">
        <f>ROUND(C42,2)</f>
        <v>49.87</v>
      </c>
      <c r="E42" s="60">
        <v>706.47</v>
      </c>
      <c r="F42" s="60">
        <v>1418.19309</v>
      </c>
      <c r="G42" s="61">
        <f>ABS(F42)</f>
        <v>1418.19309</v>
      </c>
      <c r="H42" s="74">
        <v>0.27476</v>
      </c>
      <c r="I42" s="63">
        <f>MAX(H42,-0.12*G42)</f>
        <v>0.27476</v>
      </c>
      <c r="J42" s="63">
        <f>IF(ABS(G42)&lt;=10,0.5,IF(ABS(G42)&lt;=25,1,IF(ABS(G42)&lt;=100,2,10)))</f>
        <v>10</v>
      </c>
      <c r="K42" s="64">
        <f>IF(H42&lt;-J42,1,0)</f>
        <v>0</v>
      </c>
      <c r="L42" s="64">
        <f>IF(K42=K41,L41+K42,0)</f>
        <v>0</v>
      </c>
      <c r="M42" s="65">
        <f>IF(OR(L42=6,L42=12,L42=18,L42=24,,L42=30,L42=36,L42=42,L42=48,L42=54,L42=60,L42=66,L42=72,L42=78,L42=84,L42=90,L42=96),1,0)</f>
        <v>0</v>
      </c>
      <c r="N42" s="65">
        <f>IF(H42&gt;J42,1,0)</f>
        <v>0</v>
      </c>
      <c r="O42" s="65">
        <f>IF(N42=N41,O41+N42,0)</f>
        <v>0</v>
      </c>
      <c r="P42" s="65">
        <f>IF(OR(O42=6,O42=12,O42=18,O42=24,O42=30,O42=36,O42=42,O42=48,O42=54,O42=60,O42=66,O42=72,O42=78,O42=84,O42=90,O42=96),1,0)</f>
        <v>0</v>
      </c>
      <c r="Q42" s="66">
        <f>M42+P42</f>
        <v>0</v>
      </c>
      <c r="R42" s="66">
        <f>Q42*ABS(S42)*0.1</f>
        <v>0</v>
      </c>
      <c r="S42" s="67">
        <f>I42*E42/40000</f>
        <v>0.00485274243</v>
      </c>
      <c r="T42" s="60">
        <f>MIN($T$6/100*G42,150)</f>
        <v>150</v>
      </c>
      <c r="U42" s="60">
        <f>MIN($U$6/100*G42,200)</f>
        <v>200</v>
      </c>
      <c r="V42" s="60">
        <f>MIN($V$6/100*G42,250)</f>
        <v>250</v>
      </c>
      <c r="W42" s="60">
        <v>0.2</v>
      </c>
      <c r="X42" s="60">
        <v>0.2</v>
      </c>
      <c r="Y42" s="60">
        <v>0.6</v>
      </c>
      <c r="Z42" s="67">
        <f>IF(AND(D42&lt;49.85,H42&gt;0),$C$2*ABS(H42)/40000,(SUMPRODUCT(--(H42&gt;$T42:$V42),(H42-$T42:$V42),($W42:$Y42)))*E42/40000)</f>
        <v>0</v>
      </c>
      <c r="AA42" s="67">
        <f>IF(AND(C42&gt;=50.1,H42&lt;0),($A$2)*ABS(H42)/40000,0)</f>
        <v>0</v>
      </c>
      <c r="AB42" s="67">
        <f>S42+Z42+AA42</f>
        <v>0.00485274243</v>
      </c>
      <c r="AC42" s="75">
        <f>IF(AB42&gt;=0,AB42,"")</f>
        <v>0.00485274243</v>
      </c>
      <c r="AD42" s="76" t="str">
        <f>IF(AB42&lt;0,AB42,"")</f>
        <v/>
      </c>
      <c r="AE42" s="77"/>
      <c r="AF42" s="89"/>
      <c r="AG42" s="85">
        <f>ROUND((AG41-0.01),2)</f>
        <v>51.14</v>
      </c>
      <c r="AH42" s="87">
        <v>0</v>
      </c>
      <c r="AI42" s="86">
        <v>0</v>
      </c>
    </row>
    <row r="43" spans="1:38" customHeight="1" ht="15.75">
      <c r="A43" s="70">
        <v>0.364583333333333</v>
      </c>
      <c r="B43" s="71">
        <v>0.375</v>
      </c>
      <c r="C43" s="72">
        <v>49.88</v>
      </c>
      <c r="D43" s="73">
        <f>ROUND(C43,2)</f>
        <v>49.88</v>
      </c>
      <c r="E43" s="60">
        <v>675.29</v>
      </c>
      <c r="F43" s="60">
        <v>1409.17845</v>
      </c>
      <c r="G43" s="61">
        <f>ABS(F43)</f>
        <v>1409.17845</v>
      </c>
      <c r="H43" s="74">
        <v>1.37247</v>
      </c>
      <c r="I43" s="63">
        <f>MAX(H43,-0.12*G43)</f>
        <v>1.37247</v>
      </c>
      <c r="J43" s="63">
        <f>IF(ABS(G43)&lt;=10,0.5,IF(ABS(G43)&lt;=25,1,IF(ABS(G43)&lt;=100,2,10)))</f>
        <v>10</v>
      </c>
      <c r="K43" s="64">
        <f>IF(H43&lt;-J43,1,0)</f>
        <v>0</v>
      </c>
      <c r="L43" s="64">
        <f>IF(K43=K42,L42+K43,0)</f>
        <v>0</v>
      </c>
      <c r="M43" s="65">
        <f>IF(OR(L43=6,L43=12,L43=18,L43=24,,L43=30,L43=36,L43=42,L43=48,L43=54,L43=60,L43=66,L43=72,L43=78,L43=84,L43=90,L43=96),1,0)</f>
        <v>0</v>
      </c>
      <c r="N43" s="65">
        <f>IF(H43&gt;J43,1,0)</f>
        <v>0</v>
      </c>
      <c r="O43" s="65">
        <f>IF(N43=N42,O42+N43,0)</f>
        <v>0</v>
      </c>
      <c r="P43" s="65">
        <f>IF(OR(O43=6,O43=12,O43=18,O43=24,O43=30,O43=36,O43=42,O43=48,O43=54,O43=60,O43=66,O43=72,O43=78,O43=84,O43=90,O43=96),1,0)</f>
        <v>0</v>
      </c>
      <c r="Q43" s="66">
        <f>M43+P43</f>
        <v>0</v>
      </c>
      <c r="R43" s="66">
        <f>Q43*ABS(S43)*0.1</f>
        <v>0</v>
      </c>
      <c r="S43" s="67">
        <f>I43*E43/40000</f>
        <v>0.0231703816575</v>
      </c>
      <c r="T43" s="60">
        <f>MIN($T$6/100*G43,150)</f>
        <v>150</v>
      </c>
      <c r="U43" s="60">
        <f>MIN($U$6/100*G43,200)</f>
        <v>200</v>
      </c>
      <c r="V43" s="60">
        <f>MIN($V$6/100*G43,250)</f>
        <v>250</v>
      </c>
      <c r="W43" s="60">
        <v>0.2</v>
      </c>
      <c r="X43" s="60">
        <v>0.2</v>
      </c>
      <c r="Y43" s="60">
        <v>0.6</v>
      </c>
      <c r="Z43" s="67">
        <f>IF(AND(D43&lt;49.85,H43&gt;0),$C$2*ABS(H43)/40000,(SUMPRODUCT(--(H43&gt;$T43:$V43),(H43-$T43:$V43),($W43:$Y43)))*E43/40000)</f>
        <v>0</v>
      </c>
      <c r="AA43" s="67">
        <f>IF(AND(C43&gt;=50.1,H43&lt;0),($A$2)*ABS(H43)/40000,0)</f>
        <v>0</v>
      </c>
      <c r="AB43" s="67">
        <f>S43+Z43+AA43</f>
        <v>0.0231703816575</v>
      </c>
      <c r="AC43" s="75">
        <f>IF(AB43&gt;=0,AB43,"")</f>
        <v>0.0231703816575</v>
      </c>
      <c r="AD43" s="76" t="str">
        <f>IF(AB43&lt;0,AB43,"")</f>
        <v/>
      </c>
      <c r="AE43" s="77"/>
      <c r="AF43" s="89"/>
      <c r="AG43" s="85">
        <f>ROUND((AG42-0.01),2)</f>
        <v>51.13</v>
      </c>
      <c r="AH43" s="87">
        <v>0</v>
      </c>
      <c r="AI43" s="86">
        <v>0</v>
      </c>
      <c r="AK43" s="90"/>
    </row>
    <row r="44" spans="1:38" customHeight="1" ht="15.75">
      <c r="A44" s="70">
        <v>0.375</v>
      </c>
      <c r="B44" s="71">
        <v>0.385416666666667</v>
      </c>
      <c r="C44" s="72">
        <v>49.8</v>
      </c>
      <c r="D44" s="73">
        <f>ROUND(C44,2)</f>
        <v>49.8</v>
      </c>
      <c r="E44" s="60">
        <v>800</v>
      </c>
      <c r="F44" s="60">
        <v>1379.38881</v>
      </c>
      <c r="G44" s="61">
        <f>ABS(F44)</f>
        <v>1379.38881</v>
      </c>
      <c r="H44" s="74">
        <v>-3.18501</v>
      </c>
      <c r="I44" s="63">
        <f>MAX(H44,-0.12*G44)</f>
        <v>-3.18501</v>
      </c>
      <c r="J44" s="63">
        <f>IF(ABS(G44)&lt;=10,0.5,IF(ABS(G44)&lt;=25,1,IF(ABS(G44)&lt;=100,2,10)))</f>
        <v>10</v>
      </c>
      <c r="K44" s="64">
        <f>IF(H44&lt;-J44,1,0)</f>
        <v>0</v>
      </c>
      <c r="L44" s="64">
        <f>IF(K44=K43,L43+K44,0)</f>
        <v>0</v>
      </c>
      <c r="M44" s="65">
        <f>IF(OR(L44=6,L44=12,L44=18,L44=24,,L44=30,L44=36,L44=42,L44=48,L44=54,L44=60,L44=66,L44=72,L44=78,L44=84,L44=90,L44=96),1,0)</f>
        <v>0</v>
      </c>
      <c r="N44" s="65">
        <f>IF(H44&gt;J44,1,0)</f>
        <v>0</v>
      </c>
      <c r="O44" s="65">
        <f>IF(N44=N43,O43+N44,0)</f>
        <v>0</v>
      </c>
      <c r="P44" s="65">
        <f>IF(OR(O44=6,O44=12,O44=18,O44=24,O44=30,O44=36,O44=42,O44=48,O44=54,O44=60,O44=66,O44=72,O44=78,O44=84,O44=90,O44=96),1,0)</f>
        <v>0</v>
      </c>
      <c r="Q44" s="66">
        <f>M44+P44</f>
        <v>0</v>
      </c>
      <c r="R44" s="66">
        <f>Q44*ABS(S44)*0.1</f>
        <v>0</v>
      </c>
      <c r="S44" s="67">
        <f>I44*E44/40000</f>
        <v>-0.06370020000000001</v>
      </c>
      <c r="T44" s="60">
        <f>MIN($T$6/100*G44,150)</f>
        <v>150</v>
      </c>
      <c r="U44" s="60">
        <f>MIN($U$6/100*G44,200)</f>
        <v>200</v>
      </c>
      <c r="V44" s="60">
        <f>MIN($V$6/100*G44,250)</f>
        <v>250</v>
      </c>
      <c r="W44" s="60">
        <v>0.2</v>
      </c>
      <c r="X44" s="60">
        <v>0.2</v>
      </c>
      <c r="Y44" s="60">
        <v>0.6</v>
      </c>
      <c r="Z44" s="67">
        <f>IF(AND(D44&lt;49.85,H44&gt;0),$C$2*ABS(H44)/40000,(SUMPRODUCT(--(H44&gt;$T44:$V44),(H44-$T44:$V44),($W44:$Y44)))*E44/40000)</f>
        <v>0</v>
      </c>
      <c r="AA44" s="67">
        <f>IF(AND(C44&gt;=50.1,H44&lt;0),($A$2)*ABS(H44)/40000,0)</f>
        <v>0</v>
      </c>
      <c r="AB44" s="67">
        <f>S44+Z44+AA44</f>
        <v>-0.06370020000000001</v>
      </c>
      <c r="AC44" s="75" t="str">
        <f>IF(AB44&gt;=0,AB44,"")</f>
        <v/>
      </c>
      <c r="AD44" s="76">
        <f>IF(AB44&lt;0,AB44,"")</f>
        <v>-0.06370020000000001</v>
      </c>
      <c r="AE44" s="77"/>
      <c r="AF44" s="89"/>
      <c r="AG44" s="85">
        <f>ROUND((AG43-0.01),2)</f>
        <v>51.12</v>
      </c>
      <c r="AH44" s="87">
        <v>0</v>
      </c>
      <c r="AI44" s="86">
        <v>0</v>
      </c>
    </row>
    <row r="45" spans="1:38" customHeight="1" ht="15.75">
      <c r="A45" s="70">
        <v>0.385416666666667</v>
      </c>
      <c r="B45" s="71">
        <v>0.395833333333334</v>
      </c>
      <c r="C45" s="72">
        <v>49.97</v>
      </c>
      <c r="D45" s="73">
        <f>ROUND(C45,2)</f>
        <v>49.97</v>
      </c>
      <c r="E45" s="60">
        <v>394.71</v>
      </c>
      <c r="F45" s="60">
        <v>1389.04905</v>
      </c>
      <c r="G45" s="61">
        <f>ABS(F45)</f>
        <v>1389.04905</v>
      </c>
      <c r="H45" s="74">
        <v>-10.16816</v>
      </c>
      <c r="I45" s="63">
        <f>MAX(H45,-0.12*G45)</f>
        <v>-10.16816</v>
      </c>
      <c r="J45" s="63">
        <f>IF(ABS(G45)&lt;=10,0.5,IF(ABS(G45)&lt;=25,1,IF(ABS(G45)&lt;=100,2,10)))</f>
        <v>10</v>
      </c>
      <c r="K45" s="64">
        <f>IF(H45&lt;-J45,1,0)</f>
        <v>1</v>
      </c>
      <c r="L45" s="64">
        <f>IF(K45=K44,L44+K45,0)</f>
        <v>0</v>
      </c>
      <c r="M45" s="65">
        <f>IF(OR(L45=6,L45=12,L45=18,L45=24,,L45=30,L45=36,L45=42,L45=48,L45=54,L45=60,L45=66,L45=72,L45=78,L45=84,L45=90,L45=96),1,0)</f>
        <v>0</v>
      </c>
      <c r="N45" s="65">
        <f>IF(H45&gt;J45,1,0)</f>
        <v>0</v>
      </c>
      <c r="O45" s="65">
        <f>IF(N45=N44,O44+N45,0)</f>
        <v>0</v>
      </c>
      <c r="P45" s="65">
        <f>IF(OR(O45=6,O45=12,O45=18,O45=24,O45=30,O45=36,O45=42,O45=48,O45=54,O45=60,O45=66,O45=72,O45=78,O45=84,O45=90,O45=96),1,0)</f>
        <v>0</v>
      </c>
      <c r="Q45" s="66">
        <f>M45+P45</f>
        <v>0</v>
      </c>
      <c r="R45" s="66">
        <f>Q45*ABS(S45)*0.1</f>
        <v>0</v>
      </c>
      <c r="S45" s="67">
        <f>I45*E45/40000</f>
        <v>-0.10033686084</v>
      </c>
      <c r="T45" s="60">
        <f>MIN($T$6/100*G45,150)</f>
        <v>150</v>
      </c>
      <c r="U45" s="60">
        <f>MIN($U$6/100*G45,200)</f>
        <v>200</v>
      </c>
      <c r="V45" s="60">
        <f>MIN($V$6/100*G45,250)</f>
        <v>250</v>
      </c>
      <c r="W45" s="60">
        <v>0.2</v>
      </c>
      <c r="X45" s="60">
        <v>0.2</v>
      </c>
      <c r="Y45" s="60">
        <v>0.6</v>
      </c>
      <c r="Z45" s="67">
        <f>IF(AND(D45&lt;49.85,H45&gt;0),$C$2*ABS(H45)/40000,(SUMPRODUCT(--(H45&gt;$T45:$V45),(H45-$T45:$V45),($W45:$Y45)))*E45/40000)</f>
        <v>0</v>
      </c>
      <c r="AA45" s="67">
        <f>IF(AND(C45&gt;=50.1,H45&lt;0),($A$2)*ABS(H45)/40000,0)</f>
        <v>0</v>
      </c>
      <c r="AB45" s="67">
        <f>S45+Z45+AA45</f>
        <v>-0.10033686084</v>
      </c>
      <c r="AC45" s="75" t="str">
        <f>IF(AB45&gt;=0,AB45,"")</f>
        <v/>
      </c>
      <c r="AD45" s="76">
        <f>IF(AB45&lt;0,AB45,"")</f>
        <v>-0.10033686084</v>
      </c>
      <c r="AE45" s="77"/>
      <c r="AF45" s="89"/>
      <c r="AG45" s="85">
        <f>ROUND((AG44-0.01),2)</f>
        <v>51.11</v>
      </c>
      <c r="AH45" s="87">
        <v>0</v>
      </c>
      <c r="AI45" s="86">
        <v>0</v>
      </c>
    </row>
    <row r="46" spans="1:38" customHeight="1" ht="15.75">
      <c r="A46" s="70">
        <v>0.395833333333333</v>
      </c>
      <c r="B46" s="71">
        <v>0.40625</v>
      </c>
      <c r="C46" s="72">
        <v>49.89</v>
      </c>
      <c r="D46" s="73">
        <f>ROUND(C46,2)</f>
        <v>49.89</v>
      </c>
      <c r="E46" s="60">
        <v>644.12</v>
      </c>
      <c r="F46" s="60">
        <v>1372.33057</v>
      </c>
      <c r="G46" s="61">
        <f>ABS(F46)</f>
        <v>1372.33057</v>
      </c>
      <c r="H46" s="74">
        <v>13.74823</v>
      </c>
      <c r="I46" s="63">
        <f>MAX(H46,-0.12*G46)</f>
        <v>13.74823</v>
      </c>
      <c r="J46" s="63">
        <f>IF(ABS(G46)&lt;=10,0.5,IF(ABS(G46)&lt;=25,1,IF(ABS(G46)&lt;=100,2,10)))</f>
        <v>10</v>
      </c>
      <c r="K46" s="64">
        <f>IF(H46&lt;-J46,1,0)</f>
        <v>0</v>
      </c>
      <c r="L46" s="64">
        <f>IF(K46=K45,L45+K46,0)</f>
        <v>0</v>
      </c>
      <c r="M46" s="65">
        <f>IF(OR(L46=6,L46=12,L46=18,L46=24,,L46=30,L46=36,L46=42,L46=48,L46=54,L46=60,L46=66,L46=72,L46=78,L46=84,L46=90,L46=96),1,0)</f>
        <v>0</v>
      </c>
      <c r="N46" s="65">
        <f>IF(H46&gt;J46,1,0)</f>
        <v>1</v>
      </c>
      <c r="O46" s="65">
        <f>IF(N46=N45,O45+N46,0)</f>
        <v>0</v>
      </c>
      <c r="P46" s="65">
        <f>IF(OR(O46=6,O46=12,O46=18,O46=24,O46=30,O46=36,O46=42,O46=48,O46=54,O46=60,O46=66,O46=72,O46=78,O46=84,O46=90,O46=96),1,0)</f>
        <v>0</v>
      </c>
      <c r="Q46" s="66">
        <f>M46+P46</f>
        <v>0</v>
      </c>
      <c r="R46" s="66">
        <f>Q46*ABS(S46)*0.1</f>
        <v>0</v>
      </c>
      <c r="S46" s="67">
        <f>I46*E46/40000</f>
        <v>0.22138774769</v>
      </c>
      <c r="T46" s="60">
        <f>MIN($T$6/100*G46,150)</f>
        <v>150</v>
      </c>
      <c r="U46" s="60">
        <f>MIN($U$6/100*G46,200)</f>
        <v>200</v>
      </c>
      <c r="V46" s="60">
        <f>MIN($V$6/100*G46,250)</f>
        <v>250</v>
      </c>
      <c r="W46" s="60">
        <v>0.2</v>
      </c>
      <c r="X46" s="60">
        <v>0.2</v>
      </c>
      <c r="Y46" s="60">
        <v>0.6</v>
      </c>
      <c r="Z46" s="67">
        <f>IF(AND(D46&lt;49.85,H46&gt;0),$C$2*ABS(H46)/40000,(SUMPRODUCT(--(H46&gt;$T46:$V46),(H46-$T46:$V46),($W46:$Y46)))*E46/40000)</f>
        <v>0</v>
      </c>
      <c r="AA46" s="67">
        <f>IF(AND(C46&gt;=50.1,H46&lt;0),($A$2)*ABS(H46)/40000,0)</f>
        <v>0</v>
      </c>
      <c r="AB46" s="67">
        <f>S46+Z46+AA46</f>
        <v>0.22138774769</v>
      </c>
      <c r="AC46" s="75">
        <f>IF(AB46&gt;=0,AB46,"")</f>
        <v>0.22138774769</v>
      </c>
      <c r="AD46" s="76" t="str">
        <f>IF(AB46&lt;0,AB46,"")</f>
        <v/>
      </c>
      <c r="AE46" s="77"/>
      <c r="AF46" s="89"/>
      <c r="AG46" s="85">
        <f>ROUND((AG45-0.01),2)</f>
        <v>51.1</v>
      </c>
      <c r="AH46" s="87">
        <v>0</v>
      </c>
      <c r="AI46" s="86">
        <v>0</v>
      </c>
    </row>
    <row r="47" spans="1:38" customHeight="1" ht="15.75">
      <c r="A47" s="70">
        <v>0.40625</v>
      </c>
      <c r="B47" s="71">
        <v>0.416666666666667</v>
      </c>
      <c r="C47" s="72">
        <v>49.99</v>
      </c>
      <c r="D47" s="73">
        <f>ROUND(C47,2)</f>
        <v>49.99</v>
      </c>
      <c r="E47" s="60">
        <v>332.35</v>
      </c>
      <c r="F47" s="60">
        <v>1370.94293</v>
      </c>
      <c r="G47" s="61">
        <f>ABS(F47)</f>
        <v>1370.94293</v>
      </c>
      <c r="H47" s="74">
        <v>-16.78341</v>
      </c>
      <c r="I47" s="63">
        <f>MAX(H47,-0.12*G47)</f>
        <v>-16.78341</v>
      </c>
      <c r="J47" s="63">
        <f>IF(ABS(G47)&lt;=10,0.5,IF(ABS(G47)&lt;=25,1,IF(ABS(G47)&lt;=100,2,10)))</f>
        <v>10</v>
      </c>
      <c r="K47" s="64">
        <f>IF(H47&lt;-J47,1,0)</f>
        <v>1</v>
      </c>
      <c r="L47" s="64">
        <f>IF(K47=K46,L46+K47,0)</f>
        <v>0</v>
      </c>
      <c r="M47" s="65">
        <f>IF(OR(L47=6,L47=12,L47=18,L47=24,,L47=30,L47=36,L47=42,L47=48,L47=54,L47=60,L47=66,L47=72,L47=78,L47=84,L47=90,L47=96),1,0)</f>
        <v>0</v>
      </c>
      <c r="N47" s="65">
        <f>IF(H47&gt;J47,1,0)</f>
        <v>0</v>
      </c>
      <c r="O47" s="65">
        <f>IF(N47=N46,O46+N47,0)</f>
        <v>0</v>
      </c>
      <c r="P47" s="65">
        <f>IF(OR(O47=6,O47=12,O47=18,O47=24,O47=30,O47=36,O47=42,O47=48,O47=54,O47=60,O47=66,O47=72,O47=78,O47=84,O47=90,O47=96),1,0)</f>
        <v>0</v>
      </c>
      <c r="Q47" s="66">
        <f>M47+P47</f>
        <v>0</v>
      </c>
      <c r="R47" s="66">
        <f>Q47*ABS(S47)*0.1</f>
        <v>0</v>
      </c>
      <c r="S47" s="67">
        <f>I47*E47/40000</f>
        <v>-0.1394491578375</v>
      </c>
      <c r="T47" s="60">
        <f>MIN($T$6/100*G47,150)</f>
        <v>150</v>
      </c>
      <c r="U47" s="60">
        <f>MIN($U$6/100*G47,200)</f>
        <v>200</v>
      </c>
      <c r="V47" s="60">
        <f>MIN($V$6/100*G47,250)</f>
        <v>250</v>
      </c>
      <c r="W47" s="60">
        <v>0.2</v>
      </c>
      <c r="X47" s="60">
        <v>0.2</v>
      </c>
      <c r="Y47" s="60">
        <v>0.6</v>
      </c>
      <c r="Z47" s="67">
        <f>IF(AND(D47&lt;49.85,H47&gt;0),$C$2*ABS(H47)/40000,(SUMPRODUCT(--(H47&gt;$T47:$V47),(H47-$T47:$V47),($W47:$Y47)))*E47/40000)</f>
        <v>0</v>
      </c>
      <c r="AA47" s="67">
        <f>IF(AND(C47&gt;=50.1,H47&lt;0),($A$2)*ABS(H47)/40000,0)</f>
        <v>0</v>
      </c>
      <c r="AB47" s="67">
        <f>S47+Z47+AA47</f>
        <v>-0.1394491578375</v>
      </c>
      <c r="AC47" s="75" t="str">
        <f>IF(AB47&gt;=0,AB47,"")</f>
        <v/>
      </c>
      <c r="AD47" s="76">
        <f>IF(AB47&lt;0,AB47,"")</f>
        <v>-0.1394491578375</v>
      </c>
      <c r="AE47" s="77"/>
      <c r="AF47" s="89"/>
      <c r="AG47" s="85">
        <f>ROUND((AG46-0.01),2)</f>
        <v>51.09</v>
      </c>
      <c r="AH47" s="87">
        <v>0</v>
      </c>
      <c r="AI47" s="86">
        <v>0</v>
      </c>
    </row>
    <row r="48" spans="1:38" customHeight="1" ht="15.75">
      <c r="A48" s="70">
        <v>0.416666666666667</v>
      </c>
      <c r="B48" s="71">
        <v>0.427083333333334</v>
      </c>
      <c r="C48" s="72">
        <v>50</v>
      </c>
      <c r="D48" s="73">
        <f>ROUND(C48,2)</f>
        <v>50</v>
      </c>
      <c r="E48" s="60">
        <v>301.18</v>
      </c>
      <c r="F48" s="60">
        <v>1321.26178</v>
      </c>
      <c r="G48" s="61">
        <f>ABS(F48)</f>
        <v>1321.26178</v>
      </c>
      <c r="H48" s="74">
        <v>34.75845</v>
      </c>
      <c r="I48" s="63">
        <f>MAX(H48,-0.12*G48)</f>
        <v>34.75845</v>
      </c>
      <c r="J48" s="63">
        <f>IF(ABS(G48)&lt;=10,0.5,IF(ABS(G48)&lt;=25,1,IF(ABS(G48)&lt;=100,2,10)))</f>
        <v>10</v>
      </c>
      <c r="K48" s="64">
        <f>IF(H48&lt;-J48,1,0)</f>
        <v>0</v>
      </c>
      <c r="L48" s="64">
        <f>IF(K48=K47,L47+K48,0)</f>
        <v>0</v>
      </c>
      <c r="M48" s="65">
        <f>IF(OR(L48=6,L48=12,L48=18,L48=24,,L48=30,L48=36,L48=42,L48=48,L48=54,L48=60,L48=66,L48=72,L48=78,L48=84,L48=90,L48=96),1,0)</f>
        <v>0</v>
      </c>
      <c r="N48" s="65">
        <f>IF(H48&gt;J48,1,0)</f>
        <v>1</v>
      </c>
      <c r="O48" s="65">
        <f>IF(N48=N47,O47+N48,0)</f>
        <v>0</v>
      </c>
      <c r="P48" s="65">
        <f>IF(OR(O48=6,O48=12,O48=18,O48=24,O48=30,O48=36,O48=42,O48=48,O48=54,O48=60,O48=66,O48=72,O48=78,O48=84,O48=90,O48=96),1,0)</f>
        <v>0</v>
      </c>
      <c r="Q48" s="66">
        <f>M48+P48</f>
        <v>0</v>
      </c>
      <c r="R48" s="66">
        <f>Q48*ABS(S48)*0.1</f>
        <v>0</v>
      </c>
      <c r="S48" s="67">
        <f>I48*E48/40000</f>
        <v>0.261713749275</v>
      </c>
      <c r="T48" s="60">
        <f>MIN($T$6/100*G48,150)</f>
        <v>150</v>
      </c>
      <c r="U48" s="60">
        <f>MIN($U$6/100*G48,200)</f>
        <v>198.189267</v>
      </c>
      <c r="V48" s="60">
        <f>MIN($V$6/100*G48,250)</f>
        <v>250</v>
      </c>
      <c r="W48" s="60">
        <v>0.2</v>
      </c>
      <c r="X48" s="60">
        <v>0.2</v>
      </c>
      <c r="Y48" s="60">
        <v>0.6</v>
      </c>
      <c r="Z48" s="67">
        <f>IF(AND(D48&lt;49.85,H48&gt;0),$C$2*ABS(H48)/40000,(SUMPRODUCT(--(H48&gt;$T48:$V48),(H48-$T48:$V48),($W48:$Y48)))*E48/40000)</f>
        <v>0</v>
      </c>
      <c r="AA48" s="67">
        <f>IF(AND(C48&gt;=50.1,H48&lt;0),($A$2)*ABS(H48)/40000,0)</f>
        <v>0</v>
      </c>
      <c r="AB48" s="67">
        <f>S48+Z48+AA48</f>
        <v>0.261713749275</v>
      </c>
      <c r="AC48" s="75">
        <f>IF(AB48&gt;=0,AB48,"")</f>
        <v>0.261713749275</v>
      </c>
      <c r="AD48" s="76" t="str">
        <f>IF(AB48&lt;0,AB48,"")</f>
        <v/>
      </c>
      <c r="AE48" s="77"/>
      <c r="AF48" s="89"/>
      <c r="AG48" s="85">
        <f>ROUND((AG47-0.01),2)</f>
        <v>51.08</v>
      </c>
      <c r="AH48" s="87">
        <v>0</v>
      </c>
      <c r="AI48" s="86">
        <v>0</v>
      </c>
    </row>
    <row r="49" spans="1:38" customHeight="1" ht="15.75">
      <c r="A49" s="70">
        <v>0.427083333333333</v>
      </c>
      <c r="B49" s="71">
        <v>0.4375</v>
      </c>
      <c r="C49" s="72">
        <v>49.99</v>
      </c>
      <c r="D49" s="73">
        <f>ROUND(C49,2)</f>
        <v>49.99</v>
      </c>
      <c r="E49" s="60">
        <v>332.35</v>
      </c>
      <c r="F49" s="60">
        <v>1329.88103</v>
      </c>
      <c r="G49" s="61">
        <f>ABS(F49)</f>
        <v>1329.88103</v>
      </c>
      <c r="H49" s="74">
        <v>-7.57567</v>
      </c>
      <c r="I49" s="63">
        <f>MAX(H49,-0.12*G49)</f>
        <v>-7.57567</v>
      </c>
      <c r="J49" s="63">
        <f>IF(ABS(G49)&lt;=10,0.5,IF(ABS(G49)&lt;=25,1,IF(ABS(G49)&lt;=100,2,10)))</f>
        <v>10</v>
      </c>
      <c r="K49" s="64">
        <f>IF(H49&lt;-J49,1,0)</f>
        <v>0</v>
      </c>
      <c r="L49" s="64">
        <f>IF(K49=K48,L48+K49,0)</f>
        <v>0</v>
      </c>
      <c r="M49" s="65">
        <f>IF(OR(L49=6,L49=12,L49=18,L49=24,,L49=30,L49=36,L49=42,L49=48,L49=54,L49=60,L49=66,L49=72,L49=78,L49=84,L49=90,L49=96),1,0)</f>
        <v>0</v>
      </c>
      <c r="N49" s="65">
        <f>IF(H49&gt;J49,1,0)</f>
        <v>0</v>
      </c>
      <c r="O49" s="65">
        <f>IF(N49=N48,O48+N49,0)</f>
        <v>0</v>
      </c>
      <c r="P49" s="65">
        <f>IF(OR(O49=6,O49=12,O49=18,O49=24,O49=30,O49=36,O49=42,O49=48,O49=54,O49=60,O49=66,O49=72,O49=78,O49=84,O49=90,O49=96),1,0)</f>
        <v>0</v>
      </c>
      <c r="Q49" s="66">
        <f>M49+P49</f>
        <v>0</v>
      </c>
      <c r="R49" s="66">
        <f>Q49*ABS(S49)*0.1</f>
        <v>0</v>
      </c>
      <c r="S49" s="67">
        <f>I49*E49/40000</f>
        <v>-0.06294434811250001</v>
      </c>
      <c r="T49" s="60">
        <f>MIN($T$6/100*G49,150)</f>
        <v>150</v>
      </c>
      <c r="U49" s="60">
        <f>MIN($U$6/100*G49,200)</f>
        <v>199.4821545</v>
      </c>
      <c r="V49" s="60">
        <f>MIN($V$6/100*G49,250)</f>
        <v>250</v>
      </c>
      <c r="W49" s="60">
        <v>0.2</v>
      </c>
      <c r="X49" s="60">
        <v>0.2</v>
      </c>
      <c r="Y49" s="60">
        <v>0.6</v>
      </c>
      <c r="Z49" s="67">
        <f>IF(AND(D49&lt;49.85,H49&gt;0),$C$2*ABS(H49)/40000,(SUMPRODUCT(--(H49&gt;$T49:$V49),(H49-$T49:$V49),($W49:$Y49)))*E49/40000)</f>
        <v>0</v>
      </c>
      <c r="AA49" s="67">
        <f>IF(AND(C49&gt;=50.1,H49&lt;0),($A$2)*ABS(H49)/40000,0)</f>
        <v>0</v>
      </c>
      <c r="AB49" s="67">
        <f>S49+Z49+AA49</f>
        <v>-0.06294434811250001</v>
      </c>
      <c r="AC49" s="75" t="str">
        <f>IF(AB49&gt;=0,AB49,"")</f>
        <v/>
      </c>
      <c r="AD49" s="76">
        <f>IF(AB49&lt;0,AB49,"")</f>
        <v>-0.06294434811250001</v>
      </c>
      <c r="AE49" s="77"/>
      <c r="AF49" s="89"/>
      <c r="AG49" s="91">
        <f>ROUND((AG48-0.01),2)</f>
        <v>51.07</v>
      </c>
      <c r="AH49" s="87">
        <v>0</v>
      </c>
      <c r="AI49" s="86">
        <v>0</v>
      </c>
    </row>
    <row r="50" spans="1:38" customHeight="1" ht="15.75">
      <c r="A50" s="70">
        <v>0.4375</v>
      </c>
      <c r="B50" s="71">
        <v>0.447916666666667</v>
      </c>
      <c r="C50" s="72">
        <v>50.06</v>
      </c>
      <c r="D50" s="73">
        <f>ROUND(C50,2)</f>
        <v>50.06</v>
      </c>
      <c r="E50" s="60">
        <v>0</v>
      </c>
      <c r="F50" s="60">
        <v>1420.05183</v>
      </c>
      <c r="G50" s="61">
        <f>ABS(F50)</f>
        <v>1420.05183</v>
      </c>
      <c r="H50" s="74">
        <v>-106.75753</v>
      </c>
      <c r="I50" s="63">
        <f>MAX(H50,-0.12*G50)</f>
        <v>-106.75753</v>
      </c>
      <c r="J50" s="63">
        <f>IF(ABS(G50)&lt;=10,0.5,IF(ABS(G50)&lt;=25,1,IF(ABS(G50)&lt;=100,2,10)))</f>
        <v>10</v>
      </c>
      <c r="K50" s="64">
        <f>IF(H50&lt;-J50,1,0)</f>
        <v>1</v>
      </c>
      <c r="L50" s="64">
        <f>IF(K50=K49,L49+K50,0)</f>
        <v>0</v>
      </c>
      <c r="M50" s="65">
        <f>IF(OR(L50=6,L50=12,L50=18,L50=24,,L50=30,L50=36,L50=42,L50=48,L50=54,L50=60,L50=66,L50=72,L50=78,L50=84,L50=90,L50=96),1,0)</f>
        <v>0</v>
      </c>
      <c r="N50" s="65">
        <f>IF(H50&gt;J50,1,0)</f>
        <v>0</v>
      </c>
      <c r="O50" s="65">
        <f>IF(N50=N49,O49+N50,0)</f>
        <v>0</v>
      </c>
      <c r="P50" s="65">
        <f>IF(OR(O50=6,O50=12,O50=18,O50=24,O50=30,O50=36,O50=42,O50=48,O50=54,O50=60,O50=66,O50=72,O50=78,O50=84,O50=90,O50=96),1,0)</f>
        <v>0</v>
      </c>
      <c r="Q50" s="66">
        <f>M50+P50</f>
        <v>0</v>
      </c>
      <c r="R50" s="66">
        <f>Q50*ABS(S50)*0.1</f>
        <v>0</v>
      </c>
      <c r="S50" s="67">
        <f>I50*E50/40000</f>
        <v>-0</v>
      </c>
      <c r="T50" s="60">
        <f>MIN($T$6/100*G50,150)</f>
        <v>150</v>
      </c>
      <c r="U50" s="60">
        <f>MIN($U$6/100*G50,200)</f>
        <v>200</v>
      </c>
      <c r="V50" s="60">
        <f>MIN($V$6/100*G50,250)</f>
        <v>250</v>
      </c>
      <c r="W50" s="60">
        <v>0.2</v>
      </c>
      <c r="X50" s="60">
        <v>0.2</v>
      </c>
      <c r="Y50" s="60">
        <v>0.6</v>
      </c>
      <c r="Z50" s="67">
        <f>IF(AND(D50&lt;49.85,H50&gt;0),$C$2*ABS(H50)/40000,(SUMPRODUCT(--(H50&gt;$T50:$V50),(H50-$T50:$V50),($W50:$Y50)))*E50/40000)</f>
        <v>0</v>
      </c>
      <c r="AA50" s="67">
        <f>IF(AND(C50&gt;=50.1,H50&lt;0),($A$2)*ABS(H50)/40000,0)</f>
        <v>0</v>
      </c>
      <c r="AB50" s="67">
        <f>S50+Z50+AA50</f>
        <v>0</v>
      </c>
      <c r="AC50" s="75">
        <f>IF(AB50&gt;=0,AB50,"")</f>
        <v>0</v>
      </c>
      <c r="AD50" s="76" t="str">
        <f>IF(AB50&lt;0,AB50,"")</f>
        <v/>
      </c>
      <c r="AE50" s="77"/>
      <c r="AF50" s="89"/>
      <c r="AG50" s="92">
        <f>ROUND((AG49-0.01),2)</f>
        <v>51.06</v>
      </c>
      <c r="AH50" s="93">
        <v>0</v>
      </c>
      <c r="AI50" s="86">
        <v>0</v>
      </c>
    </row>
    <row r="51" spans="1:38" customHeight="1" ht="15.75">
      <c r="A51" s="70">
        <v>0.447916666666667</v>
      </c>
      <c r="B51" s="71">
        <v>0.458333333333334</v>
      </c>
      <c r="C51" s="72">
        <v>50.04</v>
      </c>
      <c r="D51" s="73">
        <f>ROUND(C51,2)</f>
        <v>50.04</v>
      </c>
      <c r="E51" s="60">
        <v>60.24</v>
      </c>
      <c r="F51" s="60">
        <v>1327.98295</v>
      </c>
      <c r="G51" s="61">
        <f>ABS(F51)</f>
        <v>1327.98295</v>
      </c>
      <c r="H51" s="74">
        <v>-9.02834</v>
      </c>
      <c r="I51" s="63">
        <f>MAX(H51,-0.12*G51)</f>
        <v>-9.02834</v>
      </c>
      <c r="J51" s="63">
        <f>IF(ABS(G51)&lt;=10,0.5,IF(ABS(G51)&lt;=25,1,IF(ABS(G51)&lt;=100,2,10)))</f>
        <v>10</v>
      </c>
      <c r="K51" s="64">
        <f>IF(H51&lt;-J51,1,0)</f>
        <v>0</v>
      </c>
      <c r="L51" s="64">
        <f>IF(K51=K50,L50+K51,0)</f>
        <v>0</v>
      </c>
      <c r="M51" s="65">
        <f>IF(OR(L51=6,L51=12,L51=18,L51=24,,L51=30,L51=36,L51=42,L51=48,L51=54,L51=60,L51=66,L51=72,L51=78,L51=84,L51=90,L51=96),1,0)</f>
        <v>0</v>
      </c>
      <c r="N51" s="65">
        <f>IF(H51&gt;J51,1,0)</f>
        <v>0</v>
      </c>
      <c r="O51" s="65">
        <f>IF(N51=N50,O50+N51,0)</f>
        <v>0</v>
      </c>
      <c r="P51" s="65">
        <f>IF(OR(O51=6,O51=12,O51=18,O51=24,O51=30,O51=36,O51=42,O51=48,O51=54,O51=60,O51=66,O51=72,O51=78,O51=84,O51=90,O51=96),1,0)</f>
        <v>0</v>
      </c>
      <c r="Q51" s="66">
        <f>M51+P51</f>
        <v>0</v>
      </c>
      <c r="R51" s="66">
        <f>Q51*ABS(S51)*0.1</f>
        <v>0</v>
      </c>
      <c r="S51" s="67">
        <f>I51*E51/40000</f>
        <v>-0.01359668004</v>
      </c>
      <c r="T51" s="60">
        <f>MIN($T$6/100*G51,150)</f>
        <v>150</v>
      </c>
      <c r="U51" s="60">
        <f>MIN($U$6/100*G51,200)</f>
        <v>199.1974425</v>
      </c>
      <c r="V51" s="60">
        <f>MIN($V$6/100*G51,250)</f>
        <v>250</v>
      </c>
      <c r="W51" s="60">
        <v>0.2</v>
      </c>
      <c r="X51" s="60">
        <v>0.2</v>
      </c>
      <c r="Y51" s="60">
        <v>0.6</v>
      </c>
      <c r="Z51" s="67">
        <f>IF(AND(D51&lt;49.85,H51&gt;0),$C$2*ABS(H51)/40000,(SUMPRODUCT(--(H51&gt;$T51:$V51),(H51-$T51:$V51),($W51:$Y51)))*E51/40000)</f>
        <v>0</v>
      </c>
      <c r="AA51" s="67">
        <f>IF(AND(C51&gt;=50.1,H51&lt;0),($A$2)*ABS(H51)/40000,0)</f>
        <v>0</v>
      </c>
      <c r="AB51" s="67">
        <f>S51+Z51+AA51</f>
        <v>-0.01359668004</v>
      </c>
      <c r="AC51" s="75" t="str">
        <f>IF(AB51&gt;=0,AB51,"")</f>
        <v/>
      </c>
      <c r="AD51" s="76">
        <f>IF(AB51&lt;0,AB51,"")</f>
        <v>-0.01359668004</v>
      </c>
      <c r="AE51" s="77"/>
      <c r="AF51" s="89"/>
      <c r="AG51" s="92">
        <f>ROUND((AG50-0.01),2)</f>
        <v>51.05</v>
      </c>
      <c r="AH51" s="93">
        <v>0</v>
      </c>
      <c r="AI51" s="86">
        <v>0</v>
      </c>
    </row>
    <row r="52" spans="1:38" customHeight="1" ht="15.75">
      <c r="A52" s="70">
        <v>0.458333333333333</v>
      </c>
      <c r="B52" s="71">
        <v>0.46875</v>
      </c>
      <c r="C52" s="72">
        <v>49.96</v>
      </c>
      <c r="D52" s="73">
        <f>ROUND(C52,2)</f>
        <v>49.96</v>
      </c>
      <c r="E52" s="60">
        <v>425.88</v>
      </c>
      <c r="F52" s="60">
        <v>1234.6707</v>
      </c>
      <c r="G52" s="61">
        <f>ABS(F52)</f>
        <v>1234.6707</v>
      </c>
      <c r="H52" s="74">
        <v>48.40445</v>
      </c>
      <c r="I52" s="63">
        <f>MAX(H52,-0.12*G52)</f>
        <v>48.40445</v>
      </c>
      <c r="J52" s="63">
        <f>IF(ABS(G52)&lt;=10,0.5,IF(ABS(G52)&lt;=25,1,IF(ABS(G52)&lt;=100,2,10)))</f>
        <v>10</v>
      </c>
      <c r="K52" s="64">
        <f>IF(H52&lt;-J52,1,0)</f>
        <v>0</v>
      </c>
      <c r="L52" s="64">
        <f>IF(K52=K51,L51+K52,0)</f>
        <v>0</v>
      </c>
      <c r="M52" s="65">
        <f>IF(OR(L52=6,L52=12,L52=18,L52=24,,L52=30,L52=36,L52=42,L52=48,L52=54,L52=60,L52=66,L52=72,L52=78,L52=84,L52=90,L52=96),1,0)</f>
        <v>0</v>
      </c>
      <c r="N52" s="65">
        <f>IF(H52&gt;J52,1,0)</f>
        <v>1</v>
      </c>
      <c r="O52" s="65">
        <f>IF(N52=N51,O51+N52,0)</f>
        <v>0</v>
      </c>
      <c r="P52" s="65">
        <f>IF(OR(O52=6,O52=12,O52=18,O52=24,O52=30,O52=36,O52=42,O52=48,O52=54,O52=60,O52=66,O52=72,O52=78,O52=84,O52=90,O52=96),1,0)</f>
        <v>0</v>
      </c>
      <c r="Q52" s="66">
        <f>M52+P52</f>
        <v>0</v>
      </c>
      <c r="R52" s="66">
        <f>Q52*ABS(S52)*0.1</f>
        <v>0</v>
      </c>
      <c r="S52" s="67">
        <f>I52*E52/40000</f>
        <v>0.5153621791499999</v>
      </c>
      <c r="T52" s="60">
        <f>MIN($T$6/100*G52,150)</f>
        <v>148.160484</v>
      </c>
      <c r="U52" s="60">
        <f>MIN($U$6/100*G52,200)</f>
        <v>185.200605</v>
      </c>
      <c r="V52" s="60">
        <f>MIN($V$6/100*G52,250)</f>
        <v>246.93414</v>
      </c>
      <c r="W52" s="60">
        <v>0.2</v>
      </c>
      <c r="X52" s="60">
        <v>0.2</v>
      </c>
      <c r="Y52" s="60">
        <v>0.6</v>
      </c>
      <c r="Z52" s="67">
        <f>IF(AND(D52&lt;49.85,H52&gt;0),$C$2*ABS(H52)/40000,(SUMPRODUCT(--(H52&gt;$T52:$V52),(H52-$T52:$V52),($W52:$Y52)))*E52/40000)</f>
        <v>0</v>
      </c>
      <c r="AA52" s="67">
        <f>IF(AND(C52&gt;=50.1,H52&lt;0),($A$2)*ABS(H52)/40000,0)</f>
        <v>0</v>
      </c>
      <c r="AB52" s="67">
        <f>S52+Z52+AA52</f>
        <v>0.5153621791499999</v>
      </c>
      <c r="AC52" s="75">
        <f>IF(AB52&gt;=0,AB52,"")</f>
        <v>0.5153621791499999</v>
      </c>
      <c r="AD52" s="76" t="str">
        <f>IF(AB52&lt;0,AB52,"")</f>
        <v/>
      </c>
      <c r="AE52" s="77"/>
      <c r="AF52" s="89"/>
      <c r="AG52" s="92">
        <f>ROUND((AG51-0.01),2)</f>
        <v>51.04</v>
      </c>
      <c r="AH52" s="93">
        <v>0</v>
      </c>
      <c r="AI52" s="86">
        <v>0</v>
      </c>
    </row>
    <row r="53" spans="1:38" customHeight="1" ht="15.75">
      <c r="A53" s="70">
        <v>0.46875</v>
      </c>
      <c r="B53" s="71">
        <v>0.479166666666667</v>
      </c>
      <c r="C53" s="72">
        <v>50</v>
      </c>
      <c r="D53" s="73">
        <f>ROUND(C53,2)</f>
        <v>50</v>
      </c>
      <c r="E53" s="60">
        <v>301.18</v>
      </c>
      <c r="F53" s="60">
        <v>1235.3719</v>
      </c>
      <c r="G53" s="61">
        <f>ABS(F53)</f>
        <v>1235.3719</v>
      </c>
      <c r="H53" s="74">
        <v>-18.03504</v>
      </c>
      <c r="I53" s="63">
        <f>MAX(H53,-0.12*G53)</f>
        <v>-18.03504</v>
      </c>
      <c r="J53" s="63">
        <f>IF(ABS(G53)&lt;=10,0.5,IF(ABS(G53)&lt;=25,1,IF(ABS(G53)&lt;=100,2,10)))</f>
        <v>10</v>
      </c>
      <c r="K53" s="64">
        <f>IF(H53&lt;-J53,1,0)</f>
        <v>1</v>
      </c>
      <c r="L53" s="64">
        <f>IF(K53=K52,L52+K53,0)</f>
        <v>0</v>
      </c>
      <c r="M53" s="65">
        <f>IF(OR(L53=6,L53=12,L53=18,L53=24,,L53=30,L53=36,L53=42,L53=48,L53=54,L53=60,L53=66,L53=72,L53=78,L53=84,L53=90,L53=96),1,0)</f>
        <v>0</v>
      </c>
      <c r="N53" s="65">
        <f>IF(H53&gt;J53,1,0)</f>
        <v>0</v>
      </c>
      <c r="O53" s="65">
        <f>IF(N53=N52,O52+N53,0)</f>
        <v>0</v>
      </c>
      <c r="P53" s="65">
        <f>IF(OR(O53=6,O53=12,O53=18,O53=24,O53=30,O53=36,O53=42,O53=48,O53=54,O53=60,O53=66,O53=72,O53=78,O53=84,O53=90,O53=96),1,0)</f>
        <v>0</v>
      </c>
      <c r="Q53" s="66">
        <f>M53+P53</f>
        <v>0</v>
      </c>
      <c r="R53" s="66">
        <f>Q53*ABS(S53)*0.1</f>
        <v>0</v>
      </c>
      <c r="S53" s="67">
        <f>I53*E53/40000</f>
        <v>-0.13579483368</v>
      </c>
      <c r="T53" s="60">
        <f>MIN($T$6/100*G53,150)</f>
        <v>148.244628</v>
      </c>
      <c r="U53" s="60">
        <f>MIN($U$6/100*G53,200)</f>
        <v>185.305785</v>
      </c>
      <c r="V53" s="60">
        <f>MIN($V$6/100*G53,250)</f>
        <v>247.07438</v>
      </c>
      <c r="W53" s="60">
        <v>0.2</v>
      </c>
      <c r="X53" s="60">
        <v>0.2</v>
      </c>
      <c r="Y53" s="60">
        <v>0.6</v>
      </c>
      <c r="Z53" s="67">
        <f>IF(AND(D53&lt;49.85,H53&gt;0),$C$2*ABS(H53)/40000,(SUMPRODUCT(--(H53&gt;$T53:$V53),(H53-$T53:$V53),($W53:$Y53)))*E53/40000)</f>
        <v>0</v>
      </c>
      <c r="AA53" s="67">
        <f>IF(AND(C53&gt;=50.1,H53&lt;0),($A$2)*ABS(H53)/40000,0)</f>
        <v>0</v>
      </c>
      <c r="AB53" s="67">
        <f>S53+Z53+AA53</f>
        <v>-0.13579483368</v>
      </c>
      <c r="AC53" s="75" t="str">
        <f>IF(AB53&gt;=0,AB53,"")</f>
        <v/>
      </c>
      <c r="AD53" s="76">
        <f>IF(AB53&lt;0,AB53,"")</f>
        <v>-0.13579483368</v>
      </c>
      <c r="AE53" s="77"/>
      <c r="AF53" s="89"/>
      <c r="AG53" s="92">
        <f>ROUND((AG52-0.01),2)</f>
        <v>51.03</v>
      </c>
      <c r="AH53" s="93">
        <v>0</v>
      </c>
      <c r="AI53" s="86">
        <v>0</v>
      </c>
    </row>
    <row r="54" spans="1:38" customHeight="1" ht="15.75">
      <c r="A54" s="70">
        <v>0.479166666666667</v>
      </c>
      <c r="B54" s="71">
        <v>0.489583333333334</v>
      </c>
      <c r="C54" s="72">
        <v>50.03</v>
      </c>
      <c r="D54" s="73">
        <f>ROUND(C54,2)</f>
        <v>50.03</v>
      </c>
      <c r="E54" s="60">
        <v>120.47</v>
      </c>
      <c r="F54" s="60">
        <v>1207.6643</v>
      </c>
      <c r="G54" s="61">
        <f>ABS(F54)</f>
        <v>1207.6643</v>
      </c>
      <c r="H54" s="74">
        <v>-16.66178</v>
      </c>
      <c r="I54" s="63">
        <f>MAX(H54,-0.12*G54)</f>
        <v>-16.66178</v>
      </c>
      <c r="J54" s="63">
        <f>IF(ABS(G54)&lt;=10,0.5,IF(ABS(G54)&lt;=25,1,IF(ABS(G54)&lt;=100,2,10)))</f>
        <v>10</v>
      </c>
      <c r="K54" s="64">
        <f>IF(H54&lt;-J54,1,0)</f>
        <v>1</v>
      </c>
      <c r="L54" s="64">
        <f>IF(K54=K53,L53+K54,0)</f>
        <v>1</v>
      </c>
      <c r="M54" s="65">
        <f>IF(OR(L54=6,L54=12,L54=18,L54=24,,L54=30,L54=36,L54=42,L54=48,L54=54,L54=60,L54=66,L54=72,L54=78,L54=84,L54=90,L54=96),1,0)</f>
        <v>0</v>
      </c>
      <c r="N54" s="65">
        <f>IF(H54&gt;J54,1,0)</f>
        <v>0</v>
      </c>
      <c r="O54" s="65">
        <f>IF(N54=N53,O53+N54,0)</f>
        <v>0</v>
      </c>
      <c r="P54" s="65">
        <f>IF(OR(O54=6,O54=12,O54=18,O54=24,O54=30,O54=36,O54=42,O54=48,O54=54,O54=60,O54=66,O54=72,O54=78,O54=84,O54=90,O54=96),1,0)</f>
        <v>0</v>
      </c>
      <c r="Q54" s="66">
        <f>M54+P54</f>
        <v>0</v>
      </c>
      <c r="R54" s="66">
        <f>Q54*ABS(S54)*0.1</f>
        <v>0</v>
      </c>
      <c r="S54" s="67">
        <f>I54*E54/40000</f>
        <v>-0.050181115915</v>
      </c>
      <c r="T54" s="60">
        <f>MIN($T$6/100*G54,150)</f>
        <v>144.919716</v>
      </c>
      <c r="U54" s="60">
        <f>MIN($U$6/100*G54,200)</f>
        <v>181.149645</v>
      </c>
      <c r="V54" s="60">
        <f>MIN($V$6/100*G54,250)</f>
        <v>241.53286</v>
      </c>
      <c r="W54" s="60">
        <v>0.2</v>
      </c>
      <c r="X54" s="60">
        <v>0.2</v>
      </c>
      <c r="Y54" s="60">
        <v>0.6</v>
      </c>
      <c r="Z54" s="67">
        <f>IF(AND(D54&lt;49.85,H54&gt;0),$C$2*ABS(H54)/40000,(SUMPRODUCT(--(H54&gt;$T54:$V54),(H54-$T54:$V54),($W54:$Y54)))*E54/40000)</f>
        <v>0</v>
      </c>
      <c r="AA54" s="67">
        <f>IF(AND(C54&gt;=50.1,H54&lt;0),($A$2)*ABS(H54)/40000,0)</f>
        <v>0</v>
      </c>
      <c r="AB54" s="67">
        <f>S54+Z54+AA54</f>
        <v>-0.050181115915</v>
      </c>
      <c r="AC54" s="75" t="str">
        <f>IF(AB54&gt;=0,AB54,"")</f>
        <v/>
      </c>
      <c r="AD54" s="76">
        <f>IF(AB54&lt;0,AB54,"")</f>
        <v>-0.050181115915</v>
      </c>
      <c r="AE54" s="77"/>
      <c r="AF54" s="89"/>
      <c r="AG54" s="92">
        <f>ROUND((AG53-0.01),2)</f>
        <v>51.02</v>
      </c>
      <c r="AH54" s="93">
        <v>0</v>
      </c>
      <c r="AI54" s="86">
        <v>0</v>
      </c>
    </row>
    <row r="55" spans="1:38" customHeight="1" ht="15.75">
      <c r="A55" s="70">
        <v>0.489583333333333</v>
      </c>
      <c r="B55" s="71">
        <v>0.5</v>
      </c>
      <c r="C55" s="72">
        <v>50.02</v>
      </c>
      <c r="D55" s="73">
        <f>ROUND(C55,2)</f>
        <v>50.02</v>
      </c>
      <c r="E55" s="60">
        <v>180.71</v>
      </c>
      <c r="F55" s="60">
        <v>1199.6695</v>
      </c>
      <c r="G55" s="61">
        <f>ABS(F55)</f>
        <v>1199.6695</v>
      </c>
      <c r="H55" s="74">
        <v>-30.82376</v>
      </c>
      <c r="I55" s="63">
        <f>MAX(H55,-0.12*G55)</f>
        <v>-30.82376</v>
      </c>
      <c r="J55" s="63">
        <f>IF(ABS(G55)&lt;=10,0.5,IF(ABS(G55)&lt;=25,1,IF(ABS(G55)&lt;=100,2,10)))</f>
        <v>10</v>
      </c>
      <c r="K55" s="64">
        <f>IF(H55&lt;-J55,1,0)</f>
        <v>1</v>
      </c>
      <c r="L55" s="64">
        <f>IF(K55=K54,L54+K55,0)</f>
        <v>2</v>
      </c>
      <c r="M55" s="65">
        <f>IF(OR(L55=6,L55=12,L55=18,L55=24,,L55=30,L55=36,L55=42,L55=48,L55=54,L55=60,L55=66,L55=72,L55=78,L55=84,L55=90,L55=96),1,0)</f>
        <v>0</v>
      </c>
      <c r="N55" s="65">
        <f>IF(H55&gt;J55,1,0)</f>
        <v>0</v>
      </c>
      <c r="O55" s="65">
        <f>IF(N55=N54,O54+N55,0)</f>
        <v>0</v>
      </c>
      <c r="P55" s="65">
        <f>IF(OR(O55=6,O55=12,O55=18,O55=24,O55=30,O55=36,O55=42,O55=48,O55=54,O55=60,O55=66,O55=72,O55=78,O55=84,O55=90,O55=96),1,0)</f>
        <v>0</v>
      </c>
      <c r="Q55" s="66">
        <f>M55+P55</f>
        <v>0</v>
      </c>
      <c r="R55" s="66">
        <f>Q55*ABS(S55)*0.1</f>
        <v>0</v>
      </c>
      <c r="S55" s="67">
        <f>I55*E55/40000</f>
        <v>-0.13925404174</v>
      </c>
      <c r="T55" s="60">
        <f>MIN($T$6/100*G55,150)</f>
        <v>143.96034</v>
      </c>
      <c r="U55" s="60">
        <f>MIN($U$6/100*G55,200)</f>
        <v>179.950425</v>
      </c>
      <c r="V55" s="60">
        <f>MIN($V$6/100*G55,250)</f>
        <v>239.9339</v>
      </c>
      <c r="W55" s="60">
        <v>0.2</v>
      </c>
      <c r="X55" s="60">
        <v>0.2</v>
      </c>
      <c r="Y55" s="60">
        <v>0.6</v>
      </c>
      <c r="Z55" s="67">
        <f>IF(AND(D55&lt;49.85,H55&gt;0),$C$2*ABS(H55)/40000,(SUMPRODUCT(--(H55&gt;$T55:$V55),(H55-$T55:$V55),($W55:$Y55)))*E55/40000)</f>
        <v>0</v>
      </c>
      <c r="AA55" s="67">
        <f>IF(AND(C55&gt;=50.1,H55&lt;0),($A$2)*ABS(H55)/40000,0)</f>
        <v>0</v>
      </c>
      <c r="AB55" s="67">
        <f>S55+Z55+AA55</f>
        <v>-0.13925404174</v>
      </c>
      <c r="AC55" s="75" t="str">
        <f>IF(AB55&gt;=0,AB55,"")</f>
        <v/>
      </c>
      <c r="AD55" s="76">
        <f>IF(AB55&lt;0,AB55,"")</f>
        <v>-0.13925404174</v>
      </c>
      <c r="AE55" s="77"/>
      <c r="AF55" s="89"/>
      <c r="AG55" s="92">
        <f>ROUND((AG54-0.01),2)</f>
        <v>51.01</v>
      </c>
      <c r="AH55" s="93">
        <v>0</v>
      </c>
      <c r="AI55" s="86">
        <v>0</v>
      </c>
    </row>
    <row r="56" spans="1:38" customHeight="1" ht="15.75">
      <c r="A56" s="70">
        <v>0.5</v>
      </c>
      <c r="B56" s="71">
        <v>0.510416666666667</v>
      </c>
      <c r="C56" s="72">
        <v>50</v>
      </c>
      <c r="D56" s="73">
        <f>ROUND(C56,2)</f>
        <v>50</v>
      </c>
      <c r="E56" s="60">
        <v>301.18</v>
      </c>
      <c r="F56" s="60">
        <v>1182.75156</v>
      </c>
      <c r="G56" s="61">
        <f>ABS(F56)</f>
        <v>1182.75156</v>
      </c>
      <c r="H56" s="74">
        <v>-22.66733</v>
      </c>
      <c r="I56" s="63">
        <f>MAX(H56,-0.12*G56)</f>
        <v>-22.66733</v>
      </c>
      <c r="J56" s="63">
        <f>IF(ABS(G56)&lt;=10,0.5,IF(ABS(G56)&lt;=25,1,IF(ABS(G56)&lt;=100,2,10)))</f>
        <v>10</v>
      </c>
      <c r="K56" s="64">
        <f>IF(H56&lt;-J56,1,0)</f>
        <v>1</v>
      </c>
      <c r="L56" s="64">
        <f>IF(K56=K55,L55+K56,0)</f>
        <v>3</v>
      </c>
      <c r="M56" s="65">
        <f>IF(OR(L56=6,L56=12,L56=18,L56=24,,L56=30,L56=36,L56=42,L56=48,L56=54,L56=60,L56=66,L56=72,L56=78,L56=84,L56=90,L56=96),1,0)</f>
        <v>0</v>
      </c>
      <c r="N56" s="65">
        <f>IF(H56&gt;J56,1,0)</f>
        <v>0</v>
      </c>
      <c r="O56" s="65">
        <f>IF(N56=N55,O55+N56,0)</f>
        <v>0</v>
      </c>
      <c r="P56" s="65">
        <f>IF(OR(O56=6,O56=12,O56=18,O56=24,O56=30,O56=36,O56=42,O56=48,O56=54,O56=60,O56=66,O56=72,O56=78,O56=84,O56=90,O56=96),1,0)</f>
        <v>0</v>
      </c>
      <c r="Q56" s="66">
        <f>M56+P56</f>
        <v>0</v>
      </c>
      <c r="R56" s="66">
        <f>Q56*ABS(S56)*0.1</f>
        <v>0</v>
      </c>
      <c r="S56" s="67">
        <f>I56*E56/40000</f>
        <v>-0.170673661235</v>
      </c>
      <c r="T56" s="60">
        <f>MIN($T$6/100*G56,150)</f>
        <v>141.9301872</v>
      </c>
      <c r="U56" s="60">
        <f>MIN($U$6/100*G56,200)</f>
        <v>177.412734</v>
      </c>
      <c r="V56" s="60">
        <f>MIN($V$6/100*G56,250)</f>
        <v>236.550312</v>
      </c>
      <c r="W56" s="60">
        <v>0.2</v>
      </c>
      <c r="X56" s="60">
        <v>0.2</v>
      </c>
      <c r="Y56" s="60">
        <v>0.6</v>
      </c>
      <c r="Z56" s="67">
        <f>IF(AND(D56&lt;49.85,H56&gt;0),$C$2*ABS(H56)/40000,(SUMPRODUCT(--(H56&gt;$T56:$V56),(H56-$T56:$V56),($W56:$Y56)))*E56/40000)</f>
        <v>0</v>
      </c>
      <c r="AA56" s="67">
        <f>IF(AND(C56&gt;=50.1,H56&lt;0),($A$2)*ABS(H56)/40000,0)</f>
        <v>0</v>
      </c>
      <c r="AB56" s="67">
        <f>S56+Z56+AA56</f>
        <v>-0.170673661235</v>
      </c>
      <c r="AC56" s="75" t="str">
        <f>IF(AB56&gt;=0,AB56,"")</f>
        <v/>
      </c>
      <c r="AD56" s="76">
        <f>IF(AB56&lt;0,AB56,"")</f>
        <v>-0.170673661235</v>
      </c>
      <c r="AE56" s="77"/>
      <c r="AF56" s="89"/>
      <c r="AG56" s="92">
        <f>ROUND((AG55-0.01),2)</f>
        <v>51</v>
      </c>
      <c r="AH56" s="93">
        <v>0</v>
      </c>
      <c r="AI56" s="86">
        <v>0</v>
      </c>
    </row>
    <row r="57" spans="1:38" customHeight="1" ht="15.75">
      <c r="A57" s="70">
        <v>0.510416666666667</v>
      </c>
      <c r="B57" s="71">
        <v>0.520833333333334</v>
      </c>
      <c r="C57" s="72">
        <v>49.9</v>
      </c>
      <c r="D57" s="73">
        <f>ROUND(C57,2)</f>
        <v>49.9</v>
      </c>
      <c r="E57" s="60">
        <v>612.9400000000001</v>
      </c>
      <c r="F57" s="60">
        <v>1145.9796</v>
      </c>
      <c r="G57" s="61">
        <f>ABS(F57)</f>
        <v>1145.9796</v>
      </c>
      <c r="H57" s="74">
        <v>-20.60008</v>
      </c>
      <c r="I57" s="63">
        <f>MAX(H57,-0.12*G57)</f>
        <v>-20.60008</v>
      </c>
      <c r="J57" s="63">
        <f>IF(ABS(G57)&lt;=10,0.5,IF(ABS(G57)&lt;=25,1,IF(ABS(G57)&lt;=100,2,10)))</f>
        <v>10</v>
      </c>
      <c r="K57" s="64">
        <f>IF(H57&lt;-J57,1,0)</f>
        <v>1</v>
      </c>
      <c r="L57" s="64">
        <f>IF(K57=K56,L56+K57,0)</f>
        <v>4</v>
      </c>
      <c r="M57" s="65">
        <f>IF(OR(L57=6,L57=12,L57=18,L57=24,,L57=30,L57=36,L57=42,L57=48,L57=54,L57=60,L57=66,L57=72,L57=78,L57=84,L57=90,L57=96),1,0)</f>
        <v>0</v>
      </c>
      <c r="N57" s="65">
        <f>IF(H57&gt;J57,1,0)</f>
        <v>0</v>
      </c>
      <c r="O57" s="65">
        <f>IF(N57=N56,O56+N57,0)</f>
        <v>0</v>
      </c>
      <c r="P57" s="65">
        <f>IF(OR(O57=6,O57=12,O57=18,O57=24,O57=30,O57=36,O57=42,O57=48,O57=54,O57=60,O57=66,O57=72,O57=78,O57=84,O57=90,O57=96),1,0)</f>
        <v>0</v>
      </c>
      <c r="Q57" s="66">
        <f>M57+P57</f>
        <v>0</v>
      </c>
      <c r="R57" s="66">
        <f>Q57*ABS(S57)*0.1</f>
        <v>0</v>
      </c>
      <c r="S57" s="67">
        <f>I57*E57/40000</f>
        <v>-0.31566532588</v>
      </c>
      <c r="T57" s="60">
        <f>MIN($T$6/100*G57,150)</f>
        <v>137.517552</v>
      </c>
      <c r="U57" s="60">
        <f>MIN($U$6/100*G57,200)</f>
        <v>171.89694</v>
      </c>
      <c r="V57" s="60">
        <f>MIN($V$6/100*G57,250)</f>
        <v>229.19592</v>
      </c>
      <c r="W57" s="60">
        <v>0.2</v>
      </c>
      <c r="X57" s="60">
        <v>0.2</v>
      </c>
      <c r="Y57" s="60">
        <v>0.6</v>
      </c>
      <c r="Z57" s="67">
        <f>IF(AND(D57&lt;49.85,H57&gt;0),$C$2*ABS(H57)/40000,(SUMPRODUCT(--(H57&gt;$T57:$V57),(H57-$T57:$V57),($W57:$Y57)))*E57/40000)</f>
        <v>0</v>
      </c>
      <c r="AA57" s="67">
        <f>IF(AND(C57&gt;=50.1,H57&lt;0),($A$2)*ABS(H57)/40000,0)</f>
        <v>0</v>
      </c>
      <c r="AB57" s="67">
        <f>S57+Z57+AA57</f>
        <v>-0.31566532588</v>
      </c>
      <c r="AC57" s="75" t="str">
        <f>IF(AB57&gt;=0,AB57,"")</f>
        <v/>
      </c>
      <c r="AD57" s="76">
        <f>IF(AB57&lt;0,AB57,"")</f>
        <v>-0.31566532588</v>
      </c>
      <c r="AE57" s="77"/>
      <c r="AF57" s="89"/>
      <c r="AG57" s="92">
        <f>ROUND((AG56-0.01),2)</f>
        <v>50.99</v>
      </c>
      <c r="AH57" s="93">
        <v>0</v>
      </c>
      <c r="AI57" s="86">
        <v>0</v>
      </c>
    </row>
    <row r="58" spans="1:38" customHeight="1" ht="15.75">
      <c r="A58" s="70">
        <v>0.520833333333333</v>
      </c>
      <c r="B58" s="71">
        <v>0.53125</v>
      </c>
      <c r="C58" s="72">
        <v>49.98</v>
      </c>
      <c r="D58" s="73">
        <f>ROUND(C58,2)</f>
        <v>49.98</v>
      </c>
      <c r="E58" s="60">
        <v>363.53</v>
      </c>
      <c r="F58" s="60">
        <v>1131.9308</v>
      </c>
      <c r="G58" s="61">
        <f>ABS(F58)</f>
        <v>1131.9308</v>
      </c>
      <c r="H58" s="74">
        <v>-34.64794</v>
      </c>
      <c r="I58" s="63">
        <f>MAX(H58,-0.12*G58)</f>
        <v>-34.64794</v>
      </c>
      <c r="J58" s="63">
        <f>IF(ABS(G58)&lt;=10,0.5,IF(ABS(G58)&lt;=25,1,IF(ABS(G58)&lt;=100,2,10)))</f>
        <v>10</v>
      </c>
      <c r="K58" s="64">
        <f>IF(H58&lt;-J58,1,0)</f>
        <v>1</v>
      </c>
      <c r="L58" s="64">
        <f>IF(K58=K57,L57+K58,0)</f>
        <v>5</v>
      </c>
      <c r="M58" s="65">
        <f>IF(OR(L58=6,L58=12,L58=18,L58=24,,L58=30,L58=36,L58=42,L58=48,L58=54,L58=60,L58=66,L58=72,L58=78,L58=84,L58=90,L58=96),1,0)</f>
        <v>0</v>
      </c>
      <c r="N58" s="65">
        <f>IF(H58&gt;J58,1,0)</f>
        <v>0</v>
      </c>
      <c r="O58" s="65">
        <f>IF(N58=N57,O57+N58,0)</f>
        <v>0</v>
      </c>
      <c r="P58" s="65">
        <f>IF(OR(O58=6,O58=12,O58=18,O58=24,O58=30,O58=36,O58=42,O58=48,O58=54,O58=60,O58=66,O58=72,O58=78,O58=84,O58=90,O58=96),1,0)</f>
        <v>0</v>
      </c>
      <c r="Q58" s="66">
        <f>M58+P58</f>
        <v>0</v>
      </c>
      <c r="R58" s="66">
        <f>Q58*ABS(S58)*0.1</f>
        <v>0</v>
      </c>
      <c r="S58" s="67">
        <f>I58*E58/40000</f>
        <v>-0.314889140705</v>
      </c>
      <c r="T58" s="60">
        <f>MIN($T$6/100*G58,150)</f>
        <v>135.831696</v>
      </c>
      <c r="U58" s="60">
        <f>MIN($U$6/100*G58,200)</f>
        <v>169.78962</v>
      </c>
      <c r="V58" s="60">
        <f>MIN($V$6/100*G58,250)</f>
        <v>226.38616</v>
      </c>
      <c r="W58" s="60">
        <v>0.2</v>
      </c>
      <c r="X58" s="60">
        <v>0.2</v>
      </c>
      <c r="Y58" s="60">
        <v>0.6</v>
      </c>
      <c r="Z58" s="67">
        <f>IF(AND(D58&lt;49.85,H58&gt;0),$C$2*ABS(H58)/40000,(SUMPRODUCT(--(H58&gt;$T58:$V58),(H58-$T58:$V58),($W58:$Y58)))*E58/40000)</f>
        <v>0</v>
      </c>
      <c r="AA58" s="67">
        <f>IF(AND(C58&gt;=50.1,H58&lt;0),($A$2)*ABS(H58)/40000,0)</f>
        <v>0</v>
      </c>
      <c r="AB58" s="67">
        <f>S58+Z58+AA58</f>
        <v>-0.314889140705</v>
      </c>
      <c r="AC58" s="75" t="str">
        <f>IF(AB58&gt;=0,AB58,"")</f>
        <v/>
      </c>
      <c r="AD58" s="76">
        <f>IF(AB58&lt;0,AB58,"")</f>
        <v>-0.314889140705</v>
      </c>
      <c r="AE58" s="77"/>
      <c r="AF58" s="89"/>
      <c r="AG58" s="92">
        <f>ROUND((AG57-0.01),2)</f>
        <v>50.98</v>
      </c>
      <c r="AH58" s="93">
        <v>0</v>
      </c>
      <c r="AI58" s="86">
        <v>0</v>
      </c>
    </row>
    <row r="59" spans="1:38" customHeight="1" ht="15.75">
      <c r="A59" s="70">
        <v>0.53125</v>
      </c>
      <c r="B59" s="71">
        <v>0.541666666666667</v>
      </c>
      <c r="C59" s="72">
        <v>50</v>
      </c>
      <c r="D59" s="73">
        <f>ROUND(C59,2)</f>
        <v>50</v>
      </c>
      <c r="E59" s="60">
        <v>301.18</v>
      </c>
      <c r="F59" s="60">
        <v>1204.0508</v>
      </c>
      <c r="G59" s="61">
        <f>ABS(F59)</f>
        <v>1204.0508</v>
      </c>
      <c r="H59" s="74">
        <v>-132.51046</v>
      </c>
      <c r="I59" s="63">
        <f>MAX(H59,-0.12*G59)</f>
        <v>-132.51046</v>
      </c>
      <c r="J59" s="63">
        <f>IF(ABS(G59)&lt;=10,0.5,IF(ABS(G59)&lt;=25,1,IF(ABS(G59)&lt;=100,2,10)))</f>
        <v>10</v>
      </c>
      <c r="K59" s="64">
        <f>IF(H59&lt;-J59,1,0)</f>
        <v>1</v>
      </c>
      <c r="L59" s="64">
        <f>IF(K59=K58,L58+K59,0)</f>
        <v>6</v>
      </c>
      <c r="M59" s="65">
        <f>IF(OR(L59=6,L59=12,L59=18,L59=24,,L59=30,L59=36,L59=42,L59=48,L59=54,L59=60,L59=66,L59=72,L59=78,L59=84,L59=90,L59=96),1,0)</f>
        <v>1</v>
      </c>
      <c r="N59" s="65">
        <f>IF(H59&gt;J59,1,0)</f>
        <v>0</v>
      </c>
      <c r="O59" s="65">
        <f>IF(N59=N58,O58+N59,0)</f>
        <v>0</v>
      </c>
      <c r="P59" s="65">
        <f>IF(OR(O59=6,O59=12,O59=18,O59=24,O59=30,O59=36,O59=42,O59=48,O59=54,O59=60,O59=66,O59=72,O59=78,O59=84,O59=90,O59=96),1,0)</f>
        <v>0</v>
      </c>
      <c r="Q59" s="66">
        <f>M59+P59</f>
        <v>1</v>
      </c>
      <c r="R59" s="66">
        <f>Q59*ABS(S59)*0.1</f>
        <v>0.09977375085700001</v>
      </c>
      <c r="S59" s="67">
        <f>I59*E59/40000</f>
        <v>-0.99773750857</v>
      </c>
      <c r="T59" s="60">
        <f>MIN($T$6/100*G59,150)</f>
        <v>144.486096</v>
      </c>
      <c r="U59" s="60">
        <f>MIN($U$6/100*G59,200)</f>
        <v>180.60762</v>
      </c>
      <c r="V59" s="60">
        <f>MIN($V$6/100*G59,250)</f>
        <v>240.81016</v>
      </c>
      <c r="W59" s="60">
        <v>0.2</v>
      </c>
      <c r="X59" s="60">
        <v>0.2</v>
      </c>
      <c r="Y59" s="60">
        <v>0.6</v>
      </c>
      <c r="Z59" s="67">
        <f>IF(AND(D59&lt;49.85,H59&gt;0),$C$2*ABS(H59)/40000,(SUMPRODUCT(--(H59&gt;$T59:$V59),(H59-$T59:$V59),($W59:$Y59)))*E59/40000)</f>
        <v>0</v>
      </c>
      <c r="AA59" s="67">
        <f>IF(AND(C59&gt;=50.1,H59&lt;0),($A$2)*ABS(H59)/40000,0)</f>
        <v>0</v>
      </c>
      <c r="AB59" s="67">
        <f>S59+Z59+AA59</f>
        <v>-0.99773750857</v>
      </c>
      <c r="AC59" s="75" t="str">
        <f>IF(AB59&gt;=0,AB59,"")</f>
        <v/>
      </c>
      <c r="AD59" s="76">
        <f>IF(AB59&lt;0,AB59,"")</f>
        <v>-0.99773750857</v>
      </c>
      <c r="AE59" s="77"/>
      <c r="AF59" s="89"/>
      <c r="AG59" s="92">
        <f>ROUND((AG58-0.01),2)</f>
        <v>50.97</v>
      </c>
      <c r="AH59" s="93">
        <v>0</v>
      </c>
      <c r="AI59" s="86">
        <v>0</v>
      </c>
    </row>
    <row r="60" spans="1:38" customHeight="1" ht="15.75">
      <c r="A60" s="70">
        <v>0.541666666666667</v>
      </c>
      <c r="B60" s="71">
        <v>0.552083333333334</v>
      </c>
      <c r="C60" s="72">
        <v>50.01</v>
      </c>
      <c r="D60" s="73">
        <f>ROUND(C60,2)</f>
        <v>50.01</v>
      </c>
      <c r="E60" s="60">
        <v>240.94</v>
      </c>
      <c r="F60" s="60">
        <v>1112.9088</v>
      </c>
      <c r="G60" s="61">
        <f>ABS(F60)</f>
        <v>1112.9088</v>
      </c>
      <c r="H60" s="74">
        <v>-102.80086</v>
      </c>
      <c r="I60" s="63">
        <f>MAX(H60,-0.12*G60)</f>
        <v>-102.80086</v>
      </c>
      <c r="J60" s="63">
        <f>IF(ABS(G60)&lt;=10,0.5,IF(ABS(G60)&lt;=25,1,IF(ABS(G60)&lt;=100,2,10)))</f>
        <v>10</v>
      </c>
      <c r="K60" s="64">
        <f>IF(H60&lt;-J60,1,0)</f>
        <v>1</v>
      </c>
      <c r="L60" s="64">
        <f>IF(K60=K59,L59+K60,0)</f>
        <v>7</v>
      </c>
      <c r="M60" s="65">
        <f>IF(OR(L60=6,L60=12,L60=18,L60=24,,L60=30,L60=36,L60=42,L60=48,L60=54,L60=60,L60=66,L60=72,L60=78,L60=84,L60=90,L60=96),1,0)</f>
        <v>0</v>
      </c>
      <c r="N60" s="65">
        <f>IF(H60&gt;J60,1,0)</f>
        <v>0</v>
      </c>
      <c r="O60" s="65">
        <f>IF(N60=N59,O59+N60,0)</f>
        <v>0</v>
      </c>
      <c r="P60" s="65">
        <f>IF(OR(O60=6,O60=12,O60=18,O60=24,O60=30,O60=36,O60=42,O60=48,O60=54,O60=60,O60=66,O60=72,O60=78,O60=84,O60=90,O60=96),1,0)</f>
        <v>0</v>
      </c>
      <c r="Q60" s="66">
        <f>M60+P60</f>
        <v>0</v>
      </c>
      <c r="R60" s="66">
        <f>Q60*ABS(S60)*0.1</f>
        <v>0</v>
      </c>
      <c r="S60" s="67">
        <f>I60*E60/40000</f>
        <v>-0.61922098021</v>
      </c>
      <c r="T60" s="60">
        <f>MIN($T$6/100*G60,150)</f>
        <v>133.549056</v>
      </c>
      <c r="U60" s="60">
        <f>MIN($U$6/100*G60,200)</f>
        <v>166.93632</v>
      </c>
      <c r="V60" s="60">
        <f>MIN($V$6/100*G60,250)</f>
        <v>222.58176</v>
      </c>
      <c r="W60" s="60">
        <v>0.2</v>
      </c>
      <c r="X60" s="60">
        <v>0.2</v>
      </c>
      <c r="Y60" s="60">
        <v>0.6</v>
      </c>
      <c r="Z60" s="67">
        <f>IF(AND(D60&lt;49.85,H60&gt;0),$C$2*ABS(H60)/40000,(SUMPRODUCT(--(H60&gt;$T60:$V60),(H60-$T60:$V60),($W60:$Y60)))*E60/40000)</f>
        <v>0</v>
      </c>
      <c r="AA60" s="67">
        <f>IF(AND(C60&gt;=50.1,H60&lt;0),($A$2)*ABS(H60)/40000,0)</f>
        <v>0</v>
      </c>
      <c r="AB60" s="67">
        <f>S60+Z60+AA60</f>
        <v>-0.61922098021</v>
      </c>
      <c r="AC60" s="75" t="str">
        <f>IF(AB60&gt;=0,AB60,"")</f>
        <v/>
      </c>
      <c r="AD60" s="76">
        <f>IF(AB60&lt;0,AB60,"")</f>
        <v>-0.61922098021</v>
      </c>
      <c r="AE60" s="77"/>
      <c r="AF60" s="89"/>
      <c r="AG60" s="92">
        <f>ROUND((AG59-0.01),2)</f>
        <v>50.96</v>
      </c>
      <c r="AH60" s="93">
        <v>0</v>
      </c>
      <c r="AI60" s="86">
        <v>0</v>
      </c>
    </row>
    <row r="61" spans="1:38" customHeight="1" ht="15.75">
      <c r="A61" s="70">
        <v>0.552083333333333</v>
      </c>
      <c r="B61" s="71">
        <v>0.5625</v>
      </c>
      <c r="C61" s="72">
        <v>50.01</v>
      </c>
      <c r="D61" s="73">
        <f>ROUND(C61,2)</f>
        <v>50.01</v>
      </c>
      <c r="E61" s="60">
        <v>240.94</v>
      </c>
      <c r="F61" s="60">
        <v>1098.3316</v>
      </c>
      <c r="G61" s="61">
        <f>ABS(F61)</f>
        <v>1098.3316</v>
      </c>
      <c r="H61" s="74">
        <v>-106.1067</v>
      </c>
      <c r="I61" s="63">
        <f>MAX(H61,-0.12*G61)</f>
        <v>-106.1067</v>
      </c>
      <c r="J61" s="63">
        <f>IF(ABS(G61)&lt;=10,0.5,IF(ABS(G61)&lt;=25,1,IF(ABS(G61)&lt;=100,2,10)))</f>
        <v>10</v>
      </c>
      <c r="K61" s="64">
        <f>IF(H61&lt;-J61,1,0)</f>
        <v>1</v>
      </c>
      <c r="L61" s="64">
        <f>IF(K61=K60,L60+K61,0)</f>
        <v>8</v>
      </c>
      <c r="M61" s="65">
        <f>IF(OR(L61=6,L61=12,L61=18,L61=24,,L61=30,L61=36,L61=42,L61=48,L61=54,L61=60,L61=66,L61=72,L61=78,L61=84,L61=90,L61=96),1,0)</f>
        <v>0</v>
      </c>
      <c r="N61" s="65">
        <f>IF(H61&gt;J61,1,0)</f>
        <v>0</v>
      </c>
      <c r="O61" s="65">
        <f>IF(N61=N60,O60+N61,0)</f>
        <v>0</v>
      </c>
      <c r="P61" s="65">
        <f>IF(OR(O61=6,O61=12,O61=18,O61=24,O61=30,O61=36,O61=42,O61=48,O61=54,O61=60,O61=66,O61=72,O61=78,O61=84,O61=90,O61=96),1,0)</f>
        <v>0</v>
      </c>
      <c r="Q61" s="66">
        <f>M61+P61</f>
        <v>0</v>
      </c>
      <c r="R61" s="66">
        <f>Q61*ABS(S61)*0.1</f>
        <v>0</v>
      </c>
      <c r="S61" s="67">
        <f>I61*E61/40000</f>
        <v>-0.63913370745</v>
      </c>
      <c r="T61" s="60">
        <f>MIN($T$6/100*G61,150)</f>
        <v>131.799792</v>
      </c>
      <c r="U61" s="60">
        <f>MIN($U$6/100*G61,200)</f>
        <v>164.74974</v>
      </c>
      <c r="V61" s="60">
        <f>MIN($V$6/100*G61,250)</f>
        <v>219.66632</v>
      </c>
      <c r="W61" s="60">
        <v>0.2</v>
      </c>
      <c r="X61" s="60">
        <v>0.2</v>
      </c>
      <c r="Y61" s="60">
        <v>0.6</v>
      </c>
      <c r="Z61" s="67">
        <f>IF(AND(D61&lt;49.85,H61&gt;0),$C$2*ABS(H61)/40000,(SUMPRODUCT(--(H61&gt;$T61:$V61),(H61-$T61:$V61),($W61:$Y61)))*E61/40000)</f>
        <v>0</v>
      </c>
      <c r="AA61" s="67">
        <f>IF(AND(C61&gt;=50.1,H61&lt;0),($A$2)*ABS(H61)/40000,0)</f>
        <v>0</v>
      </c>
      <c r="AB61" s="67">
        <f>S61+Z61+AA61</f>
        <v>-0.63913370745</v>
      </c>
      <c r="AC61" s="75" t="str">
        <f>IF(AB61&gt;=0,AB61,"")</f>
        <v/>
      </c>
      <c r="AD61" s="76">
        <f>IF(AB61&lt;0,AB61,"")</f>
        <v>-0.63913370745</v>
      </c>
      <c r="AE61" s="77"/>
      <c r="AF61" s="89"/>
      <c r="AG61" s="92">
        <f>ROUND((AG60-0.01),2)</f>
        <v>50.95</v>
      </c>
      <c r="AH61" s="93">
        <v>0</v>
      </c>
      <c r="AI61" s="86">
        <v>0</v>
      </c>
    </row>
    <row r="62" spans="1:38" customHeight="1" ht="15.75">
      <c r="A62" s="70">
        <v>0.5625</v>
      </c>
      <c r="B62" s="71">
        <v>0.572916666666667</v>
      </c>
      <c r="C62" s="72">
        <v>50</v>
      </c>
      <c r="D62" s="73">
        <f>ROUND(C62,2)</f>
        <v>50</v>
      </c>
      <c r="E62" s="60">
        <v>301.18</v>
      </c>
      <c r="F62" s="60">
        <v>1055.5576</v>
      </c>
      <c r="G62" s="61">
        <f>ABS(F62)</f>
        <v>1055.5576</v>
      </c>
      <c r="H62" s="74">
        <v>-77.22356000000001</v>
      </c>
      <c r="I62" s="63">
        <f>MAX(H62,-0.12*G62)</f>
        <v>-77.22356000000001</v>
      </c>
      <c r="J62" s="63">
        <f>IF(ABS(G62)&lt;=10,0.5,IF(ABS(G62)&lt;=25,1,IF(ABS(G62)&lt;=100,2,10)))</f>
        <v>10</v>
      </c>
      <c r="K62" s="64">
        <f>IF(H62&lt;-J62,1,0)</f>
        <v>1</v>
      </c>
      <c r="L62" s="64">
        <f>IF(K62=K61,L61+K62,0)</f>
        <v>9</v>
      </c>
      <c r="M62" s="65">
        <f>IF(OR(L62=6,L62=12,L62=18,L62=24,,L62=30,L62=36,L62=42,L62=48,L62=54,L62=60,L62=66,L62=72,L62=78,L62=84,L62=90,L62=96),1,0)</f>
        <v>0</v>
      </c>
      <c r="N62" s="65">
        <f>IF(H62&gt;J62,1,0)</f>
        <v>0</v>
      </c>
      <c r="O62" s="65">
        <f>IF(N62=N61,O61+N62,0)</f>
        <v>0</v>
      </c>
      <c r="P62" s="65">
        <f>IF(OR(O62=6,O62=12,O62=18,O62=24,O62=30,O62=36,O62=42,O62=48,O62=54,O62=60,O62=66,O62=72,O62=78,O62=84,O62=90,O62=96),1,0)</f>
        <v>0</v>
      </c>
      <c r="Q62" s="66">
        <f>M62+P62</f>
        <v>0</v>
      </c>
      <c r="R62" s="66">
        <f>Q62*ABS(S62)*0.1</f>
        <v>0</v>
      </c>
      <c r="S62" s="67">
        <f>I62*E62/40000</f>
        <v>-0.5814547950200001</v>
      </c>
      <c r="T62" s="60">
        <f>MIN($T$6/100*G62,150)</f>
        <v>126.666912</v>
      </c>
      <c r="U62" s="60">
        <f>MIN($U$6/100*G62,200)</f>
        <v>158.33364</v>
      </c>
      <c r="V62" s="60">
        <f>MIN($V$6/100*G62,250)</f>
        <v>211.11152</v>
      </c>
      <c r="W62" s="60">
        <v>0.2</v>
      </c>
      <c r="X62" s="60">
        <v>0.2</v>
      </c>
      <c r="Y62" s="60">
        <v>0.6</v>
      </c>
      <c r="Z62" s="67">
        <f>IF(AND(D62&lt;49.85,H62&gt;0),$C$2*ABS(H62)/40000,(SUMPRODUCT(--(H62&gt;$T62:$V62),(H62-$T62:$V62),($W62:$Y62)))*E62/40000)</f>
        <v>0</v>
      </c>
      <c r="AA62" s="67">
        <f>IF(AND(C62&gt;=50.1,H62&lt;0),($A$2)*ABS(H62)/40000,0)</f>
        <v>0</v>
      </c>
      <c r="AB62" s="67">
        <f>S62+Z62+AA62</f>
        <v>-0.5814547950200001</v>
      </c>
      <c r="AC62" s="75" t="str">
        <f>IF(AB62&gt;=0,AB62,"")</f>
        <v/>
      </c>
      <c r="AD62" s="76">
        <f>IF(AB62&lt;0,AB62,"")</f>
        <v>-0.5814547950200001</v>
      </c>
      <c r="AE62" s="77"/>
      <c r="AF62" s="89"/>
      <c r="AG62" s="92">
        <f>ROUND((AG61-0.01),2)</f>
        <v>50.94</v>
      </c>
      <c r="AH62" s="93">
        <v>0</v>
      </c>
      <c r="AI62" s="86">
        <v>0</v>
      </c>
    </row>
    <row r="63" spans="1:38" customHeight="1" ht="15.75">
      <c r="A63" s="70">
        <v>0.572916666666667</v>
      </c>
      <c r="B63" s="71">
        <v>0.583333333333334</v>
      </c>
      <c r="C63" s="72">
        <v>50.02</v>
      </c>
      <c r="D63" s="73">
        <f>ROUND(C63,2)</f>
        <v>50.02</v>
      </c>
      <c r="E63" s="60">
        <v>180.71</v>
      </c>
      <c r="F63" s="60">
        <v>1052.4184</v>
      </c>
      <c r="G63" s="61">
        <f>ABS(F63)</f>
        <v>1052.4184</v>
      </c>
      <c r="H63" s="74">
        <v>-86.32559999999999</v>
      </c>
      <c r="I63" s="63">
        <f>MAX(H63,-0.12*G63)</f>
        <v>-86.32559999999999</v>
      </c>
      <c r="J63" s="63">
        <f>IF(ABS(G63)&lt;=10,0.5,IF(ABS(G63)&lt;=25,1,IF(ABS(G63)&lt;=100,2,10)))</f>
        <v>10</v>
      </c>
      <c r="K63" s="64">
        <f>IF(H63&lt;-J63,1,0)</f>
        <v>1</v>
      </c>
      <c r="L63" s="64">
        <f>IF(K63=K62,L62+K63,0)</f>
        <v>10</v>
      </c>
      <c r="M63" s="65">
        <f>IF(OR(L63=6,L63=12,L63=18,L63=24,,L63=30,L63=36,L63=42,L63=48,L63=54,L63=60,L63=66,L63=72,L63=78,L63=84,L63=90,L63=96),1,0)</f>
        <v>0</v>
      </c>
      <c r="N63" s="65">
        <f>IF(H63&gt;J63,1,0)</f>
        <v>0</v>
      </c>
      <c r="O63" s="65">
        <f>IF(N63=N62,O62+N63,0)</f>
        <v>0</v>
      </c>
      <c r="P63" s="65">
        <f>IF(OR(O63=6,O63=12,O63=18,O63=24,O63=30,O63=36,O63=42,O63=48,O63=54,O63=60,O63=66,O63=72,O63=78,O63=84,O63=90,O63=96),1,0)</f>
        <v>0</v>
      </c>
      <c r="Q63" s="66">
        <f>M63+P63</f>
        <v>0</v>
      </c>
      <c r="R63" s="66">
        <f>Q63*ABS(S63)*0.1</f>
        <v>0</v>
      </c>
      <c r="S63" s="67">
        <f>I63*E63/40000</f>
        <v>-0.3899974794</v>
      </c>
      <c r="T63" s="60">
        <f>MIN($T$6/100*G63,150)</f>
        <v>126.290208</v>
      </c>
      <c r="U63" s="60">
        <f>MIN($U$6/100*G63,200)</f>
        <v>157.86276</v>
      </c>
      <c r="V63" s="60">
        <f>MIN($V$6/100*G63,250)</f>
        <v>210.48368</v>
      </c>
      <c r="W63" s="60">
        <v>0.2</v>
      </c>
      <c r="X63" s="60">
        <v>0.2</v>
      </c>
      <c r="Y63" s="60">
        <v>0.6</v>
      </c>
      <c r="Z63" s="67">
        <f>IF(AND(D63&lt;49.85,H63&gt;0),$C$2*ABS(H63)/40000,(SUMPRODUCT(--(H63&gt;$T63:$V63),(H63-$T63:$V63),($W63:$Y63)))*E63/40000)</f>
        <v>0</v>
      </c>
      <c r="AA63" s="67">
        <f>IF(AND(C63&gt;=50.1,H63&lt;0),($A$2)*ABS(H63)/40000,0)</f>
        <v>0</v>
      </c>
      <c r="AB63" s="67">
        <f>S63+Z63+AA63</f>
        <v>-0.3899974794</v>
      </c>
      <c r="AC63" s="75" t="str">
        <f>IF(AB63&gt;=0,AB63,"")</f>
        <v/>
      </c>
      <c r="AD63" s="76">
        <f>IF(AB63&lt;0,AB63,"")</f>
        <v>-0.3899974794</v>
      </c>
      <c r="AE63" s="77"/>
      <c r="AF63" s="89"/>
      <c r="AG63" s="92">
        <f>ROUND((AG62-0.01),2)</f>
        <v>50.93</v>
      </c>
      <c r="AH63" s="93">
        <v>0</v>
      </c>
      <c r="AI63" s="86">
        <v>0</v>
      </c>
    </row>
    <row r="64" spans="1:38" customHeight="1" ht="15.75">
      <c r="A64" s="70">
        <v>0.583333333333333</v>
      </c>
      <c r="B64" s="71">
        <v>0.59375</v>
      </c>
      <c r="C64" s="72">
        <v>50.03</v>
      </c>
      <c r="D64" s="73">
        <f>ROUND(C64,2)</f>
        <v>50.03</v>
      </c>
      <c r="E64" s="60">
        <v>120.47</v>
      </c>
      <c r="F64" s="60">
        <v>1002.688</v>
      </c>
      <c r="G64" s="61">
        <f>ABS(F64)</f>
        <v>1002.688</v>
      </c>
      <c r="H64" s="74">
        <v>-70.64976</v>
      </c>
      <c r="I64" s="63">
        <f>MAX(H64,-0.12*G64)</f>
        <v>-70.64976</v>
      </c>
      <c r="J64" s="63">
        <f>IF(ABS(G64)&lt;=10,0.5,IF(ABS(G64)&lt;=25,1,IF(ABS(G64)&lt;=100,2,10)))</f>
        <v>10</v>
      </c>
      <c r="K64" s="64">
        <f>IF(H64&lt;-J64,1,0)</f>
        <v>1</v>
      </c>
      <c r="L64" s="64">
        <f>IF(K64=K63,L63+K64,0)</f>
        <v>11</v>
      </c>
      <c r="M64" s="65">
        <f>IF(OR(L64=6,L64=12,L64=18,L64=24,,L64=30,L64=36,L64=42,L64=48,L64=54,L64=60,L64=66,L64=72,L64=78,L64=84,L64=90,L64=96),1,0)</f>
        <v>0</v>
      </c>
      <c r="N64" s="65">
        <f>IF(H64&gt;J64,1,0)</f>
        <v>0</v>
      </c>
      <c r="O64" s="65">
        <f>IF(N64=N63,O63+N64,0)</f>
        <v>0</v>
      </c>
      <c r="P64" s="65">
        <f>IF(OR(O64=6,O64=12,O64=18,O64=24,O64=30,O64=36,O64=42,O64=48,O64=54,O64=60,O64=66,O64=72,O64=78,O64=84,O64=90,O64=96),1,0)</f>
        <v>0</v>
      </c>
      <c r="Q64" s="66">
        <f>M64+P64</f>
        <v>0</v>
      </c>
      <c r="R64" s="66">
        <f>Q64*ABS(S64)*0.1</f>
        <v>0</v>
      </c>
      <c r="S64" s="67">
        <f>I64*E64/40000</f>
        <v>-0.21277941468</v>
      </c>
      <c r="T64" s="60">
        <f>MIN($T$6/100*G64,150)</f>
        <v>120.32256</v>
      </c>
      <c r="U64" s="60">
        <f>MIN($U$6/100*G64,200)</f>
        <v>150.4032</v>
      </c>
      <c r="V64" s="60">
        <f>MIN($V$6/100*G64,250)</f>
        <v>200.5376</v>
      </c>
      <c r="W64" s="60">
        <v>0.2</v>
      </c>
      <c r="X64" s="60">
        <v>0.2</v>
      </c>
      <c r="Y64" s="60">
        <v>0.6</v>
      </c>
      <c r="Z64" s="67">
        <f>IF(AND(D64&lt;49.85,H64&gt;0),$C$2*ABS(H64)/40000,(SUMPRODUCT(--(H64&gt;$T64:$V64),(H64-$T64:$V64),($W64:$Y64)))*E64/40000)</f>
        <v>0</v>
      </c>
      <c r="AA64" s="67">
        <f>IF(AND(C64&gt;=50.1,H64&lt;0),($A$2)*ABS(H64)/40000,0)</f>
        <v>0</v>
      </c>
      <c r="AB64" s="67">
        <f>S64+Z64+AA64</f>
        <v>-0.21277941468</v>
      </c>
      <c r="AC64" s="75" t="str">
        <f>IF(AB64&gt;=0,AB64,"")</f>
        <v/>
      </c>
      <c r="AD64" s="76">
        <f>IF(AB64&lt;0,AB64,"")</f>
        <v>-0.21277941468</v>
      </c>
      <c r="AE64" s="77"/>
      <c r="AF64" s="89"/>
      <c r="AG64" s="92">
        <f>ROUND((AG63-0.01),2)</f>
        <v>50.92</v>
      </c>
      <c r="AH64" s="93">
        <v>0</v>
      </c>
      <c r="AI64" s="86">
        <v>0</v>
      </c>
    </row>
    <row r="65" spans="1:38" customHeight="1" ht="15.75">
      <c r="A65" s="70">
        <v>0.59375</v>
      </c>
      <c r="B65" s="71">
        <v>0.604166666666667</v>
      </c>
      <c r="C65" s="72">
        <v>49.97</v>
      </c>
      <c r="D65" s="73">
        <f>ROUND(C65,2)</f>
        <v>49.97</v>
      </c>
      <c r="E65" s="60">
        <v>394.71</v>
      </c>
      <c r="F65" s="60">
        <v>857.3448</v>
      </c>
      <c r="G65" s="61">
        <f>ABS(F65)</f>
        <v>857.3448</v>
      </c>
      <c r="H65" s="74">
        <v>93.33686</v>
      </c>
      <c r="I65" s="63">
        <f>MAX(H65,-0.12*G65)</f>
        <v>93.33686</v>
      </c>
      <c r="J65" s="63">
        <f>IF(ABS(G65)&lt;=10,0.5,IF(ABS(G65)&lt;=25,1,IF(ABS(G65)&lt;=100,2,10)))</f>
        <v>10</v>
      </c>
      <c r="K65" s="64">
        <f>IF(H65&lt;-J65,1,0)</f>
        <v>0</v>
      </c>
      <c r="L65" s="64">
        <f>IF(K65=K64,L64+K65,0)</f>
        <v>0</v>
      </c>
      <c r="M65" s="65">
        <f>IF(OR(L65=6,L65=12,L65=18,L65=24,,L65=30,L65=36,L65=42,L65=48,L65=54,L65=60,L65=66,L65=72,L65=78,L65=84,L65=90,L65=96),1,0)</f>
        <v>0</v>
      </c>
      <c r="N65" s="65">
        <f>IF(H65&gt;J65,1,0)</f>
        <v>1</v>
      </c>
      <c r="O65" s="65">
        <f>IF(N65=N64,O64+N65,0)</f>
        <v>0</v>
      </c>
      <c r="P65" s="65">
        <f>IF(OR(O65=6,O65=12,O65=18,O65=24,O65=30,O65=36,O65=42,O65=48,O65=54,O65=60,O65=66,O65=72,O65=78,O65=84,O65=90,O65=96),1,0)</f>
        <v>0</v>
      </c>
      <c r="Q65" s="66">
        <f>M65+P65</f>
        <v>0</v>
      </c>
      <c r="R65" s="66">
        <f>Q65*ABS(S65)*0.1</f>
        <v>0</v>
      </c>
      <c r="S65" s="67">
        <f>I65*E65/40000</f>
        <v>0.921024800265</v>
      </c>
      <c r="T65" s="60">
        <f>MIN($T$6/100*G65,150)</f>
        <v>102.881376</v>
      </c>
      <c r="U65" s="60">
        <f>MIN($U$6/100*G65,200)</f>
        <v>128.60172</v>
      </c>
      <c r="V65" s="60">
        <f>MIN($V$6/100*G65,250)</f>
        <v>171.46896</v>
      </c>
      <c r="W65" s="60">
        <v>0.2</v>
      </c>
      <c r="X65" s="60">
        <v>0.2</v>
      </c>
      <c r="Y65" s="60">
        <v>0.6</v>
      </c>
      <c r="Z65" s="67">
        <f>IF(AND(D65&lt;49.85,H65&gt;0),$C$2*ABS(H65)/40000,(SUMPRODUCT(--(H65&gt;$T65:$V65),(H65-$T65:$V65),($W65:$Y65)))*E65/40000)</f>
        <v>0</v>
      </c>
      <c r="AA65" s="67">
        <f>IF(AND(C65&gt;=50.1,H65&lt;0),($A$2)*ABS(H65)/40000,0)</f>
        <v>0</v>
      </c>
      <c r="AB65" s="67">
        <f>S65+Z65+AA65</f>
        <v>0.921024800265</v>
      </c>
      <c r="AC65" s="75">
        <f>IF(AB65&gt;=0,AB65,"")</f>
        <v>0.921024800265</v>
      </c>
      <c r="AD65" s="76" t="str">
        <f>IF(AB65&lt;0,AB65,"")</f>
        <v/>
      </c>
      <c r="AE65" s="77"/>
      <c r="AF65" s="89"/>
      <c r="AG65" s="92">
        <f>ROUND((AG64-0.01),2)</f>
        <v>50.91</v>
      </c>
      <c r="AH65" s="93">
        <v>0</v>
      </c>
      <c r="AI65" s="86">
        <v>0</v>
      </c>
    </row>
    <row r="66" spans="1:38" customHeight="1" ht="15.75">
      <c r="A66" s="70">
        <v>0.604166666666667</v>
      </c>
      <c r="B66" s="71">
        <v>0.614583333333334</v>
      </c>
      <c r="C66" s="72">
        <v>50.02</v>
      </c>
      <c r="D66" s="73">
        <f>ROUND(C66,2)</f>
        <v>50.02</v>
      </c>
      <c r="E66" s="60">
        <v>180.71</v>
      </c>
      <c r="F66" s="60">
        <v>1018.54</v>
      </c>
      <c r="G66" s="61">
        <f>ABS(F66)</f>
        <v>1018.54</v>
      </c>
      <c r="H66" s="74">
        <v>-60.50015</v>
      </c>
      <c r="I66" s="63">
        <f>MAX(H66,-0.12*G66)</f>
        <v>-60.50015</v>
      </c>
      <c r="J66" s="63">
        <f>IF(ABS(G66)&lt;=10,0.5,IF(ABS(G66)&lt;=25,1,IF(ABS(G66)&lt;=100,2,10)))</f>
        <v>10</v>
      </c>
      <c r="K66" s="64">
        <f>IF(H66&lt;-J66,1,0)</f>
        <v>1</v>
      </c>
      <c r="L66" s="64">
        <f>IF(K66=K65,L65+K66,0)</f>
        <v>0</v>
      </c>
      <c r="M66" s="65">
        <f>IF(OR(L66=6,L66=12,L66=18,L66=24,,L66=30,L66=36,L66=42,L66=48,L66=54,L66=60,L66=66,L66=72,L66=78,L66=84,L66=90,L66=96),1,0)</f>
        <v>0</v>
      </c>
      <c r="N66" s="65">
        <f>IF(H66&gt;J66,1,0)</f>
        <v>0</v>
      </c>
      <c r="O66" s="65">
        <f>IF(N66=N65,O65+N66,0)</f>
        <v>0</v>
      </c>
      <c r="P66" s="65">
        <f>IF(OR(O66=6,O66=12,O66=18,O66=24,O66=30,O66=36,O66=42,O66=48,O66=54,O66=60,O66=66,O66=72,O66=78,O66=84,O66=90,O66=96),1,0)</f>
        <v>0</v>
      </c>
      <c r="Q66" s="66">
        <f>M66+P66</f>
        <v>0</v>
      </c>
      <c r="R66" s="66">
        <f>Q66*ABS(S66)*0.1</f>
        <v>0</v>
      </c>
      <c r="S66" s="67">
        <f>I66*E66/40000</f>
        <v>-0.2733245526625</v>
      </c>
      <c r="T66" s="60">
        <f>MIN($T$6/100*G66,150)</f>
        <v>122.2248</v>
      </c>
      <c r="U66" s="60">
        <f>MIN($U$6/100*G66,200)</f>
        <v>152.781</v>
      </c>
      <c r="V66" s="60">
        <f>MIN($V$6/100*G66,250)</f>
        <v>203.708</v>
      </c>
      <c r="W66" s="60">
        <v>0.2</v>
      </c>
      <c r="X66" s="60">
        <v>0.2</v>
      </c>
      <c r="Y66" s="60">
        <v>0.6</v>
      </c>
      <c r="Z66" s="67">
        <f>IF(AND(D66&lt;49.85,H66&gt;0),$C$2*ABS(H66)/40000,(SUMPRODUCT(--(H66&gt;$T66:$V66),(H66-$T66:$V66),($W66:$Y66)))*E66/40000)</f>
        <v>0</v>
      </c>
      <c r="AA66" s="67">
        <f>IF(AND(C66&gt;=50.1,H66&lt;0),($A$2)*ABS(H66)/40000,0)</f>
        <v>0</v>
      </c>
      <c r="AB66" s="67">
        <f>S66+Z66+AA66</f>
        <v>-0.2733245526625</v>
      </c>
      <c r="AC66" s="75" t="str">
        <f>IF(AB66&gt;=0,AB66,"")</f>
        <v/>
      </c>
      <c r="AD66" s="76">
        <f>IF(AB66&lt;0,AB66,"")</f>
        <v>-0.2733245526625</v>
      </c>
      <c r="AE66" s="77"/>
      <c r="AF66" s="89"/>
      <c r="AG66" s="92">
        <f>ROUND((AG65-0.01),2)</f>
        <v>50.9</v>
      </c>
      <c r="AH66" s="93">
        <v>0</v>
      </c>
      <c r="AI66" s="86">
        <v>0</v>
      </c>
    </row>
    <row r="67" spans="1:38" customHeight="1" ht="15.75">
      <c r="A67" s="70">
        <v>0.614583333333333</v>
      </c>
      <c r="B67" s="71">
        <v>0.625</v>
      </c>
      <c r="C67" s="72">
        <v>49.97</v>
      </c>
      <c r="D67" s="73">
        <f>ROUND(C67,2)</f>
        <v>49.97</v>
      </c>
      <c r="E67" s="60">
        <v>394.71</v>
      </c>
      <c r="F67" s="60">
        <v>1012.8312</v>
      </c>
      <c r="G67" s="61">
        <f>ABS(F67)</f>
        <v>1012.8312</v>
      </c>
      <c r="H67" s="74">
        <v>-51.24012</v>
      </c>
      <c r="I67" s="63">
        <f>MAX(H67,-0.12*G67)</f>
        <v>-51.24012</v>
      </c>
      <c r="J67" s="63">
        <f>IF(ABS(G67)&lt;=10,0.5,IF(ABS(G67)&lt;=25,1,IF(ABS(G67)&lt;=100,2,10)))</f>
        <v>10</v>
      </c>
      <c r="K67" s="64">
        <f>IF(H67&lt;-J67,1,0)</f>
        <v>1</v>
      </c>
      <c r="L67" s="64">
        <f>IF(K67=K66,L66+K67,0)</f>
        <v>1</v>
      </c>
      <c r="M67" s="65">
        <f>IF(OR(L67=6,L67=12,L67=18,L67=24,,L67=30,L67=36,L67=42,L67=48,L67=54,L67=60,L67=66,L67=72,L67=78,L67=84,L67=90,L67=96),1,0)</f>
        <v>0</v>
      </c>
      <c r="N67" s="65">
        <f>IF(H67&gt;J67,1,0)</f>
        <v>0</v>
      </c>
      <c r="O67" s="65">
        <f>IF(N67=N66,O66+N67,0)</f>
        <v>0</v>
      </c>
      <c r="P67" s="65">
        <f>IF(OR(O67=6,O67=12,O67=18,O67=24,O67=30,O67=36,O67=42,O67=48,O67=54,O67=60,O67=66,O67=72,O67=78,O67=84,O67=90,O67=96),1,0)</f>
        <v>0</v>
      </c>
      <c r="Q67" s="66">
        <f>M67+P67</f>
        <v>0</v>
      </c>
      <c r="R67" s="66">
        <f>Q67*ABS(S67)*0.1</f>
        <v>0</v>
      </c>
      <c r="S67" s="67">
        <f>I67*E67/40000</f>
        <v>-0.50562469413</v>
      </c>
      <c r="T67" s="60">
        <f>MIN($T$6/100*G67,150)</f>
        <v>121.539744</v>
      </c>
      <c r="U67" s="60">
        <f>MIN($U$6/100*G67,200)</f>
        <v>151.92468</v>
      </c>
      <c r="V67" s="60">
        <f>MIN($V$6/100*G67,250)</f>
        <v>202.56624</v>
      </c>
      <c r="W67" s="60">
        <v>0.2</v>
      </c>
      <c r="X67" s="60">
        <v>0.2</v>
      </c>
      <c r="Y67" s="60">
        <v>0.6</v>
      </c>
      <c r="Z67" s="67">
        <f>IF(AND(D67&lt;49.85,H67&gt;0),$C$2*ABS(H67)/40000,(SUMPRODUCT(--(H67&gt;$T67:$V67),(H67-$T67:$V67),($W67:$Y67)))*E67/40000)</f>
        <v>0</v>
      </c>
      <c r="AA67" s="67">
        <f>IF(AND(C67&gt;=50.1,H67&lt;0),($A$2)*ABS(H67)/40000,0)</f>
        <v>0</v>
      </c>
      <c r="AB67" s="67">
        <f>S67+Z67+AA67</f>
        <v>-0.50562469413</v>
      </c>
      <c r="AC67" s="75" t="str">
        <f>IF(AB67&gt;=0,AB67,"")</f>
        <v/>
      </c>
      <c r="AD67" s="76">
        <f>IF(AB67&lt;0,AB67,"")</f>
        <v>-0.50562469413</v>
      </c>
      <c r="AE67" s="77"/>
      <c r="AF67" s="89"/>
      <c r="AG67" s="92">
        <f>ROUND((AG66-0.01),2)</f>
        <v>50.89</v>
      </c>
      <c r="AH67" s="93">
        <v>0</v>
      </c>
      <c r="AI67" s="86">
        <v>0</v>
      </c>
    </row>
    <row r="68" spans="1:38" customHeight="1" ht="15.75">
      <c r="A68" s="70">
        <v>0.625</v>
      </c>
      <c r="B68" s="71">
        <v>0.635416666666667</v>
      </c>
      <c r="C68" s="72">
        <v>50.02</v>
      </c>
      <c r="D68" s="73">
        <f>ROUND(C68,2)</f>
        <v>50.02</v>
      </c>
      <c r="E68" s="60">
        <v>180.71</v>
      </c>
      <c r="F68" s="60">
        <v>1016.9276</v>
      </c>
      <c r="G68" s="61">
        <f>ABS(F68)</f>
        <v>1016.9276</v>
      </c>
      <c r="H68" s="74">
        <v>-47.6944</v>
      </c>
      <c r="I68" s="63">
        <f>MAX(H68,-0.12*G68)</f>
        <v>-47.6944</v>
      </c>
      <c r="J68" s="63">
        <f>IF(ABS(G68)&lt;=10,0.5,IF(ABS(G68)&lt;=25,1,IF(ABS(G68)&lt;=100,2,10)))</f>
        <v>10</v>
      </c>
      <c r="K68" s="64">
        <f>IF(H68&lt;-J68,1,0)</f>
        <v>1</v>
      </c>
      <c r="L68" s="64">
        <f>IF(K68=K67,L67+K68,0)</f>
        <v>2</v>
      </c>
      <c r="M68" s="65">
        <f>IF(OR(L68=6,L68=12,L68=18,L68=24,,L68=30,L68=36,L68=42,L68=48,L68=54,L68=60,L68=66,L68=72,L68=78,L68=84,L68=90,L68=96),1,0)</f>
        <v>0</v>
      </c>
      <c r="N68" s="65">
        <f>IF(H68&gt;J68,1,0)</f>
        <v>0</v>
      </c>
      <c r="O68" s="65">
        <f>IF(N68=N67,O67+N68,0)</f>
        <v>0</v>
      </c>
      <c r="P68" s="65">
        <f>IF(OR(O68=6,O68=12,O68=18,O68=24,O68=30,O68=36,O68=42,O68=48,O68=54,O68=60,O68=66,O68=72,O68=78,O68=84,O68=90,O68=96),1,0)</f>
        <v>0</v>
      </c>
      <c r="Q68" s="66">
        <f>M68+P68</f>
        <v>0</v>
      </c>
      <c r="R68" s="66">
        <f>Q68*ABS(S68)*0.1</f>
        <v>0</v>
      </c>
      <c r="S68" s="67">
        <f>I68*E68/40000</f>
        <v>-0.2154713756</v>
      </c>
      <c r="T68" s="60">
        <f>MIN($T$6/100*G68,150)</f>
        <v>122.031312</v>
      </c>
      <c r="U68" s="60">
        <f>MIN($U$6/100*G68,200)</f>
        <v>152.53914</v>
      </c>
      <c r="V68" s="60">
        <f>MIN($V$6/100*G68,250)</f>
        <v>203.38552</v>
      </c>
      <c r="W68" s="60">
        <v>0.2</v>
      </c>
      <c r="X68" s="60">
        <v>0.2</v>
      </c>
      <c r="Y68" s="60">
        <v>0.6</v>
      </c>
      <c r="Z68" s="67">
        <f>IF(AND(D68&lt;49.85,H68&gt;0),$C$2*ABS(H68)/40000,(SUMPRODUCT(--(H68&gt;$T68:$V68),(H68-$T68:$V68),($W68:$Y68)))*E68/40000)</f>
        <v>0</v>
      </c>
      <c r="AA68" s="67">
        <f>IF(AND(C68&gt;=50.1,H68&lt;0),($A$2)*ABS(H68)/40000,0)</f>
        <v>0</v>
      </c>
      <c r="AB68" s="67">
        <f>S68+Z68+AA68</f>
        <v>-0.2154713756</v>
      </c>
      <c r="AC68" s="75" t="str">
        <f>IF(AB68&gt;=0,AB68,"")</f>
        <v/>
      </c>
      <c r="AD68" s="76">
        <f>IF(AB68&lt;0,AB68,"")</f>
        <v>-0.2154713756</v>
      </c>
      <c r="AE68" s="77"/>
      <c r="AF68" s="89"/>
      <c r="AG68" s="92">
        <f>ROUND((AG67-0.01),2)</f>
        <v>50.88</v>
      </c>
      <c r="AH68" s="93">
        <v>0</v>
      </c>
      <c r="AI68" s="86">
        <v>0</v>
      </c>
    </row>
    <row r="69" spans="1:38" customHeight="1" ht="15.75">
      <c r="A69" s="70">
        <v>0.635416666666667</v>
      </c>
      <c r="B69" s="71">
        <v>0.645833333333334</v>
      </c>
      <c r="C69" s="72">
        <v>49.94</v>
      </c>
      <c r="D69" s="73">
        <f>ROUND(C69,2)</f>
        <v>49.94</v>
      </c>
      <c r="E69" s="60">
        <v>488.24</v>
      </c>
      <c r="F69" s="60">
        <v>1025.8292</v>
      </c>
      <c r="G69" s="61">
        <f>ABS(F69)</f>
        <v>1025.8292</v>
      </c>
      <c r="H69" s="74">
        <v>-55.58988</v>
      </c>
      <c r="I69" s="63">
        <f>MAX(H69,-0.12*G69)</f>
        <v>-55.58988</v>
      </c>
      <c r="J69" s="63">
        <f>IF(ABS(G69)&lt;=10,0.5,IF(ABS(G69)&lt;=25,1,IF(ABS(G69)&lt;=100,2,10)))</f>
        <v>10</v>
      </c>
      <c r="K69" s="64">
        <f>IF(H69&lt;-J69,1,0)</f>
        <v>1</v>
      </c>
      <c r="L69" s="64">
        <f>IF(K69=K68,L68+K69,0)</f>
        <v>3</v>
      </c>
      <c r="M69" s="65">
        <f>IF(OR(L69=6,L69=12,L69=18,L69=24,,L69=30,L69=36,L69=42,L69=48,L69=54,L69=60,L69=66,L69=72,L69=78,L69=84,L69=90,L69=96),1,0)</f>
        <v>0</v>
      </c>
      <c r="N69" s="65">
        <f>IF(H69&gt;J69,1,0)</f>
        <v>0</v>
      </c>
      <c r="O69" s="65">
        <f>IF(N69=N68,O68+N69,0)</f>
        <v>0</v>
      </c>
      <c r="P69" s="65">
        <f>IF(OR(O69=6,O69=12,O69=18,O69=24,O69=30,O69=36,O69=42,O69=48,O69=54,O69=60,O69=66,O69=72,O69=78,O69=84,O69=90,O69=96),1,0)</f>
        <v>0</v>
      </c>
      <c r="Q69" s="66">
        <f>M69+P69</f>
        <v>0</v>
      </c>
      <c r="R69" s="66">
        <f>Q69*ABS(S69)*0.1</f>
        <v>0</v>
      </c>
      <c r="S69" s="67">
        <f>I69*E69/40000</f>
        <v>-0.67853007528</v>
      </c>
      <c r="T69" s="60">
        <f>MIN($T$6/100*G69,150)</f>
        <v>123.099504</v>
      </c>
      <c r="U69" s="60">
        <f>MIN($U$6/100*G69,200)</f>
        <v>153.87438</v>
      </c>
      <c r="V69" s="60">
        <f>MIN($V$6/100*G69,250)</f>
        <v>205.16584</v>
      </c>
      <c r="W69" s="60">
        <v>0.2</v>
      </c>
      <c r="X69" s="60">
        <v>0.2</v>
      </c>
      <c r="Y69" s="60">
        <v>0.6</v>
      </c>
      <c r="Z69" s="67">
        <f>IF(AND(D69&lt;49.85,H69&gt;0),$C$2*ABS(H69)/40000,(SUMPRODUCT(--(H69&gt;$T69:$V69),(H69-$T69:$V69),($W69:$Y69)))*E69/40000)</f>
        <v>0</v>
      </c>
      <c r="AA69" s="67">
        <f>IF(AND(C69&gt;=50.1,H69&lt;0),($A$2)*ABS(H69)/40000,0)</f>
        <v>0</v>
      </c>
      <c r="AB69" s="67">
        <f>S69+Z69+AA69</f>
        <v>-0.67853007528</v>
      </c>
      <c r="AC69" s="75" t="str">
        <f>IF(AB69&gt;=0,AB69,"")</f>
        <v/>
      </c>
      <c r="AD69" s="76">
        <f>IF(AB69&lt;0,AB69,"")</f>
        <v>-0.67853007528</v>
      </c>
      <c r="AE69" s="77"/>
      <c r="AF69" s="89"/>
      <c r="AG69" s="92">
        <f>ROUND((AG68-0.01),2)</f>
        <v>50.87</v>
      </c>
      <c r="AH69" s="93">
        <v>0</v>
      </c>
      <c r="AI69" s="86">
        <v>0</v>
      </c>
    </row>
    <row r="70" spans="1:38" customHeight="1" ht="15.75">
      <c r="A70" s="70">
        <v>0.645833333333333</v>
      </c>
      <c r="B70" s="71">
        <v>0.65625</v>
      </c>
      <c r="C70" s="72">
        <v>50.01</v>
      </c>
      <c r="D70" s="73">
        <f>ROUND(C70,2)</f>
        <v>50.01</v>
      </c>
      <c r="E70" s="60">
        <v>240.94</v>
      </c>
      <c r="F70" s="60">
        <v>1030.3886</v>
      </c>
      <c r="G70" s="61">
        <f>ABS(F70)</f>
        <v>1030.3886</v>
      </c>
      <c r="H70" s="74">
        <v>-59.63149</v>
      </c>
      <c r="I70" s="63">
        <f>MAX(H70,-0.12*G70)</f>
        <v>-59.63149</v>
      </c>
      <c r="J70" s="63">
        <f>IF(ABS(G70)&lt;=10,0.5,IF(ABS(G70)&lt;=25,1,IF(ABS(G70)&lt;=100,2,10)))</f>
        <v>10</v>
      </c>
      <c r="K70" s="64">
        <f>IF(H70&lt;-J70,1,0)</f>
        <v>1</v>
      </c>
      <c r="L70" s="64">
        <f>IF(K70=K69,L69+K70,0)</f>
        <v>4</v>
      </c>
      <c r="M70" s="65">
        <f>IF(OR(L70=6,L70=12,L70=18,L70=24,,L70=30,L70=36,L70=42,L70=48,L70=54,L70=60,L70=66,L70=72,L70=78,L70=84,L70=90,L70=96),1,0)</f>
        <v>0</v>
      </c>
      <c r="N70" s="65">
        <f>IF(H70&gt;J70,1,0)</f>
        <v>0</v>
      </c>
      <c r="O70" s="65">
        <f>IF(N70=N69,O69+N70,0)</f>
        <v>0</v>
      </c>
      <c r="P70" s="65">
        <f>IF(OR(O70=6,O70=12,O70=18,O70=24,O70=30,O70=36,O70=42,O70=48,O70=54,O70=60,O70=66,O70=72,O70=78,O70=84,O70=90,O70=96),1,0)</f>
        <v>0</v>
      </c>
      <c r="Q70" s="66">
        <f>M70+P70</f>
        <v>0</v>
      </c>
      <c r="R70" s="66">
        <f>Q70*ABS(S70)*0.1</f>
        <v>0</v>
      </c>
      <c r="S70" s="67">
        <f>I70*E70/40000</f>
        <v>-0.359190280015</v>
      </c>
      <c r="T70" s="60">
        <f>MIN($T$6/100*G70,150)</f>
        <v>123.646632</v>
      </c>
      <c r="U70" s="60">
        <f>MIN($U$6/100*G70,200)</f>
        <v>154.55829</v>
      </c>
      <c r="V70" s="60">
        <f>MIN($V$6/100*G70,250)</f>
        <v>206.07772</v>
      </c>
      <c r="W70" s="60">
        <v>0.2</v>
      </c>
      <c r="X70" s="60">
        <v>0.2</v>
      </c>
      <c r="Y70" s="60">
        <v>0.6</v>
      </c>
      <c r="Z70" s="67">
        <f>IF(AND(D70&lt;49.85,H70&gt;0),$C$2*ABS(H70)/40000,(SUMPRODUCT(--(H70&gt;$T70:$V70),(H70-$T70:$V70),($W70:$Y70)))*E70/40000)</f>
        <v>0</v>
      </c>
      <c r="AA70" s="67">
        <f>IF(AND(C70&gt;=50.1,H70&lt;0),($A$2)*ABS(H70)/40000,0)</f>
        <v>0</v>
      </c>
      <c r="AB70" s="67">
        <f>S70+Z70+AA70</f>
        <v>-0.359190280015</v>
      </c>
      <c r="AC70" s="75" t="str">
        <f>IF(AB70&gt;=0,AB70,"")</f>
        <v/>
      </c>
      <c r="AD70" s="76">
        <f>IF(AB70&lt;0,AB70,"")</f>
        <v>-0.359190280015</v>
      </c>
      <c r="AE70" s="77"/>
      <c r="AF70" s="89"/>
      <c r="AG70" s="92">
        <f>ROUND((AG69-0.01),2)</f>
        <v>50.86</v>
      </c>
      <c r="AH70" s="93">
        <v>0</v>
      </c>
      <c r="AI70" s="86">
        <v>0</v>
      </c>
    </row>
    <row r="71" spans="1:38" customHeight="1" ht="15.75">
      <c r="A71" s="70">
        <v>0.65625</v>
      </c>
      <c r="B71" s="71">
        <v>0.666666666666667</v>
      </c>
      <c r="C71" s="72">
        <v>49.99</v>
      </c>
      <c r="D71" s="73">
        <f>ROUND(C71,2)</f>
        <v>49.99</v>
      </c>
      <c r="E71" s="60">
        <v>332.35</v>
      </c>
      <c r="F71" s="60">
        <v>1040.9574</v>
      </c>
      <c r="G71" s="61">
        <f>ABS(F71)</f>
        <v>1040.9574</v>
      </c>
      <c r="H71" s="74">
        <v>-55.91227</v>
      </c>
      <c r="I71" s="63">
        <f>MAX(H71,-0.12*G71)</f>
        <v>-55.91227</v>
      </c>
      <c r="J71" s="63">
        <f>IF(ABS(G71)&lt;=10,0.5,IF(ABS(G71)&lt;=25,1,IF(ABS(G71)&lt;=100,2,10)))</f>
        <v>10</v>
      </c>
      <c r="K71" s="64">
        <f>IF(H71&lt;-J71,1,0)</f>
        <v>1</v>
      </c>
      <c r="L71" s="64">
        <f>IF(K71=K70,L70+K71,0)</f>
        <v>5</v>
      </c>
      <c r="M71" s="65">
        <f>IF(OR(L71=6,L71=12,L71=18,L71=24,,L71=30,L71=36,L71=42,L71=48,L71=54,L71=60,L71=66,L71=72,L71=78,L71=84,L71=90,L71=96),1,0)</f>
        <v>0</v>
      </c>
      <c r="N71" s="65">
        <f>IF(H71&gt;J71,1,0)</f>
        <v>0</v>
      </c>
      <c r="O71" s="65">
        <f>IF(N71=N70,O70+N71,0)</f>
        <v>0</v>
      </c>
      <c r="P71" s="65">
        <f>IF(OR(O71=6,O71=12,O71=18,O71=24,O71=30,O71=36,O71=42,O71=48,O71=54,O71=60,O71=66,O71=72,O71=78,O71=84,O71=90,O71=96),1,0)</f>
        <v>0</v>
      </c>
      <c r="Q71" s="66">
        <f>M71+P71</f>
        <v>0</v>
      </c>
      <c r="R71" s="66">
        <f>Q71*ABS(S71)*0.1</f>
        <v>0</v>
      </c>
      <c r="S71" s="67">
        <f>I71*E71/40000</f>
        <v>-0.4645610733625001</v>
      </c>
      <c r="T71" s="60">
        <f>MIN($T$6/100*G71,150)</f>
        <v>124.914888</v>
      </c>
      <c r="U71" s="60">
        <f>MIN($U$6/100*G71,200)</f>
        <v>156.14361</v>
      </c>
      <c r="V71" s="60">
        <f>MIN($V$6/100*G71,250)</f>
        <v>208.19148</v>
      </c>
      <c r="W71" s="60">
        <v>0.2</v>
      </c>
      <c r="X71" s="60">
        <v>0.2</v>
      </c>
      <c r="Y71" s="60">
        <v>0.6</v>
      </c>
      <c r="Z71" s="67">
        <f>IF(AND(D71&lt;49.85,H71&gt;0),$C$2*ABS(H71)/40000,(SUMPRODUCT(--(H71&gt;$T71:$V71),(H71-$T71:$V71),($W71:$Y71)))*E71/40000)</f>
        <v>0</v>
      </c>
      <c r="AA71" s="67">
        <f>IF(AND(C71&gt;=50.1,H71&lt;0),($A$2)*ABS(H71)/40000,0)</f>
        <v>0</v>
      </c>
      <c r="AB71" s="67">
        <f>S71+Z71+AA71</f>
        <v>-0.4645610733625001</v>
      </c>
      <c r="AC71" s="75" t="str">
        <f>IF(AB71&gt;=0,AB71,"")</f>
        <v/>
      </c>
      <c r="AD71" s="76">
        <f>IF(AB71&lt;0,AB71,"")</f>
        <v>-0.4645610733625001</v>
      </c>
      <c r="AE71" s="77"/>
      <c r="AF71" s="89"/>
      <c r="AG71" s="92">
        <f>ROUND((AG70-0.01),2)</f>
        <v>50.85</v>
      </c>
      <c r="AH71" s="93">
        <v>0</v>
      </c>
      <c r="AI71" s="86">
        <v>0</v>
      </c>
    </row>
    <row r="72" spans="1:38" customHeight="1" ht="15.75">
      <c r="A72" s="70">
        <v>0.666666666666667</v>
      </c>
      <c r="B72" s="71">
        <v>0.677083333333334</v>
      </c>
      <c r="C72" s="72">
        <v>50.02</v>
      </c>
      <c r="D72" s="73">
        <f>ROUND(C72,2)</f>
        <v>50.02</v>
      </c>
      <c r="E72" s="60">
        <v>180.71</v>
      </c>
      <c r="F72" s="60">
        <v>1031.193</v>
      </c>
      <c r="G72" s="61">
        <f>ABS(F72)</f>
        <v>1031.193</v>
      </c>
      <c r="H72" s="74">
        <v>-35.97614</v>
      </c>
      <c r="I72" s="63">
        <f>MAX(H72,-0.12*G72)</f>
        <v>-35.97614</v>
      </c>
      <c r="J72" s="63">
        <f>IF(ABS(G72)&lt;=10,0.5,IF(ABS(G72)&lt;=25,1,IF(ABS(G72)&lt;=100,2,10)))</f>
        <v>10</v>
      </c>
      <c r="K72" s="64">
        <f>IF(H72&lt;-J72,1,0)</f>
        <v>1</v>
      </c>
      <c r="L72" s="64">
        <f>IF(K72=K71,L71+K72,0)</f>
        <v>6</v>
      </c>
      <c r="M72" s="65">
        <f>IF(OR(L72=6,L72=12,L72=18,L72=24,,L72=30,L72=36,L72=42,L72=48,L72=54,L72=60,L72=66,L72=72,L72=78,L72=84,L72=90,L72=96),1,0)</f>
        <v>1</v>
      </c>
      <c r="N72" s="65">
        <f>IF(H72&gt;J72,1,0)</f>
        <v>0</v>
      </c>
      <c r="O72" s="65">
        <f>IF(N72=N71,O71+N72,0)</f>
        <v>0</v>
      </c>
      <c r="P72" s="65">
        <f>IF(OR(O72=6,O72=12,O72=18,O72=24,O72=30,O72=36,O72=42,O72=48,O72=54,O72=60,O72=66,O72=72,O72=78,O72=84,O72=90,O72=96),1,0)</f>
        <v>0</v>
      </c>
      <c r="Q72" s="66">
        <f>M72+P72</f>
        <v>1</v>
      </c>
      <c r="R72" s="66">
        <f>Q72*ABS(S72)*0.1</f>
        <v>0.0162531206485</v>
      </c>
      <c r="S72" s="67">
        <f>I72*E72/40000</f>
        <v>-0.162531206485</v>
      </c>
      <c r="T72" s="60">
        <f>MIN($T$6/100*G72,150)</f>
        <v>123.74316</v>
      </c>
      <c r="U72" s="60">
        <f>MIN($U$6/100*G72,200)</f>
        <v>154.67895</v>
      </c>
      <c r="V72" s="60">
        <f>MIN($V$6/100*G72,250)</f>
        <v>206.2386</v>
      </c>
      <c r="W72" s="60">
        <v>0.2</v>
      </c>
      <c r="X72" s="60">
        <v>0.2</v>
      </c>
      <c r="Y72" s="60">
        <v>0.6</v>
      </c>
      <c r="Z72" s="67">
        <f>IF(AND(D72&lt;49.85,H72&gt;0),$C$2*ABS(H72)/40000,(SUMPRODUCT(--(H72&gt;$T72:$V72),(H72-$T72:$V72),($W72:$Y72)))*E72/40000)</f>
        <v>0</v>
      </c>
      <c r="AA72" s="67">
        <f>IF(AND(C72&gt;=50.1,H72&lt;0),($A$2)*ABS(H72)/40000,0)</f>
        <v>0</v>
      </c>
      <c r="AB72" s="67">
        <f>S72+Z72+AA72</f>
        <v>-0.162531206485</v>
      </c>
      <c r="AC72" s="75" t="str">
        <f>IF(AB72&gt;=0,AB72,"")</f>
        <v/>
      </c>
      <c r="AD72" s="76">
        <f>IF(AB72&lt;0,AB72,"")</f>
        <v>-0.162531206485</v>
      </c>
      <c r="AE72" s="77"/>
      <c r="AF72" s="89"/>
      <c r="AG72" s="92">
        <f>ROUND((AG71-0.01),2)</f>
        <v>50.84</v>
      </c>
      <c r="AH72" s="93">
        <v>0</v>
      </c>
      <c r="AI72" s="86">
        <v>0</v>
      </c>
    </row>
    <row r="73" spans="1:38" customHeight="1" ht="15.75">
      <c r="A73" s="70">
        <v>0.677083333333333</v>
      </c>
      <c r="B73" s="71">
        <v>0.6875</v>
      </c>
      <c r="C73" s="72">
        <v>49.94</v>
      </c>
      <c r="D73" s="73">
        <f>ROUND(C73,2)</f>
        <v>49.94</v>
      </c>
      <c r="E73" s="60">
        <v>488.24</v>
      </c>
      <c r="F73" s="60">
        <v>1036.1414</v>
      </c>
      <c r="G73" s="61">
        <f>ABS(F73)</f>
        <v>1036.1414</v>
      </c>
      <c r="H73" s="74">
        <v>-18.19514</v>
      </c>
      <c r="I73" s="63">
        <f>MAX(H73,-0.12*G73)</f>
        <v>-18.19514</v>
      </c>
      <c r="J73" s="63">
        <f>IF(ABS(G73)&lt;=10,0.5,IF(ABS(G73)&lt;=25,1,IF(ABS(G73)&lt;=100,2,10)))</f>
        <v>10</v>
      </c>
      <c r="K73" s="64">
        <f>IF(H73&lt;-J73,1,0)</f>
        <v>1</v>
      </c>
      <c r="L73" s="64">
        <f>IF(K73=K72,L72+K73,0)</f>
        <v>7</v>
      </c>
      <c r="M73" s="65">
        <f>IF(OR(L73=6,L73=12,L73=18,L73=24,,L73=30,L73=36,L73=42,L73=48,L73=54,L73=60,L73=66,L73=72,L73=78,L73=84,L73=90,L73=96),1,0)</f>
        <v>0</v>
      </c>
      <c r="N73" s="65">
        <f>IF(H73&gt;J73,1,0)</f>
        <v>0</v>
      </c>
      <c r="O73" s="65">
        <f>IF(N73=N72,O72+N73,0)</f>
        <v>0</v>
      </c>
      <c r="P73" s="65">
        <f>IF(OR(O73=6,O73=12,O73=18,O73=24,O73=30,O73=36,O73=42,O73=48,O73=54,O73=60,O73=66,O73=72,O73=78,O73=84,O73=90,O73=96),1,0)</f>
        <v>0</v>
      </c>
      <c r="Q73" s="66">
        <f>M73+P73</f>
        <v>0</v>
      </c>
      <c r="R73" s="66">
        <f>Q73*ABS(S73)*0.1</f>
        <v>0</v>
      </c>
      <c r="S73" s="67">
        <f>I73*E73/40000</f>
        <v>-0.22208987884</v>
      </c>
      <c r="T73" s="60">
        <f>MIN($T$6/100*G73,150)</f>
        <v>124.336968</v>
      </c>
      <c r="U73" s="60">
        <f>MIN($U$6/100*G73,200)</f>
        <v>155.42121</v>
      </c>
      <c r="V73" s="60">
        <f>MIN($V$6/100*G73,250)</f>
        <v>207.22828</v>
      </c>
      <c r="W73" s="60">
        <v>0.2</v>
      </c>
      <c r="X73" s="60">
        <v>0.2</v>
      </c>
      <c r="Y73" s="60">
        <v>0.6</v>
      </c>
      <c r="Z73" s="67">
        <f>IF(AND(D73&lt;49.85,H73&gt;0),$C$2*ABS(H73)/40000,(SUMPRODUCT(--(H73&gt;$T73:$V73),(H73-$T73:$V73),($W73:$Y73)))*E73/40000)</f>
        <v>0</v>
      </c>
      <c r="AA73" s="67">
        <f>IF(AND(C73&gt;=50.1,H73&lt;0),($A$2)*ABS(H73)/40000,0)</f>
        <v>0</v>
      </c>
      <c r="AB73" s="67">
        <f>S73+Z73+AA73</f>
        <v>-0.22208987884</v>
      </c>
      <c r="AC73" s="75" t="str">
        <f>IF(AB73&gt;=0,AB73,"")</f>
        <v/>
      </c>
      <c r="AD73" s="76">
        <f>IF(AB73&lt;0,AB73,"")</f>
        <v>-0.22208987884</v>
      </c>
      <c r="AE73" s="77"/>
      <c r="AF73" s="89"/>
      <c r="AG73" s="92">
        <f>ROUND((AG72-0.01),2)</f>
        <v>50.83</v>
      </c>
      <c r="AH73" s="93">
        <v>0</v>
      </c>
      <c r="AI73" s="86">
        <v>0</v>
      </c>
    </row>
    <row r="74" spans="1:38" customHeight="1" ht="15.75">
      <c r="A74" s="70">
        <v>0.6875</v>
      </c>
      <c r="B74" s="71">
        <v>0.697916666666667</v>
      </c>
      <c r="C74" s="72">
        <v>50.01</v>
      </c>
      <c r="D74" s="73">
        <f>ROUND(C74,2)</f>
        <v>50.01</v>
      </c>
      <c r="E74" s="60">
        <v>240.94</v>
      </c>
      <c r="F74" s="60">
        <v>1030.8674</v>
      </c>
      <c r="G74" s="61">
        <f>ABS(F74)</f>
        <v>1030.8674</v>
      </c>
      <c r="H74" s="74">
        <v>2.63304</v>
      </c>
      <c r="I74" s="63">
        <f>MAX(H74,-0.12*G74)</f>
        <v>2.63304</v>
      </c>
      <c r="J74" s="63">
        <f>IF(ABS(G74)&lt;=10,0.5,IF(ABS(G74)&lt;=25,1,IF(ABS(G74)&lt;=100,2,10)))</f>
        <v>10</v>
      </c>
      <c r="K74" s="64">
        <f>IF(H74&lt;-J74,1,0)</f>
        <v>0</v>
      </c>
      <c r="L74" s="64">
        <f>IF(K74=K73,L73+K74,0)</f>
        <v>0</v>
      </c>
      <c r="M74" s="65">
        <f>IF(OR(L74=6,L74=12,L74=18,L74=24,,L74=30,L74=36,L74=42,L74=48,L74=54,L74=60,L74=66,L74=72,L74=78,L74=84,L74=90,L74=96),1,0)</f>
        <v>0</v>
      </c>
      <c r="N74" s="65">
        <f>IF(H74&gt;J74,1,0)</f>
        <v>0</v>
      </c>
      <c r="O74" s="65">
        <f>IF(N74=N73,O73+N74,0)</f>
        <v>0</v>
      </c>
      <c r="P74" s="65">
        <f>IF(OR(O74=6,O74=12,O74=18,O74=24,O74=30,O74=36,O74=42,O74=48,O74=54,O74=60,O74=66,O74=72,O74=78,O74=84,O74=90,O74=96),1,0)</f>
        <v>0</v>
      </c>
      <c r="Q74" s="66">
        <f>M74+P74</f>
        <v>0</v>
      </c>
      <c r="R74" s="66">
        <f>Q74*ABS(S74)*0.1</f>
        <v>0</v>
      </c>
      <c r="S74" s="67">
        <f>I74*E74/40000</f>
        <v>0.01586011644</v>
      </c>
      <c r="T74" s="60">
        <f>MIN($T$6/100*G74,150)</f>
        <v>123.704088</v>
      </c>
      <c r="U74" s="60">
        <f>MIN($U$6/100*G74,200)</f>
        <v>154.63011</v>
      </c>
      <c r="V74" s="60">
        <f>MIN($V$6/100*G74,250)</f>
        <v>206.17348</v>
      </c>
      <c r="W74" s="60">
        <v>0.2</v>
      </c>
      <c r="X74" s="60">
        <v>0.2</v>
      </c>
      <c r="Y74" s="60">
        <v>0.6</v>
      </c>
      <c r="Z74" s="67">
        <f>IF(AND(D74&lt;49.85,H74&gt;0),$C$2*ABS(H74)/40000,(SUMPRODUCT(--(H74&gt;$T74:$V74),(H74-$T74:$V74),($W74:$Y74)))*E74/40000)</f>
        <v>0</v>
      </c>
      <c r="AA74" s="67">
        <f>IF(AND(C74&gt;=50.1,H74&lt;0),($A$2)*ABS(H74)/40000,0)</f>
        <v>0</v>
      </c>
      <c r="AB74" s="67">
        <f>S74+Z74+AA74</f>
        <v>0.01586011644</v>
      </c>
      <c r="AC74" s="75">
        <f>IF(AB74&gt;=0,AB74,"")</f>
        <v>0.01586011644</v>
      </c>
      <c r="AD74" s="76" t="str">
        <f>IF(AB74&lt;0,AB74,"")</f>
        <v/>
      </c>
      <c r="AE74" s="77"/>
      <c r="AF74" s="89"/>
      <c r="AG74" s="92">
        <f>ROUND((AG73-0.01),2)</f>
        <v>50.82</v>
      </c>
      <c r="AH74" s="93">
        <v>0</v>
      </c>
      <c r="AI74" s="86">
        <v>0</v>
      </c>
    </row>
    <row r="75" spans="1:38" customHeight="1" ht="15.75">
      <c r="A75" s="70">
        <v>0.697916666666667</v>
      </c>
      <c r="B75" s="71">
        <v>0.708333333333334</v>
      </c>
      <c r="C75" s="72">
        <v>49.97</v>
      </c>
      <c r="D75" s="73">
        <f>ROUND(C75,2)</f>
        <v>49.97</v>
      </c>
      <c r="E75" s="60">
        <v>394.71</v>
      </c>
      <c r="F75" s="60">
        <v>998.9690000000001</v>
      </c>
      <c r="G75" s="61">
        <f>ABS(F75)</f>
        <v>998.9690000000001</v>
      </c>
      <c r="H75" s="74">
        <v>34.71749</v>
      </c>
      <c r="I75" s="63">
        <f>MAX(H75,-0.12*G75)</f>
        <v>34.71749</v>
      </c>
      <c r="J75" s="63">
        <f>IF(ABS(G75)&lt;=10,0.5,IF(ABS(G75)&lt;=25,1,IF(ABS(G75)&lt;=100,2,10)))</f>
        <v>10</v>
      </c>
      <c r="K75" s="64">
        <f>IF(H75&lt;-J75,1,0)</f>
        <v>0</v>
      </c>
      <c r="L75" s="64">
        <f>IF(K75=K74,L74+K75,0)</f>
        <v>0</v>
      </c>
      <c r="M75" s="65">
        <f>IF(OR(L75=6,L75=12,L75=18,L75=24,,L75=30,L75=36,L75=42,L75=48,L75=54,L75=60,L75=66,L75=72,L75=78,L75=84,L75=90,L75=96),1,0)</f>
        <v>0</v>
      </c>
      <c r="N75" s="65">
        <f>IF(H75&gt;J75,1,0)</f>
        <v>1</v>
      </c>
      <c r="O75" s="65">
        <f>IF(N75=N74,O74+N75,0)</f>
        <v>0</v>
      </c>
      <c r="P75" s="65">
        <f>IF(OR(O75=6,O75=12,O75=18,O75=24,O75=30,O75=36,O75=42,O75=48,O75=54,O75=60,O75=66,O75=72,O75=78,O75=84,O75=90,O75=96),1,0)</f>
        <v>0</v>
      </c>
      <c r="Q75" s="66">
        <f>M75+P75</f>
        <v>0</v>
      </c>
      <c r="R75" s="66">
        <f>Q75*ABS(S75)*0.1</f>
        <v>0</v>
      </c>
      <c r="S75" s="67">
        <f>I75*E75/40000</f>
        <v>0.3425835119475</v>
      </c>
      <c r="T75" s="60">
        <f>MIN($T$6/100*G75,150)</f>
        <v>119.87628</v>
      </c>
      <c r="U75" s="60">
        <f>MIN($U$6/100*G75,200)</f>
        <v>149.84535</v>
      </c>
      <c r="V75" s="60">
        <f>MIN($V$6/100*G75,250)</f>
        <v>199.7938</v>
      </c>
      <c r="W75" s="60">
        <v>0.2</v>
      </c>
      <c r="X75" s="60">
        <v>0.2</v>
      </c>
      <c r="Y75" s="60">
        <v>0.6</v>
      </c>
      <c r="Z75" s="67">
        <f>IF(AND(D75&lt;49.85,H75&gt;0),$C$2*ABS(H75)/40000,(SUMPRODUCT(--(H75&gt;$T75:$V75),(H75-$T75:$V75),($W75:$Y75)))*E75/40000)</f>
        <v>0</v>
      </c>
      <c r="AA75" s="67">
        <f>IF(AND(C75&gt;=50.1,H75&lt;0),($A$2)*ABS(H75)/40000,0)</f>
        <v>0</v>
      </c>
      <c r="AB75" s="67">
        <f>S75+Z75+AA75</f>
        <v>0.3425835119475</v>
      </c>
      <c r="AC75" s="75">
        <f>IF(AB75&gt;=0,AB75,"")</f>
        <v>0.3425835119475</v>
      </c>
      <c r="AD75" s="76" t="str">
        <f>IF(AB75&lt;0,AB75,"")</f>
        <v/>
      </c>
      <c r="AE75" s="77"/>
      <c r="AF75" s="89"/>
      <c r="AG75" s="92">
        <f>ROUND((AG74-0.01),2)</f>
        <v>50.81</v>
      </c>
      <c r="AH75" s="93">
        <v>0</v>
      </c>
      <c r="AI75" s="86">
        <v>0</v>
      </c>
    </row>
    <row r="76" spans="1:38" customHeight="1" ht="15.75">
      <c r="A76" s="70">
        <v>0.708333333333333</v>
      </c>
      <c r="B76" s="71">
        <v>0.71875</v>
      </c>
      <c r="C76" s="72">
        <v>50.02</v>
      </c>
      <c r="D76" s="73">
        <f>ROUND(C76,2)</f>
        <v>50.02</v>
      </c>
      <c r="E76" s="60">
        <v>180.71</v>
      </c>
      <c r="F76" s="60">
        <v>1001.76974</v>
      </c>
      <c r="G76" s="61">
        <f>ABS(F76)</f>
        <v>1001.76974</v>
      </c>
      <c r="H76" s="74">
        <v>42.60125</v>
      </c>
      <c r="I76" s="63">
        <f>MAX(H76,-0.12*G76)</f>
        <v>42.60125</v>
      </c>
      <c r="J76" s="63">
        <f>IF(ABS(G76)&lt;=10,0.5,IF(ABS(G76)&lt;=25,1,IF(ABS(G76)&lt;=100,2,10)))</f>
        <v>10</v>
      </c>
      <c r="K76" s="64">
        <f>IF(H76&lt;-J76,1,0)</f>
        <v>0</v>
      </c>
      <c r="L76" s="64">
        <f>IF(K76=K75,L75+K76,0)</f>
        <v>0</v>
      </c>
      <c r="M76" s="65">
        <f>IF(OR(L76=6,L76=12,L76=18,L76=24,,L76=30,L76=36,L76=42,L76=48,L76=54,L76=60,L76=66,L76=72,L76=78,L76=84,L76=90,L76=96),1,0)</f>
        <v>0</v>
      </c>
      <c r="N76" s="65">
        <f>IF(H76&gt;J76,1,0)</f>
        <v>1</v>
      </c>
      <c r="O76" s="65">
        <f>IF(N76=N75,O75+N76,0)</f>
        <v>1</v>
      </c>
      <c r="P76" s="65">
        <f>IF(OR(O76=6,O76=12,O76=18,O76=24,O76=30,O76=36,O76=42,O76=48,O76=54,O76=60,O76=66,O76=72,O76=78,O76=84,O76=90,O76=96),1,0)</f>
        <v>0</v>
      </c>
      <c r="Q76" s="66">
        <f>M76+P76</f>
        <v>0</v>
      </c>
      <c r="R76" s="66">
        <f>Q76*ABS(S76)*0.1</f>
        <v>0</v>
      </c>
      <c r="S76" s="67">
        <f>I76*E76/40000</f>
        <v>0.1924617971875</v>
      </c>
      <c r="T76" s="60">
        <f>MIN($T$6/100*G76,150)</f>
        <v>120.2123688</v>
      </c>
      <c r="U76" s="60">
        <f>MIN($U$6/100*G76,200)</f>
        <v>150.265461</v>
      </c>
      <c r="V76" s="60">
        <f>MIN($V$6/100*G76,250)</f>
        <v>200.353948</v>
      </c>
      <c r="W76" s="60">
        <v>0.2</v>
      </c>
      <c r="X76" s="60">
        <v>0.2</v>
      </c>
      <c r="Y76" s="60">
        <v>0.6</v>
      </c>
      <c r="Z76" s="67">
        <f>IF(AND(D76&lt;49.85,H76&gt;0),$C$2*ABS(H76)/40000,(SUMPRODUCT(--(H76&gt;$T76:$V76),(H76-$T76:$V76),($W76:$Y76)))*E76/40000)</f>
        <v>0</v>
      </c>
      <c r="AA76" s="67">
        <f>IF(AND(C76&gt;=50.1,H76&lt;0),($A$2)*ABS(H76)/40000,0)</f>
        <v>0</v>
      </c>
      <c r="AB76" s="67">
        <f>S76+Z76+AA76</f>
        <v>0.1924617971875</v>
      </c>
      <c r="AC76" s="75">
        <f>IF(AB76&gt;=0,AB76,"")</f>
        <v>0.1924617971875</v>
      </c>
      <c r="AD76" s="76" t="str">
        <f>IF(AB76&lt;0,AB76,"")</f>
        <v/>
      </c>
      <c r="AE76" s="77"/>
      <c r="AF76" s="89"/>
      <c r="AG76" s="92">
        <f>ROUND((AG75-0.01),2)</f>
        <v>50.8</v>
      </c>
      <c r="AH76" s="93">
        <v>0</v>
      </c>
      <c r="AI76" s="86">
        <v>0</v>
      </c>
    </row>
    <row r="77" spans="1:38" customHeight="1" ht="15.75">
      <c r="A77" s="70">
        <v>0.71875</v>
      </c>
      <c r="B77" s="71">
        <v>0.729166666666667</v>
      </c>
      <c r="C77" s="72">
        <v>49.96</v>
      </c>
      <c r="D77" s="73">
        <f>ROUND(C77,2)</f>
        <v>49.96</v>
      </c>
      <c r="E77" s="60">
        <v>425.88</v>
      </c>
      <c r="F77" s="60">
        <v>1009.57995</v>
      </c>
      <c r="G77" s="61">
        <f>ABS(F77)</f>
        <v>1009.57995</v>
      </c>
      <c r="H77" s="74">
        <v>34.13155</v>
      </c>
      <c r="I77" s="63">
        <f>MAX(H77,-0.12*G77)</f>
        <v>34.13155</v>
      </c>
      <c r="J77" s="63">
        <f>IF(ABS(G77)&lt;=10,0.5,IF(ABS(G77)&lt;=25,1,IF(ABS(G77)&lt;=100,2,10)))</f>
        <v>10</v>
      </c>
      <c r="K77" s="64">
        <f>IF(H77&lt;-J77,1,0)</f>
        <v>0</v>
      </c>
      <c r="L77" s="64">
        <f>IF(K77=K76,L76+K77,0)</f>
        <v>0</v>
      </c>
      <c r="M77" s="65">
        <f>IF(OR(L77=6,L77=12,L77=18,L77=24,,L77=30,L77=36,L77=42,L77=48,L77=54,L77=60,L77=66,L77=72,L77=78,L77=84,L77=90,L77=96),1,0)</f>
        <v>0</v>
      </c>
      <c r="N77" s="65">
        <f>IF(H77&gt;J77,1,0)</f>
        <v>1</v>
      </c>
      <c r="O77" s="65">
        <f>IF(N77=N76,O76+N77,0)</f>
        <v>2</v>
      </c>
      <c r="P77" s="65">
        <f>IF(OR(O77=6,O77=12,O77=18,O77=24,O77=30,O77=36,O77=42,O77=48,O77=54,O77=60,O77=66,O77=72,O77=78,O77=84,O77=90,O77=96),1,0)</f>
        <v>0</v>
      </c>
      <c r="Q77" s="66">
        <f>M77+P77</f>
        <v>0</v>
      </c>
      <c r="R77" s="66">
        <f>Q77*ABS(S77)*0.1</f>
        <v>0</v>
      </c>
      <c r="S77" s="67">
        <f>I77*E77/40000</f>
        <v>0.36339861285</v>
      </c>
      <c r="T77" s="60">
        <f>MIN($T$6/100*G77,150)</f>
        <v>121.149594</v>
      </c>
      <c r="U77" s="60">
        <f>MIN($U$6/100*G77,200)</f>
        <v>151.4369925</v>
      </c>
      <c r="V77" s="60">
        <f>MIN($V$6/100*G77,250)</f>
        <v>201.91599</v>
      </c>
      <c r="W77" s="60">
        <v>0.2</v>
      </c>
      <c r="X77" s="60">
        <v>0.2</v>
      </c>
      <c r="Y77" s="60">
        <v>0.6</v>
      </c>
      <c r="Z77" s="67">
        <f>IF(AND(D77&lt;49.85,H77&gt;0),$C$2*ABS(H77)/40000,(SUMPRODUCT(--(H77&gt;$T77:$V77),(H77-$T77:$V77),($W77:$Y77)))*E77/40000)</f>
        <v>0</v>
      </c>
      <c r="AA77" s="67">
        <f>IF(AND(C77&gt;=50.1,H77&lt;0),($A$2)*ABS(H77)/40000,0)</f>
        <v>0</v>
      </c>
      <c r="AB77" s="67">
        <f>S77+Z77+AA77</f>
        <v>0.36339861285</v>
      </c>
      <c r="AC77" s="75">
        <f>IF(AB77&gt;=0,AB77,"")</f>
        <v>0.36339861285</v>
      </c>
      <c r="AD77" s="76" t="str">
        <f>IF(AB77&lt;0,AB77,"")</f>
        <v/>
      </c>
      <c r="AE77" s="77"/>
      <c r="AF77" s="89"/>
      <c r="AG77" s="92">
        <f>ROUND((AG76-0.01),2)</f>
        <v>50.79</v>
      </c>
      <c r="AH77" s="93">
        <v>0</v>
      </c>
      <c r="AI77" s="86">
        <v>0</v>
      </c>
    </row>
    <row r="78" spans="1:38" customHeight="1" ht="15.75">
      <c r="A78" s="70">
        <v>0.729166666666667</v>
      </c>
      <c r="B78" s="71">
        <v>0.739583333333334</v>
      </c>
      <c r="C78" s="72">
        <v>49.99</v>
      </c>
      <c r="D78" s="73">
        <f>ROUND(C78,2)</f>
        <v>49.99</v>
      </c>
      <c r="E78" s="60">
        <v>332.35</v>
      </c>
      <c r="F78" s="60">
        <v>1070.05878</v>
      </c>
      <c r="G78" s="61">
        <f>ABS(F78)</f>
        <v>1070.05878</v>
      </c>
      <c r="H78" s="74">
        <v>-16.74442</v>
      </c>
      <c r="I78" s="63">
        <f>MAX(H78,-0.12*G78)</f>
        <v>-16.74442</v>
      </c>
      <c r="J78" s="63">
        <f>IF(ABS(G78)&lt;=10,0.5,IF(ABS(G78)&lt;=25,1,IF(ABS(G78)&lt;=100,2,10)))</f>
        <v>10</v>
      </c>
      <c r="K78" s="64">
        <f>IF(H78&lt;-J78,1,0)</f>
        <v>1</v>
      </c>
      <c r="L78" s="64">
        <f>IF(K78=K77,L77+K78,0)</f>
        <v>0</v>
      </c>
      <c r="M78" s="65">
        <f>IF(OR(L78=6,L78=12,L78=18,L78=24,,L78=30,L78=36,L78=42,L78=48,L78=54,L78=60,L78=66,L78=72,L78=78,L78=84,L78=90,L78=96),1,0)</f>
        <v>0</v>
      </c>
      <c r="N78" s="65">
        <f>IF(H78&gt;J78,1,0)</f>
        <v>0</v>
      </c>
      <c r="O78" s="65">
        <f>IF(N78=N77,O77+N78,0)</f>
        <v>0</v>
      </c>
      <c r="P78" s="65">
        <f>IF(OR(O78=6,O78=12,O78=18,O78=24,O78=30,O78=36,O78=42,O78=48,O78=54,O78=60,O78=66,O78=72,O78=78,O78=84,O78=90,O78=96),1,0)</f>
        <v>0</v>
      </c>
      <c r="Q78" s="66">
        <f>M78+P78</f>
        <v>0</v>
      </c>
      <c r="R78" s="66">
        <f>Q78*ABS(S78)*0.1</f>
        <v>0</v>
      </c>
      <c r="S78" s="67">
        <f>I78*E78/40000</f>
        <v>-0.139125199675</v>
      </c>
      <c r="T78" s="60">
        <f>MIN($T$6/100*G78,150)</f>
        <v>128.4070536</v>
      </c>
      <c r="U78" s="60">
        <f>MIN($U$6/100*G78,200)</f>
        <v>160.508817</v>
      </c>
      <c r="V78" s="60">
        <f>MIN($V$6/100*G78,250)</f>
        <v>214.011756</v>
      </c>
      <c r="W78" s="60">
        <v>0.2</v>
      </c>
      <c r="X78" s="60">
        <v>0.2</v>
      </c>
      <c r="Y78" s="60">
        <v>0.6</v>
      </c>
      <c r="Z78" s="67">
        <f>IF(AND(D78&lt;49.85,H78&gt;0),$C$2*ABS(H78)/40000,(SUMPRODUCT(--(H78&gt;$T78:$V78),(H78-$T78:$V78),($W78:$Y78)))*E78/40000)</f>
        <v>0</v>
      </c>
      <c r="AA78" s="67">
        <f>IF(AND(C78&gt;=50.1,H78&lt;0),($A$2)*ABS(H78)/40000,0)</f>
        <v>0</v>
      </c>
      <c r="AB78" s="67">
        <f>S78+Z78+AA78</f>
        <v>-0.139125199675</v>
      </c>
      <c r="AC78" s="75" t="str">
        <f>IF(AB78&gt;=0,AB78,"")</f>
        <v/>
      </c>
      <c r="AD78" s="76">
        <f>IF(AB78&lt;0,AB78,"")</f>
        <v>-0.139125199675</v>
      </c>
      <c r="AE78" s="77"/>
      <c r="AF78" s="89"/>
      <c r="AG78" s="92">
        <f>ROUND((AG77-0.01),2)</f>
        <v>50.78</v>
      </c>
      <c r="AH78" s="93">
        <v>0</v>
      </c>
      <c r="AI78" s="86">
        <v>0</v>
      </c>
    </row>
    <row r="79" spans="1:38" customHeight="1" ht="15.75">
      <c r="A79" s="70">
        <v>0.739583333333333</v>
      </c>
      <c r="B79" s="71">
        <v>0.75</v>
      </c>
      <c r="C79" s="72">
        <v>50</v>
      </c>
      <c r="D79" s="73">
        <f>ROUND(C79,2)</f>
        <v>50</v>
      </c>
      <c r="E79" s="60">
        <v>301.18</v>
      </c>
      <c r="F79" s="60">
        <v>1138.63223</v>
      </c>
      <c r="G79" s="61">
        <f>ABS(F79)</f>
        <v>1138.63223</v>
      </c>
      <c r="H79" s="74">
        <v>-54.38115</v>
      </c>
      <c r="I79" s="63">
        <f>MAX(H79,-0.12*G79)</f>
        <v>-54.38115</v>
      </c>
      <c r="J79" s="63">
        <f>IF(ABS(G79)&lt;=10,0.5,IF(ABS(G79)&lt;=25,1,IF(ABS(G79)&lt;=100,2,10)))</f>
        <v>10</v>
      </c>
      <c r="K79" s="64">
        <f>IF(H79&lt;-J79,1,0)</f>
        <v>1</v>
      </c>
      <c r="L79" s="64">
        <f>IF(K79=K78,L78+K79,0)</f>
        <v>1</v>
      </c>
      <c r="M79" s="65">
        <f>IF(OR(L79=6,L79=12,L79=18,L79=24,,L79=30,L79=36,L79=42,L79=48,L79=54,L79=60,L79=66,L79=72,L79=78,L79=84,L79=90,L79=96),1,0)</f>
        <v>0</v>
      </c>
      <c r="N79" s="65">
        <f>IF(H79&gt;J79,1,0)</f>
        <v>0</v>
      </c>
      <c r="O79" s="65">
        <f>IF(N79=N78,O78+N79,0)</f>
        <v>0</v>
      </c>
      <c r="P79" s="65">
        <f>IF(OR(O79=6,O79=12,O79=18,O79=24,O79=30,O79=36,O79=42,O79=48,O79=54,O79=60,O79=66,O79=72,O79=78,O79=84,O79=90,O79=96),1,0)</f>
        <v>0</v>
      </c>
      <c r="Q79" s="66">
        <f>M79+P79</f>
        <v>0</v>
      </c>
      <c r="R79" s="66">
        <f>Q79*ABS(S79)*0.1</f>
        <v>0</v>
      </c>
      <c r="S79" s="67">
        <f>I79*E79/40000</f>
        <v>-0.409462868925</v>
      </c>
      <c r="T79" s="60">
        <f>MIN($T$6/100*G79,150)</f>
        <v>136.6358676</v>
      </c>
      <c r="U79" s="60">
        <f>MIN($U$6/100*G79,200)</f>
        <v>170.7948345</v>
      </c>
      <c r="V79" s="60">
        <f>MIN($V$6/100*G79,250)</f>
        <v>227.726446</v>
      </c>
      <c r="W79" s="60">
        <v>0.2</v>
      </c>
      <c r="X79" s="60">
        <v>0.2</v>
      </c>
      <c r="Y79" s="60">
        <v>0.6</v>
      </c>
      <c r="Z79" s="67">
        <f>IF(AND(D79&lt;49.85,H79&gt;0),$C$2*ABS(H79)/40000,(SUMPRODUCT(--(H79&gt;$T79:$V79),(H79-$T79:$V79),($W79:$Y79)))*E79/40000)</f>
        <v>0</v>
      </c>
      <c r="AA79" s="67">
        <f>IF(AND(C79&gt;=50.1,H79&lt;0),($A$2)*ABS(H79)/40000,0)</f>
        <v>0</v>
      </c>
      <c r="AB79" s="67">
        <f>S79+Z79+AA79</f>
        <v>-0.409462868925</v>
      </c>
      <c r="AC79" s="75" t="str">
        <f>IF(AB79&gt;=0,AB79,"")</f>
        <v/>
      </c>
      <c r="AD79" s="76">
        <f>IF(AB79&lt;0,AB79,"")</f>
        <v>-0.409462868925</v>
      </c>
      <c r="AE79" s="77"/>
      <c r="AF79" s="89"/>
      <c r="AG79" s="92">
        <f>ROUND((AG78-0.01),2)</f>
        <v>50.77</v>
      </c>
      <c r="AH79" s="93">
        <v>0</v>
      </c>
      <c r="AI79" s="86">
        <v>0</v>
      </c>
    </row>
    <row r="80" spans="1:38" customHeight="1" ht="15.75">
      <c r="A80" s="70">
        <v>0.75</v>
      </c>
      <c r="B80" s="71">
        <v>0.760416666666667</v>
      </c>
      <c r="C80" s="72">
        <v>50.1</v>
      </c>
      <c r="D80" s="73">
        <f>ROUND(C80,2)</f>
        <v>50.1</v>
      </c>
      <c r="E80" s="60">
        <v>0</v>
      </c>
      <c r="F80" s="60">
        <v>1211.23264</v>
      </c>
      <c r="G80" s="61">
        <f>ABS(F80)</f>
        <v>1211.23264</v>
      </c>
      <c r="H80" s="74">
        <v>-87.55833</v>
      </c>
      <c r="I80" s="63">
        <f>MAX(H80,-0.12*G80)</f>
        <v>-87.55833</v>
      </c>
      <c r="J80" s="63">
        <f>IF(ABS(G80)&lt;=10,0.5,IF(ABS(G80)&lt;=25,1,IF(ABS(G80)&lt;=100,2,10)))</f>
        <v>10</v>
      </c>
      <c r="K80" s="64">
        <f>IF(H80&lt;-J80,1,0)</f>
        <v>1</v>
      </c>
      <c r="L80" s="64">
        <f>IF(K80=K79,L79+K80,0)</f>
        <v>2</v>
      </c>
      <c r="M80" s="65">
        <f>IF(OR(L80=6,L80=12,L80=18,L80=24,,L80=30,L80=36,L80=42,L80=48,L80=54,L80=60,L80=66,L80=72,L80=78,L80=84,L80=90,L80=96),1,0)</f>
        <v>0</v>
      </c>
      <c r="N80" s="65">
        <f>IF(H80&gt;J80,1,0)</f>
        <v>0</v>
      </c>
      <c r="O80" s="65">
        <f>IF(N80=N79,O79+N80,0)</f>
        <v>0</v>
      </c>
      <c r="P80" s="65">
        <f>IF(OR(O80=6,O80=12,O80=18,O80=24,O80=30,O80=36,O80=42,O80=48,O80=54,O80=60,O80=66,O80=72,O80=78,O80=84,O80=90,O80=96),1,0)</f>
        <v>0</v>
      </c>
      <c r="Q80" s="66">
        <f>M80+P80</f>
        <v>0</v>
      </c>
      <c r="R80" s="66">
        <f>Q80*ABS(S80)*0.1</f>
        <v>0</v>
      </c>
      <c r="S80" s="67">
        <f>I80*E80/40000</f>
        <v>-0</v>
      </c>
      <c r="T80" s="60">
        <f>MIN($T$6/100*G80,150)</f>
        <v>145.3479168</v>
      </c>
      <c r="U80" s="60">
        <f>MIN($U$6/100*G80,200)</f>
        <v>181.684896</v>
      </c>
      <c r="V80" s="60">
        <f>MIN($V$6/100*G80,250)</f>
        <v>242.246528</v>
      </c>
      <c r="W80" s="60">
        <v>0.2</v>
      </c>
      <c r="X80" s="60">
        <v>0.2</v>
      </c>
      <c r="Y80" s="60">
        <v>0.6</v>
      </c>
      <c r="Z80" s="67">
        <f>IF(AND(D80&lt;49.85,H80&gt;0),$C$2*ABS(H80)/40000,(SUMPRODUCT(--(H80&gt;$T80:$V80),(H80-$T80:$V80),($W80:$Y80)))*E80/40000)</f>
        <v>0</v>
      </c>
      <c r="AA80" s="67">
        <f>IF(AND(C80&gt;=50.1,H80&lt;0),($A$2)*ABS(H80)/40000,0)</f>
        <v>0.6592616899020002</v>
      </c>
      <c r="AB80" s="67">
        <f>S80+Z80+AA80</f>
        <v>0.6592616899020002</v>
      </c>
      <c r="AC80" s="75">
        <f>IF(AB80&gt;=0,AB80,"")</f>
        <v>0.6592616899020002</v>
      </c>
      <c r="AD80" s="76" t="str">
        <f>IF(AB80&lt;0,AB80,"")</f>
        <v/>
      </c>
      <c r="AE80" s="77"/>
      <c r="AF80" s="89"/>
      <c r="AG80" s="92">
        <f>ROUND((AG79-0.01),2)</f>
        <v>50.76</v>
      </c>
      <c r="AH80" s="93">
        <v>0</v>
      </c>
      <c r="AI80" s="86">
        <v>0</v>
      </c>
    </row>
    <row r="81" spans="1:38" customHeight="1" ht="15.75">
      <c r="A81" s="70">
        <v>0.760416666666667</v>
      </c>
      <c r="B81" s="71">
        <v>0.770833333333334</v>
      </c>
      <c r="C81" s="72">
        <v>49.99</v>
      </c>
      <c r="D81" s="73">
        <f>ROUND(C81,2)</f>
        <v>49.99</v>
      </c>
      <c r="E81" s="60">
        <v>332.35</v>
      </c>
      <c r="F81" s="60">
        <v>1140.44548</v>
      </c>
      <c r="G81" s="61">
        <f>ABS(F81)</f>
        <v>1140.44548</v>
      </c>
      <c r="H81" s="74">
        <v>21.71855</v>
      </c>
      <c r="I81" s="63">
        <f>MAX(H81,-0.12*G81)</f>
        <v>21.71855</v>
      </c>
      <c r="J81" s="63">
        <f>IF(ABS(G81)&lt;=10,0.5,IF(ABS(G81)&lt;=25,1,IF(ABS(G81)&lt;=100,2,10)))</f>
        <v>10</v>
      </c>
      <c r="K81" s="64">
        <f>IF(H81&lt;-J81,1,0)</f>
        <v>0</v>
      </c>
      <c r="L81" s="64">
        <f>IF(K81=K80,L80+K81,0)</f>
        <v>0</v>
      </c>
      <c r="M81" s="65">
        <f>IF(OR(L81=6,L81=12,L81=18,L81=24,,L81=30,L81=36,L81=42,L81=48,L81=54,L81=60,L81=66,L81=72,L81=78,L81=84,L81=90,L81=96),1,0)</f>
        <v>0</v>
      </c>
      <c r="N81" s="65">
        <f>IF(H81&gt;J81,1,0)</f>
        <v>1</v>
      </c>
      <c r="O81" s="65">
        <f>IF(N81=N80,O80+N81,0)</f>
        <v>0</v>
      </c>
      <c r="P81" s="65">
        <f>IF(OR(O81=6,O81=12,O81=18,O81=24,O81=30,O81=36,O81=42,O81=48,O81=54,O81=60,O81=66,O81=72,O81=78,O81=84,O81=90,O81=96),1,0)</f>
        <v>0</v>
      </c>
      <c r="Q81" s="66">
        <f>M81+P81</f>
        <v>0</v>
      </c>
      <c r="R81" s="66">
        <f>Q81*ABS(S81)*0.1</f>
        <v>0</v>
      </c>
      <c r="S81" s="67">
        <f>I81*E81/40000</f>
        <v>0.1804540023125</v>
      </c>
      <c r="T81" s="60">
        <f>MIN($T$6/100*G81,150)</f>
        <v>136.8534576</v>
      </c>
      <c r="U81" s="60">
        <f>MIN($U$6/100*G81,200)</f>
        <v>171.066822</v>
      </c>
      <c r="V81" s="60">
        <f>MIN($V$6/100*G81,250)</f>
        <v>228.089096</v>
      </c>
      <c r="W81" s="60">
        <v>0.2</v>
      </c>
      <c r="X81" s="60">
        <v>0.2</v>
      </c>
      <c r="Y81" s="60">
        <v>0.6</v>
      </c>
      <c r="Z81" s="67">
        <f>IF(AND(D81&lt;49.85,H81&gt;0),$C$2*ABS(H81)/40000,(SUMPRODUCT(--(H81&gt;$T81:$V81),(H81-$T81:$V81),($W81:$Y81)))*E81/40000)</f>
        <v>0</v>
      </c>
      <c r="AA81" s="67">
        <f>IF(AND(C81&gt;=50.1,H81&lt;0),($A$2)*ABS(H81)/40000,0)</f>
        <v>0</v>
      </c>
      <c r="AB81" s="67">
        <f>S81+Z81+AA81</f>
        <v>0.1804540023125</v>
      </c>
      <c r="AC81" s="75">
        <f>IF(AB81&gt;=0,AB81,"")</f>
        <v>0.1804540023125</v>
      </c>
      <c r="AD81" s="76" t="str">
        <f>IF(AB81&lt;0,AB81,"")</f>
        <v/>
      </c>
      <c r="AE81" s="77"/>
      <c r="AF81" s="89"/>
      <c r="AG81" s="92">
        <f>ROUND((AG80-0.01),2)</f>
        <v>50.75</v>
      </c>
      <c r="AH81" s="93">
        <v>0</v>
      </c>
      <c r="AI81" s="86">
        <v>0</v>
      </c>
    </row>
    <row r="82" spans="1:38" customHeight="1" ht="15.75">
      <c r="A82" s="70">
        <v>0.770833333333333</v>
      </c>
      <c r="B82" s="71">
        <v>0.78125</v>
      </c>
      <c r="C82" s="72">
        <v>49.9</v>
      </c>
      <c r="D82" s="73">
        <f>ROUND(C82,2)</f>
        <v>49.9</v>
      </c>
      <c r="E82" s="60">
        <v>612.9400000000001</v>
      </c>
      <c r="F82" s="60">
        <v>1135.48668</v>
      </c>
      <c r="G82" s="61">
        <f>ABS(F82)</f>
        <v>1135.48668</v>
      </c>
      <c r="H82" s="74">
        <v>79.80322</v>
      </c>
      <c r="I82" s="63">
        <f>MAX(H82,-0.12*G82)</f>
        <v>79.80322</v>
      </c>
      <c r="J82" s="63">
        <f>IF(ABS(G82)&lt;=10,0.5,IF(ABS(G82)&lt;=25,1,IF(ABS(G82)&lt;=100,2,10)))</f>
        <v>10</v>
      </c>
      <c r="K82" s="64">
        <f>IF(H82&lt;-J82,1,0)</f>
        <v>0</v>
      </c>
      <c r="L82" s="64">
        <f>IF(K82=K81,L81+K82,0)</f>
        <v>0</v>
      </c>
      <c r="M82" s="65">
        <f>IF(OR(L82=6,L82=12,L82=18,L82=24,,L82=30,L82=36,L82=42,L82=48,L82=54,L82=60,L82=66,L82=72,L82=78,L82=84,L82=90,L82=96),1,0)</f>
        <v>0</v>
      </c>
      <c r="N82" s="65">
        <f>IF(H82&gt;J82,1,0)</f>
        <v>1</v>
      </c>
      <c r="O82" s="65">
        <f>IF(N82=N81,O81+N82,0)</f>
        <v>1</v>
      </c>
      <c r="P82" s="65">
        <f>IF(OR(O82=6,O82=12,O82=18,O82=24,O82=30,O82=36,O82=42,O82=48,O82=54,O82=60,O82=66,O82=72,O82=78,O82=84,O82=90,O82=96),1,0)</f>
        <v>0</v>
      </c>
      <c r="Q82" s="66">
        <f>M82+P82</f>
        <v>0</v>
      </c>
      <c r="R82" s="66">
        <f>Q82*ABS(S82)*0.1</f>
        <v>0</v>
      </c>
      <c r="S82" s="67">
        <f>I82*E82/40000</f>
        <v>1.22286464167</v>
      </c>
      <c r="T82" s="60">
        <f>MIN($T$6/100*G82,150)</f>
        <v>136.2584016</v>
      </c>
      <c r="U82" s="60">
        <f>MIN($U$6/100*G82,200)</f>
        <v>170.323002</v>
      </c>
      <c r="V82" s="60">
        <f>MIN($V$6/100*G82,250)</f>
        <v>227.097336</v>
      </c>
      <c r="W82" s="60">
        <v>0.2</v>
      </c>
      <c r="X82" s="60">
        <v>0.2</v>
      </c>
      <c r="Y82" s="60">
        <v>0.6</v>
      </c>
      <c r="Z82" s="67">
        <f>IF(AND(D82&lt;49.85,H82&gt;0),$C$2*ABS(H82)/40000,(SUMPRODUCT(--(H82&gt;$T82:$V82),(H82-$T82:$V82),($W82:$Y82)))*E82/40000)</f>
        <v>0</v>
      </c>
      <c r="AA82" s="67">
        <f>IF(AND(C82&gt;=50.1,H82&lt;0),($A$2)*ABS(H82)/40000,0)</f>
        <v>0</v>
      </c>
      <c r="AB82" s="67">
        <f>S82+Z82+AA82</f>
        <v>1.22286464167</v>
      </c>
      <c r="AC82" s="75">
        <f>IF(AB82&gt;=0,AB82,"")</f>
        <v>1.22286464167</v>
      </c>
      <c r="AD82" s="76" t="str">
        <f>IF(AB82&lt;0,AB82,"")</f>
        <v/>
      </c>
      <c r="AE82" s="77"/>
      <c r="AF82" s="89"/>
      <c r="AG82" s="92">
        <f>ROUND((AG81-0.01),2)</f>
        <v>50.74</v>
      </c>
      <c r="AH82" s="93">
        <v>0</v>
      </c>
      <c r="AI82" s="86">
        <v>0</v>
      </c>
    </row>
    <row r="83" spans="1:38" customHeight="1" ht="15.75">
      <c r="A83" s="70">
        <v>0.78125</v>
      </c>
      <c r="B83" s="71">
        <v>0.791666666666667</v>
      </c>
      <c r="C83" s="72">
        <v>49.92</v>
      </c>
      <c r="D83" s="73">
        <f>ROUND(C83,2)</f>
        <v>49.92</v>
      </c>
      <c r="E83" s="60">
        <v>550.59</v>
      </c>
      <c r="F83" s="60">
        <v>1140.60531</v>
      </c>
      <c r="G83" s="61">
        <f>ABS(F83)</f>
        <v>1140.60531</v>
      </c>
      <c r="H83" s="74">
        <v>65.71339</v>
      </c>
      <c r="I83" s="63">
        <f>MAX(H83,-0.12*G83)</f>
        <v>65.71339</v>
      </c>
      <c r="J83" s="63">
        <f>IF(ABS(G83)&lt;=10,0.5,IF(ABS(G83)&lt;=25,1,IF(ABS(G83)&lt;=100,2,10)))</f>
        <v>10</v>
      </c>
      <c r="K83" s="64">
        <f>IF(H83&lt;-J83,1,0)</f>
        <v>0</v>
      </c>
      <c r="L83" s="64">
        <f>IF(K83=K82,L82+K83,0)</f>
        <v>0</v>
      </c>
      <c r="M83" s="65">
        <f>IF(OR(L83=6,L83=12,L83=18,L83=24,,L83=30,L83=36,L83=42,L83=48,L83=54,L83=60,L83=66,L83=72,L83=78,L83=84,L83=90,L83=96),1,0)</f>
        <v>0</v>
      </c>
      <c r="N83" s="65">
        <f>IF(H83&gt;J83,1,0)</f>
        <v>1</v>
      </c>
      <c r="O83" s="65">
        <f>IF(N83=N82,O82+N83,0)</f>
        <v>2</v>
      </c>
      <c r="P83" s="65">
        <f>IF(OR(O83=6,O83=12,O83=18,O83=24,O83=30,O83=36,O83=42,O83=48,O83=54,O83=60,O83=66,O83=72,O83=78,O83=84,O83=90,O83=96),1,0)</f>
        <v>0</v>
      </c>
      <c r="Q83" s="66">
        <f>M83+P83</f>
        <v>0</v>
      </c>
      <c r="R83" s="66">
        <f>Q83*ABS(S83)*0.1</f>
        <v>0</v>
      </c>
      <c r="S83" s="67">
        <f>I83*E83/40000</f>
        <v>0.9045283850025002</v>
      </c>
      <c r="T83" s="60">
        <f>MIN($T$6/100*G83,150)</f>
        <v>136.8726372</v>
      </c>
      <c r="U83" s="60">
        <f>MIN($U$6/100*G83,200)</f>
        <v>171.0907965</v>
      </c>
      <c r="V83" s="60">
        <f>MIN($V$6/100*G83,250)</f>
        <v>228.121062</v>
      </c>
      <c r="W83" s="60">
        <v>0.2</v>
      </c>
      <c r="X83" s="60">
        <v>0.2</v>
      </c>
      <c r="Y83" s="60">
        <v>0.6</v>
      </c>
      <c r="Z83" s="67">
        <f>IF(AND(D83&lt;49.85,H83&gt;0),$C$2*ABS(H83)/40000,(SUMPRODUCT(--(H83&gt;$T83:$V83),(H83-$T83:$V83),($W83:$Y83)))*E83/40000)</f>
        <v>0</v>
      </c>
      <c r="AA83" s="67">
        <f>IF(AND(C83&gt;=50.1,H83&lt;0),($A$2)*ABS(H83)/40000,0)</f>
        <v>0</v>
      </c>
      <c r="AB83" s="67">
        <f>S83+Z83+AA83</f>
        <v>0.9045283850025002</v>
      </c>
      <c r="AC83" s="75">
        <f>IF(AB83&gt;=0,AB83,"")</f>
        <v>0.9045283850025002</v>
      </c>
      <c r="AD83" s="76" t="str">
        <f>IF(AB83&lt;0,AB83,"")</f>
        <v/>
      </c>
      <c r="AE83" s="77"/>
      <c r="AF83" s="89"/>
      <c r="AG83" s="92">
        <f>ROUND((AG82-0.01),2)</f>
        <v>50.73</v>
      </c>
      <c r="AH83" s="93">
        <v>0</v>
      </c>
      <c r="AI83" s="86">
        <v>0</v>
      </c>
    </row>
    <row r="84" spans="1:38" customHeight="1" ht="15.75">
      <c r="A84" s="70">
        <v>0.791666666666667</v>
      </c>
      <c r="B84" s="71">
        <v>0.802083333333334</v>
      </c>
      <c r="C84" s="72">
        <v>50.01</v>
      </c>
      <c r="D84" s="73">
        <f>ROUND(C84,2)</f>
        <v>50.01</v>
      </c>
      <c r="E84" s="60">
        <v>240.94</v>
      </c>
      <c r="F84" s="60">
        <v>1206.16822</v>
      </c>
      <c r="G84" s="61">
        <f>ABS(F84)</f>
        <v>1206.16822</v>
      </c>
      <c r="H84" s="74">
        <v>-28.45347</v>
      </c>
      <c r="I84" s="63">
        <f>MAX(H84,-0.12*G84)</f>
        <v>-28.45347</v>
      </c>
      <c r="J84" s="63">
        <f>IF(ABS(G84)&lt;=10,0.5,IF(ABS(G84)&lt;=25,1,IF(ABS(G84)&lt;=100,2,10)))</f>
        <v>10</v>
      </c>
      <c r="K84" s="64">
        <f>IF(H84&lt;-J84,1,0)</f>
        <v>1</v>
      </c>
      <c r="L84" s="64">
        <f>IF(K84=K83,L83+K84,0)</f>
        <v>0</v>
      </c>
      <c r="M84" s="65">
        <f>IF(OR(L84=6,L84=12,L84=18,L84=24,,L84=30,L84=36,L84=42,L84=48,L84=54,L84=60,L84=66,L84=72,L84=78,L84=84,L84=90,L84=96),1,0)</f>
        <v>0</v>
      </c>
      <c r="N84" s="65">
        <f>IF(H84&gt;J84,1,0)</f>
        <v>0</v>
      </c>
      <c r="O84" s="65">
        <f>IF(N84=N83,O83+N84,0)</f>
        <v>0</v>
      </c>
      <c r="P84" s="65">
        <f>IF(OR(O84=6,O84=12,O84=18,O84=24,O84=30,O84=36,O84=42,O84=48,O84=54,O84=60,O84=66,O84=72,O84=78,O84=84,O84=90,O84=96),1,0)</f>
        <v>0</v>
      </c>
      <c r="Q84" s="66">
        <f>M84+P84</f>
        <v>0</v>
      </c>
      <c r="R84" s="66">
        <f>Q84*ABS(S84)*0.1</f>
        <v>0</v>
      </c>
      <c r="S84" s="67">
        <f>I84*E84/40000</f>
        <v>-0.171389476545</v>
      </c>
      <c r="T84" s="60">
        <f>MIN($T$6/100*G84,150)</f>
        <v>144.7401864</v>
      </c>
      <c r="U84" s="60">
        <f>MIN($U$6/100*G84,200)</f>
        <v>180.925233</v>
      </c>
      <c r="V84" s="60">
        <f>MIN($V$6/100*G84,250)</f>
        <v>241.233644</v>
      </c>
      <c r="W84" s="60">
        <v>0.2</v>
      </c>
      <c r="X84" s="60">
        <v>0.2</v>
      </c>
      <c r="Y84" s="60">
        <v>0.6</v>
      </c>
      <c r="Z84" s="67">
        <f>IF(AND(D84&lt;49.85,H84&gt;0),$C$2*ABS(H84)/40000,(SUMPRODUCT(--(H84&gt;$T84:$V84),(H84-$T84:$V84),($W84:$Y84)))*E84/40000)</f>
        <v>0</v>
      </c>
      <c r="AA84" s="67">
        <f>IF(AND(C84&gt;=50.1,H84&lt;0),($A$2)*ABS(H84)/40000,0)</f>
        <v>0</v>
      </c>
      <c r="AB84" s="67">
        <f>S84+Z84+AA84</f>
        <v>-0.171389476545</v>
      </c>
      <c r="AC84" s="75" t="str">
        <f>IF(AB84&gt;=0,AB84,"")</f>
        <v/>
      </c>
      <c r="AD84" s="76">
        <f>IF(AB84&lt;0,AB84,"")</f>
        <v>-0.171389476545</v>
      </c>
      <c r="AE84" s="77"/>
      <c r="AF84" s="89"/>
      <c r="AG84" s="92">
        <f>ROUND((AG83-0.01),2)</f>
        <v>50.72</v>
      </c>
      <c r="AH84" s="93">
        <v>0</v>
      </c>
      <c r="AI84" s="86">
        <v>0</v>
      </c>
    </row>
    <row r="85" spans="1:38" customHeight="1" ht="15.75">
      <c r="A85" s="70">
        <v>0.802083333333333</v>
      </c>
      <c r="B85" s="71">
        <v>0.8125</v>
      </c>
      <c r="C85" s="72">
        <v>50.01</v>
      </c>
      <c r="D85" s="73">
        <f>ROUND(C85,2)</f>
        <v>50.01</v>
      </c>
      <c r="E85" s="60">
        <v>240.94</v>
      </c>
      <c r="F85" s="60">
        <v>1334.93133</v>
      </c>
      <c r="G85" s="61">
        <f>ABS(F85)</f>
        <v>1334.93133</v>
      </c>
      <c r="H85" s="74">
        <v>-120.1948</v>
      </c>
      <c r="I85" s="63">
        <f>MAX(H85,-0.12*G85)</f>
        <v>-120.1948</v>
      </c>
      <c r="J85" s="63">
        <f>IF(ABS(G85)&lt;=10,0.5,IF(ABS(G85)&lt;=25,1,IF(ABS(G85)&lt;=100,2,10)))</f>
        <v>10</v>
      </c>
      <c r="K85" s="64">
        <f>IF(H85&lt;-J85,1,0)</f>
        <v>1</v>
      </c>
      <c r="L85" s="64">
        <f>IF(K85=K84,L84+K85,0)</f>
        <v>1</v>
      </c>
      <c r="M85" s="65">
        <f>IF(OR(L85=6,L85=12,L85=18,L85=24,,L85=30,L85=36,L85=42,L85=48,L85=54,L85=60,L85=66,L85=72,L85=78,L85=84,L85=90,L85=96),1,0)</f>
        <v>0</v>
      </c>
      <c r="N85" s="65">
        <f>IF(H85&gt;J85,1,0)</f>
        <v>0</v>
      </c>
      <c r="O85" s="65">
        <f>IF(N85=N84,O84+N85,0)</f>
        <v>0</v>
      </c>
      <c r="P85" s="65">
        <f>IF(OR(O85=6,O85=12,O85=18,O85=24,O85=30,O85=36,O85=42,O85=48,O85=54,O85=60,O85=66,O85=72,O85=78,O85=84,O85=90,O85=96),1,0)</f>
        <v>0</v>
      </c>
      <c r="Q85" s="66">
        <f>M85+P85</f>
        <v>0</v>
      </c>
      <c r="R85" s="66">
        <f>Q85*ABS(S85)*0.1</f>
        <v>0</v>
      </c>
      <c r="S85" s="67">
        <f>I85*E85/40000</f>
        <v>-0.7239933777999999</v>
      </c>
      <c r="T85" s="60">
        <f>MIN($T$6/100*G85,150)</f>
        <v>150</v>
      </c>
      <c r="U85" s="60">
        <f>MIN($U$6/100*G85,200)</f>
        <v>200</v>
      </c>
      <c r="V85" s="60">
        <f>MIN($V$6/100*G85,250)</f>
        <v>250</v>
      </c>
      <c r="W85" s="60">
        <v>0.2</v>
      </c>
      <c r="X85" s="60">
        <v>0.2</v>
      </c>
      <c r="Y85" s="60">
        <v>0.6</v>
      </c>
      <c r="Z85" s="67">
        <f>IF(AND(D85&lt;49.85,H85&gt;0),$C$2*ABS(H85)/40000,(SUMPRODUCT(--(H85&gt;$T85:$V85),(H85-$T85:$V85),($W85:$Y85)))*E85/40000)</f>
        <v>0</v>
      </c>
      <c r="AA85" s="67">
        <f>IF(AND(C85&gt;=50.1,H85&lt;0),($A$2)*ABS(H85)/40000,0)</f>
        <v>0</v>
      </c>
      <c r="AB85" s="67">
        <f>S85+Z85+AA85</f>
        <v>-0.7239933777999999</v>
      </c>
      <c r="AC85" s="75" t="str">
        <f>IF(AB85&gt;=0,AB85,"")</f>
        <v/>
      </c>
      <c r="AD85" s="76">
        <f>IF(AB85&lt;0,AB85,"")</f>
        <v>-0.7239933777999999</v>
      </c>
      <c r="AE85" s="77"/>
      <c r="AF85" s="89"/>
      <c r="AG85" s="92">
        <f>ROUND((AG84-0.01),2)</f>
        <v>50.71</v>
      </c>
      <c r="AH85" s="93">
        <v>0</v>
      </c>
      <c r="AI85" s="86">
        <v>0</v>
      </c>
    </row>
    <row r="86" spans="1:38" customHeight="1" ht="15.75">
      <c r="A86" s="70">
        <v>0.8125</v>
      </c>
      <c r="B86" s="71">
        <v>0.822916666666667</v>
      </c>
      <c r="C86" s="72">
        <v>49.96</v>
      </c>
      <c r="D86" s="73">
        <f>ROUND(C86,2)</f>
        <v>49.96</v>
      </c>
      <c r="E86" s="60">
        <v>425.88</v>
      </c>
      <c r="F86" s="60">
        <v>1244.579</v>
      </c>
      <c r="G86" s="61">
        <f>ABS(F86)</f>
        <v>1244.579</v>
      </c>
      <c r="H86" s="74">
        <v>-20.57562</v>
      </c>
      <c r="I86" s="63">
        <f>MAX(H86,-0.12*G86)</f>
        <v>-20.57562</v>
      </c>
      <c r="J86" s="63">
        <f>IF(ABS(G86)&lt;=10,0.5,IF(ABS(G86)&lt;=25,1,IF(ABS(G86)&lt;=100,2,10)))</f>
        <v>10</v>
      </c>
      <c r="K86" s="64">
        <f>IF(H86&lt;-J86,1,0)</f>
        <v>1</v>
      </c>
      <c r="L86" s="64">
        <f>IF(K86=K85,L85+K86,0)</f>
        <v>2</v>
      </c>
      <c r="M86" s="65">
        <f>IF(OR(L86=6,L86=12,L86=18,L86=24,,L86=30,L86=36,L86=42,L86=48,L86=54,L86=60,L86=66,L86=72,L86=78,L86=84,L86=90,L86=96),1,0)</f>
        <v>0</v>
      </c>
      <c r="N86" s="65">
        <f>IF(H86&gt;J86,1,0)</f>
        <v>0</v>
      </c>
      <c r="O86" s="65">
        <f>IF(N86=N85,O85+N86,0)</f>
        <v>0</v>
      </c>
      <c r="P86" s="65">
        <f>IF(OR(O86=6,O86=12,O86=18,O86=24,O86=30,O86=36,O86=42,O86=48,O86=54,O86=60,O86=66,O86=72,O86=78,O86=84,O86=90,O86=96),1,0)</f>
        <v>0</v>
      </c>
      <c r="Q86" s="66">
        <f>M86+P86</f>
        <v>0</v>
      </c>
      <c r="R86" s="66">
        <f>Q86*ABS(S86)*0.1</f>
        <v>0</v>
      </c>
      <c r="S86" s="67">
        <f>I86*E86/40000</f>
        <v>-0.21906862614</v>
      </c>
      <c r="T86" s="60">
        <f>MIN($T$6/100*G86,150)</f>
        <v>149.34948</v>
      </c>
      <c r="U86" s="60">
        <f>MIN($U$6/100*G86,200)</f>
        <v>186.68685</v>
      </c>
      <c r="V86" s="60">
        <f>MIN($V$6/100*G86,250)</f>
        <v>248.9158</v>
      </c>
      <c r="W86" s="60">
        <v>0.2</v>
      </c>
      <c r="X86" s="60">
        <v>0.2</v>
      </c>
      <c r="Y86" s="60">
        <v>0.6</v>
      </c>
      <c r="Z86" s="67">
        <f>IF(AND(D86&lt;49.85,H86&gt;0),$C$2*ABS(H86)/40000,(SUMPRODUCT(--(H86&gt;$T86:$V86),(H86-$T86:$V86),($W86:$Y86)))*E86/40000)</f>
        <v>0</v>
      </c>
      <c r="AA86" s="67">
        <f>IF(AND(C86&gt;=50.1,H86&lt;0),($A$2)*ABS(H86)/40000,0)</f>
        <v>0</v>
      </c>
      <c r="AB86" s="67">
        <f>S86+Z86+AA86</f>
        <v>-0.21906862614</v>
      </c>
      <c r="AC86" s="75" t="str">
        <f>IF(AB86&gt;=0,AB86,"")</f>
        <v/>
      </c>
      <c r="AD86" s="76">
        <f>IF(AB86&lt;0,AB86,"")</f>
        <v>-0.21906862614</v>
      </c>
      <c r="AE86" s="77"/>
      <c r="AF86" s="89"/>
      <c r="AG86" s="92">
        <f>ROUND((AG85-0.01),2)</f>
        <v>50.7</v>
      </c>
      <c r="AH86" s="93">
        <v>0</v>
      </c>
      <c r="AI86" s="86">
        <v>0</v>
      </c>
    </row>
    <row r="87" spans="1:38" customHeight="1" ht="15.75">
      <c r="A87" s="70">
        <v>0.822916666666667</v>
      </c>
      <c r="B87" s="71">
        <v>0.833333333333334</v>
      </c>
      <c r="C87" s="72">
        <v>50.03</v>
      </c>
      <c r="D87" s="73">
        <f>ROUND(C87,2)</f>
        <v>50.03</v>
      </c>
      <c r="E87" s="60">
        <v>120.47</v>
      </c>
      <c r="F87" s="60">
        <v>1149.66738</v>
      </c>
      <c r="G87" s="61">
        <f>ABS(F87)</f>
        <v>1149.66738</v>
      </c>
      <c r="H87" s="74">
        <v>50.01355</v>
      </c>
      <c r="I87" s="63">
        <f>MAX(H87,-0.12*G87)</f>
        <v>50.01355</v>
      </c>
      <c r="J87" s="63">
        <f>IF(ABS(G87)&lt;=10,0.5,IF(ABS(G87)&lt;=25,1,IF(ABS(G87)&lt;=100,2,10)))</f>
        <v>10</v>
      </c>
      <c r="K87" s="64">
        <f>IF(H87&lt;-J87,1,0)</f>
        <v>0</v>
      </c>
      <c r="L87" s="64">
        <f>IF(K87=K86,L86+K87,0)</f>
        <v>0</v>
      </c>
      <c r="M87" s="65">
        <f>IF(OR(L87=6,L87=12,L87=18,L87=24,,L87=30,L87=36,L87=42,L87=48,L87=54,L87=60,L87=66,L87=72,L87=78,L87=84,L87=90,L87=96),1,0)</f>
        <v>0</v>
      </c>
      <c r="N87" s="65">
        <f>IF(H87&gt;J87,1,0)</f>
        <v>1</v>
      </c>
      <c r="O87" s="65">
        <f>IF(N87=N86,O86+N87,0)</f>
        <v>0</v>
      </c>
      <c r="P87" s="65">
        <f>IF(OR(O87=6,O87=12,O87=18,O87=24,O87=30,O87=36,O87=42,O87=48,O87=54,O87=60,O87=66,O87=72,O87=78,O87=84,O87=90,O87=96),1,0)</f>
        <v>0</v>
      </c>
      <c r="Q87" s="66">
        <f>M87+P87</f>
        <v>0</v>
      </c>
      <c r="R87" s="66">
        <f>Q87*ABS(S87)*0.1</f>
        <v>0</v>
      </c>
      <c r="S87" s="67">
        <f>I87*E87/40000</f>
        <v>0.1506283092125</v>
      </c>
      <c r="T87" s="60">
        <f>MIN($T$6/100*G87,150)</f>
        <v>137.9600856</v>
      </c>
      <c r="U87" s="60">
        <f>MIN($U$6/100*G87,200)</f>
        <v>172.450107</v>
      </c>
      <c r="V87" s="60">
        <f>MIN($V$6/100*G87,250)</f>
        <v>229.933476</v>
      </c>
      <c r="W87" s="60">
        <v>0.2</v>
      </c>
      <c r="X87" s="60">
        <v>0.2</v>
      </c>
      <c r="Y87" s="60">
        <v>0.6</v>
      </c>
      <c r="Z87" s="67">
        <f>IF(AND(D87&lt;49.85,H87&gt;0),$C$2*ABS(H87)/40000,(SUMPRODUCT(--(H87&gt;$T87:$V87),(H87-$T87:$V87),($W87:$Y87)))*E87/40000)</f>
        <v>0</v>
      </c>
      <c r="AA87" s="67">
        <f>IF(AND(C87&gt;=50.1,H87&lt;0),($A$2)*ABS(H87)/40000,0)</f>
        <v>0</v>
      </c>
      <c r="AB87" s="67">
        <f>S87+Z87+AA87</f>
        <v>0.1506283092125</v>
      </c>
      <c r="AC87" s="75">
        <f>IF(AB87&gt;=0,AB87,"")</f>
        <v>0.1506283092125</v>
      </c>
      <c r="AD87" s="76" t="str">
        <f>IF(AB87&lt;0,AB87,"")</f>
        <v/>
      </c>
      <c r="AE87" s="77"/>
      <c r="AF87" s="89"/>
      <c r="AG87" s="92">
        <f>ROUND((AG86-0.01),2)</f>
        <v>50.69</v>
      </c>
      <c r="AH87" s="93">
        <v>0</v>
      </c>
      <c r="AI87" s="86">
        <v>0</v>
      </c>
    </row>
    <row r="88" spans="1:38" customHeight="1" ht="15.75">
      <c r="A88" s="70">
        <v>0.833333333333333</v>
      </c>
      <c r="B88" s="71">
        <v>0.84375</v>
      </c>
      <c r="C88" s="72">
        <v>50.06</v>
      </c>
      <c r="D88" s="73">
        <f>ROUND(C88,2)</f>
        <v>50.06</v>
      </c>
      <c r="E88" s="60">
        <v>0</v>
      </c>
      <c r="F88" s="60">
        <v>1167.76618</v>
      </c>
      <c r="G88" s="61">
        <f>ABS(F88)</f>
        <v>1167.76618</v>
      </c>
      <c r="H88" s="74">
        <v>-12.24687</v>
      </c>
      <c r="I88" s="63">
        <f>MAX(H88,-0.12*G88)</f>
        <v>-12.24687</v>
      </c>
      <c r="J88" s="63">
        <f>IF(ABS(G88)&lt;=10,0.5,IF(ABS(G88)&lt;=25,1,IF(ABS(G88)&lt;=100,2,10)))</f>
        <v>10</v>
      </c>
      <c r="K88" s="64">
        <f>IF(H88&lt;-J88,1,0)</f>
        <v>1</v>
      </c>
      <c r="L88" s="64">
        <f>IF(K88=K87,L87+K88,0)</f>
        <v>0</v>
      </c>
      <c r="M88" s="65">
        <f>IF(OR(L88=6,L88=12,L88=18,L88=24,,L88=30,L88=36,L88=42,L88=48,L88=54,L88=60,L88=66,L88=72,L88=78,L88=84,L88=90,L88=96),1,0)</f>
        <v>0</v>
      </c>
      <c r="N88" s="65">
        <f>IF(H88&gt;J88,1,0)</f>
        <v>0</v>
      </c>
      <c r="O88" s="65">
        <f>IF(N88=N87,O87+N88,0)</f>
        <v>0</v>
      </c>
      <c r="P88" s="65">
        <f>IF(OR(O88=6,O88=12,O88=18,O88=24,O88=30,O88=36,O88=42,O88=48,O88=54,O88=60,O88=66,O88=72,O88=78,O88=84,O88=90,O88=96),1,0)</f>
        <v>0</v>
      </c>
      <c r="Q88" s="66">
        <f>M88+P88</f>
        <v>0</v>
      </c>
      <c r="R88" s="66">
        <f>Q88*ABS(S88)*0.1</f>
        <v>0</v>
      </c>
      <c r="S88" s="67">
        <f>I88*E88/40000</f>
        <v>-0</v>
      </c>
      <c r="T88" s="60">
        <f>MIN($T$6/100*G88,150)</f>
        <v>140.1319416</v>
      </c>
      <c r="U88" s="60">
        <f>MIN($U$6/100*G88,200)</f>
        <v>175.164927</v>
      </c>
      <c r="V88" s="60">
        <f>MIN($V$6/100*G88,250)</f>
        <v>233.553236</v>
      </c>
      <c r="W88" s="60">
        <v>0.2</v>
      </c>
      <c r="X88" s="60">
        <v>0.2</v>
      </c>
      <c r="Y88" s="60">
        <v>0.6</v>
      </c>
      <c r="Z88" s="67">
        <f>IF(AND(D88&lt;49.85,H88&gt;0),$C$2*ABS(H88)/40000,(SUMPRODUCT(--(H88&gt;$T88:$V88),(H88-$T88:$V88),($W88:$Y88)))*E88/40000)</f>
        <v>0</v>
      </c>
      <c r="AA88" s="67">
        <f>IF(AND(C88&gt;=50.1,H88&lt;0),($A$2)*ABS(H88)/40000,0)</f>
        <v>0</v>
      </c>
      <c r="AB88" s="67">
        <f>S88+Z88+AA88</f>
        <v>0</v>
      </c>
      <c r="AC88" s="75">
        <f>IF(AB88&gt;=0,AB88,"")</f>
        <v>0</v>
      </c>
      <c r="AD88" s="76" t="str">
        <f>IF(AB88&lt;0,AB88,"")</f>
        <v/>
      </c>
      <c r="AE88" s="77"/>
      <c r="AF88" s="89"/>
      <c r="AG88" s="92">
        <f>ROUND((AG87-0.01),2)</f>
        <v>50.68</v>
      </c>
      <c r="AH88" s="93">
        <v>0</v>
      </c>
      <c r="AI88" s="86">
        <v>0</v>
      </c>
    </row>
    <row r="89" spans="1:38" customHeight="1" ht="15.75">
      <c r="A89" s="70">
        <v>0.84375</v>
      </c>
      <c r="B89" s="71">
        <v>0.854166666666667</v>
      </c>
      <c r="C89" s="72">
        <v>50.01</v>
      </c>
      <c r="D89" s="73">
        <f>ROUND(C89,2)</f>
        <v>50.01</v>
      </c>
      <c r="E89" s="60">
        <v>240.94</v>
      </c>
      <c r="F89" s="60">
        <v>1140.62394</v>
      </c>
      <c r="G89" s="61">
        <f>ABS(F89)</f>
        <v>1140.62394</v>
      </c>
      <c r="H89" s="74">
        <v>-21.59345</v>
      </c>
      <c r="I89" s="63">
        <f>MAX(H89,-0.12*G89)</f>
        <v>-21.59345</v>
      </c>
      <c r="J89" s="63">
        <f>IF(ABS(G89)&lt;=10,0.5,IF(ABS(G89)&lt;=25,1,IF(ABS(G89)&lt;=100,2,10)))</f>
        <v>10</v>
      </c>
      <c r="K89" s="64">
        <f>IF(H89&lt;-J89,1,0)</f>
        <v>1</v>
      </c>
      <c r="L89" s="64">
        <f>IF(K89=K88,L88+K89,0)</f>
        <v>1</v>
      </c>
      <c r="M89" s="65">
        <f>IF(OR(L89=6,L89=12,L89=18,L89=24,,L89=30,L89=36,L89=42,L89=48,L89=54,L89=60,L89=66,L89=72,L89=78,L89=84,L89=90,L89=96),1,0)</f>
        <v>0</v>
      </c>
      <c r="N89" s="65">
        <f>IF(H89&gt;J89,1,0)</f>
        <v>0</v>
      </c>
      <c r="O89" s="65">
        <f>IF(N89=N88,O88+N89,0)</f>
        <v>0</v>
      </c>
      <c r="P89" s="65">
        <f>IF(OR(O89=6,O89=12,O89=18,O89=24,O89=30,O89=36,O89=42,O89=48,O89=54,O89=60,O89=66,O89=72,O89=78,O89=84,O89=90,O89=96),1,0)</f>
        <v>0</v>
      </c>
      <c r="Q89" s="66">
        <f>M89+P89</f>
        <v>0</v>
      </c>
      <c r="R89" s="66">
        <f>Q89*ABS(S89)*0.1</f>
        <v>0</v>
      </c>
      <c r="S89" s="67">
        <f>I89*E89/40000</f>
        <v>-0.130068146075</v>
      </c>
      <c r="T89" s="60">
        <f>MIN($T$6/100*G89,150)</f>
        <v>136.8748728</v>
      </c>
      <c r="U89" s="60">
        <f>MIN($U$6/100*G89,200)</f>
        <v>171.093591</v>
      </c>
      <c r="V89" s="60">
        <f>MIN($V$6/100*G89,250)</f>
        <v>228.124788</v>
      </c>
      <c r="W89" s="60">
        <v>0.2</v>
      </c>
      <c r="X89" s="60">
        <v>0.2</v>
      </c>
      <c r="Y89" s="60">
        <v>0.6</v>
      </c>
      <c r="Z89" s="67">
        <f>IF(AND(D89&lt;49.85,H89&gt;0),$C$2*ABS(H89)/40000,(SUMPRODUCT(--(H89&gt;$T89:$V89),(H89-$T89:$V89),($W89:$Y89)))*E89/40000)</f>
        <v>0</v>
      </c>
      <c r="AA89" s="67">
        <f>IF(AND(C89&gt;=50.1,H89&lt;0),($A$2)*ABS(H89)/40000,0)</f>
        <v>0</v>
      </c>
      <c r="AB89" s="67">
        <f>S89+Z89+AA89</f>
        <v>-0.130068146075</v>
      </c>
      <c r="AC89" s="75" t="str">
        <f>IF(AB89&gt;=0,AB89,"")</f>
        <v/>
      </c>
      <c r="AD89" s="76">
        <f>IF(AB89&lt;0,AB89,"")</f>
        <v>-0.130068146075</v>
      </c>
      <c r="AE89" s="77"/>
      <c r="AF89" s="89"/>
      <c r="AG89" s="92">
        <f>ROUND((AG88-0.01),2)</f>
        <v>50.67</v>
      </c>
      <c r="AH89" s="93">
        <v>0</v>
      </c>
      <c r="AI89" s="86">
        <v>0</v>
      </c>
    </row>
    <row r="90" spans="1:38" customHeight="1" ht="15.75">
      <c r="A90" s="70">
        <v>0.854166666666667</v>
      </c>
      <c r="B90" s="71">
        <v>0.864583333333334</v>
      </c>
      <c r="C90" s="72">
        <v>49.93</v>
      </c>
      <c r="D90" s="73">
        <f>ROUND(C90,2)</f>
        <v>49.93</v>
      </c>
      <c r="E90" s="60">
        <v>519.41</v>
      </c>
      <c r="F90" s="60">
        <v>1006.53079</v>
      </c>
      <c r="G90" s="61">
        <f>ABS(F90)</f>
        <v>1006.53079</v>
      </c>
      <c r="H90" s="74">
        <v>104.19064</v>
      </c>
      <c r="I90" s="63">
        <f>MAX(H90,-0.12*G90)</f>
        <v>104.19064</v>
      </c>
      <c r="J90" s="63">
        <f>IF(ABS(G90)&lt;=10,0.5,IF(ABS(G90)&lt;=25,1,IF(ABS(G90)&lt;=100,2,10)))</f>
        <v>10</v>
      </c>
      <c r="K90" s="64">
        <f>IF(H90&lt;-J90,1,0)</f>
        <v>0</v>
      </c>
      <c r="L90" s="64">
        <f>IF(K90=K89,L89+K90,0)</f>
        <v>0</v>
      </c>
      <c r="M90" s="65">
        <f>IF(OR(L90=6,L90=12,L90=18,L90=24,,L90=30,L90=36,L90=42,L90=48,L90=54,L90=60,L90=66,L90=72,L90=78,L90=84,L90=90,L90=96),1,0)</f>
        <v>0</v>
      </c>
      <c r="N90" s="65">
        <f>IF(H90&gt;J90,1,0)</f>
        <v>1</v>
      </c>
      <c r="O90" s="65">
        <f>IF(N90=N89,O89+N90,0)</f>
        <v>0</v>
      </c>
      <c r="P90" s="65">
        <f>IF(OR(O90=6,O90=12,O90=18,O90=24,O90=30,O90=36,O90=42,O90=48,O90=54,O90=60,O90=66,O90=72,O90=78,O90=84,O90=90,O90=96),1,0)</f>
        <v>0</v>
      </c>
      <c r="Q90" s="66">
        <f>M90+P90</f>
        <v>0</v>
      </c>
      <c r="R90" s="66">
        <f>Q90*ABS(S90)*0.1</f>
        <v>0</v>
      </c>
      <c r="S90" s="67">
        <f>I90*E90/40000</f>
        <v>1.35294150806</v>
      </c>
      <c r="T90" s="60">
        <f>MIN($T$6/100*G90,150)</f>
        <v>120.7836948</v>
      </c>
      <c r="U90" s="60">
        <f>MIN($U$6/100*G90,200)</f>
        <v>150.9796185</v>
      </c>
      <c r="V90" s="60">
        <f>MIN($V$6/100*G90,250)</f>
        <v>201.306158</v>
      </c>
      <c r="W90" s="60">
        <v>0.2</v>
      </c>
      <c r="X90" s="60">
        <v>0.2</v>
      </c>
      <c r="Y90" s="60">
        <v>0.6</v>
      </c>
      <c r="Z90" s="67">
        <f>IF(AND(D90&lt;49.85,H90&gt;0),$C$2*ABS(H90)/40000,(SUMPRODUCT(--(H90&gt;$T90:$V90),(H90-$T90:$V90),($W90:$Y90)))*E90/40000)</f>
        <v>0</v>
      </c>
      <c r="AA90" s="67">
        <f>IF(AND(C90&gt;=50.1,H90&lt;0),($A$2)*ABS(H90)/40000,0)</f>
        <v>0</v>
      </c>
      <c r="AB90" s="67">
        <f>S90+Z90+AA90</f>
        <v>1.35294150806</v>
      </c>
      <c r="AC90" s="75">
        <f>IF(AB90&gt;=0,AB90,"")</f>
        <v>1.35294150806</v>
      </c>
      <c r="AD90" s="76" t="str">
        <f>IF(AB90&lt;0,AB90,"")</f>
        <v/>
      </c>
      <c r="AE90" s="77"/>
      <c r="AF90" s="89"/>
      <c r="AG90" s="92">
        <f>ROUND((AG89-0.01),2)</f>
        <v>50.66</v>
      </c>
      <c r="AH90" s="93">
        <v>0</v>
      </c>
      <c r="AI90" s="86">
        <v>0</v>
      </c>
    </row>
    <row r="91" spans="1:38" customHeight="1" ht="15.75">
      <c r="A91" s="70">
        <v>0.864583333333333</v>
      </c>
      <c r="B91" s="71">
        <v>0.875</v>
      </c>
      <c r="C91" s="72">
        <v>49.98</v>
      </c>
      <c r="D91" s="73">
        <f>ROUND(C91,2)</f>
        <v>49.98</v>
      </c>
      <c r="E91" s="60">
        <v>363.53</v>
      </c>
      <c r="F91" s="60">
        <v>1026.27479</v>
      </c>
      <c r="G91" s="61">
        <f>ABS(F91)</f>
        <v>1026.27479</v>
      </c>
      <c r="H91" s="74">
        <v>58.18994</v>
      </c>
      <c r="I91" s="63">
        <f>MAX(H91,-0.12*G91)</f>
        <v>58.18994</v>
      </c>
      <c r="J91" s="63">
        <f>IF(ABS(G91)&lt;=10,0.5,IF(ABS(G91)&lt;=25,1,IF(ABS(G91)&lt;=100,2,10)))</f>
        <v>10</v>
      </c>
      <c r="K91" s="64">
        <f>IF(H91&lt;-J91,1,0)</f>
        <v>0</v>
      </c>
      <c r="L91" s="64">
        <f>IF(K91=K90,L90+K91,0)</f>
        <v>0</v>
      </c>
      <c r="M91" s="65">
        <f>IF(OR(L91=6,L91=12,L91=18,L91=24,,L91=30,L91=36,L91=42,L91=48,L91=54,L91=60,L91=66,L91=72,L91=78,L91=84,L91=90,L91=96),1,0)</f>
        <v>0</v>
      </c>
      <c r="N91" s="65">
        <f>IF(H91&gt;J91,1,0)</f>
        <v>1</v>
      </c>
      <c r="O91" s="65">
        <f>IF(N91=N90,O90+N91,0)</f>
        <v>1</v>
      </c>
      <c r="P91" s="65">
        <f>IF(OR(O91=6,O91=12,O91=18,O91=24,O91=30,O91=36,O91=42,O91=48,O91=54,O91=60,O91=66,O91=72,O91=78,O91=84,O91=90,O91=96),1,0)</f>
        <v>0</v>
      </c>
      <c r="Q91" s="66">
        <f>M91+P91</f>
        <v>0</v>
      </c>
      <c r="R91" s="66">
        <f>Q91*ABS(S91)*0.1</f>
        <v>0</v>
      </c>
      <c r="S91" s="67">
        <f>I91*E91/40000</f>
        <v>0.5288447222049999</v>
      </c>
      <c r="T91" s="60">
        <f>MIN($T$6/100*G91,150)</f>
        <v>123.1529748</v>
      </c>
      <c r="U91" s="60">
        <f>MIN($U$6/100*G91,200)</f>
        <v>153.9412185</v>
      </c>
      <c r="V91" s="60">
        <f>MIN($V$6/100*G91,250)</f>
        <v>205.254958</v>
      </c>
      <c r="W91" s="60">
        <v>0.2</v>
      </c>
      <c r="X91" s="60">
        <v>0.2</v>
      </c>
      <c r="Y91" s="60">
        <v>0.6</v>
      </c>
      <c r="Z91" s="67">
        <f>IF(AND(D91&lt;49.85,H91&gt;0),$C$2*ABS(H91)/40000,(SUMPRODUCT(--(H91&gt;$T91:$V91),(H91-$T91:$V91),($W91:$Y91)))*E91/40000)</f>
        <v>0</v>
      </c>
      <c r="AA91" s="67">
        <f>IF(AND(C91&gt;=50.1,H91&lt;0),($A$2)*ABS(H91)/40000,0)</f>
        <v>0</v>
      </c>
      <c r="AB91" s="67">
        <f>S91+Z91+AA91</f>
        <v>0.5288447222049999</v>
      </c>
      <c r="AC91" s="75">
        <f>IF(AB91&gt;=0,AB91,"")</f>
        <v>0.5288447222049999</v>
      </c>
      <c r="AD91" s="76" t="str">
        <f>IF(AB91&lt;0,AB91,"")</f>
        <v/>
      </c>
      <c r="AE91" s="77"/>
      <c r="AF91" s="89"/>
      <c r="AG91" s="92">
        <f>ROUND((AG90-0.01),2)</f>
        <v>50.65</v>
      </c>
      <c r="AH91" s="93">
        <v>0</v>
      </c>
      <c r="AI91" s="86">
        <v>0</v>
      </c>
    </row>
    <row r="92" spans="1:38" customHeight="1" ht="15.75">
      <c r="A92" s="70">
        <v>0.875</v>
      </c>
      <c r="B92" s="71">
        <v>0.885416666666667</v>
      </c>
      <c r="C92" s="72">
        <v>50.02</v>
      </c>
      <c r="D92" s="73">
        <f>ROUND(C92,2)</f>
        <v>50.02</v>
      </c>
      <c r="E92" s="60">
        <v>180.71</v>
      </c>
      <c r="F92" s="60">
        <v>994.57919</v>
      </c>
      <c r="G92" s="61">
        <f>ABS(F92)</f>
        <v>994.57919</v>
      </c>
      <c r="H92" s="74">
        <v>58.69797</v>
      </c>
      <c r="I92" s="63">
        <f>MAX(H92,-0.12*G92)</f>
        <v>58.69797</v>
      </c>
      <c r="J92" s="63">
        <f>IF(ABS(G92)&lt;=10,0.5,IF(ABS(G92)&lt;=25,1,IF(ABS(G92)&lt;=100,2,10)))</f>
        <v>10</v>
      </c>
      <c r="K92" s="64">
        <f>IF(H92&lt;-J92,1,0)</f>
        <v>0</v>
      </c>
      <c r="L92" s="64">
        <f>IF(K92=K91,L91+K92,0)</f>
        <v>0</v>
      </c>
      <c r="M92" s="65">
        <f>IF(OR(L92=6,L92=12,L92=18,L92=24,,L92=30,L92=36,L92=42,L92=48,L92=54,L92=60,L92=66,L92=72,L92=78,L92=84,L92=90,L92=96),1,0)</f>
        <v>0</v>
      </c>
      <c r="N92" s="65">
        <f>IF(H92&gt;J92,1,0)</f>
        <v>1</v>
      </c>
      <c r="O92" s="65">
        <f>IF(N92=N91,O91+N92,0)</f>
        <v>2</v>
      </c>
      <c r="P92" s="65">
        <f>IF(OR(O92=6,O92=12,O92=18,O92=24,O92=30,O92=36,O92=42,O92=48,O92=54,O92=60,O92=66,O92=72,O92=78,O92=84,O92=90,O92=96),1,0)</f>
        <v>0</v>
      </c>
      <c r="Q92" s="66">
        <f>M92+P92</f>
        <v>0</v>
      </c>
      <c r="R92" s="66">
        <f>Q92*ABS(S92)*0.1</f>
        <v>0</v>
      </c>
      <c r="S92" s="67">
        <f>I92*E92/40000</f>
        <v>0.2651827539675</v>
      </c>
      <c r="T92" s="60">
        <f>MIN($T$6/100*G92,150)</f>
        <v>119.3495028</v>
      </c>
      <c r="U92" s="60">
        <f>MIN($U$6/100*G92,200)</f>
        <v>149.1868785</v>
      </c>
      <c r="V92" s="60">
        <f>MIN($V$6/100*G92,250)</f>
        <v>198.915838</v>
      </c>
      <c r="W92" s="60">
        <v>0.2</v>
      </c>
      <c r="X92" s="60">
        <v>0.2</v>
      </c>
      <c r="Y92" s="60">
        <v>0.6</v>
      </c>
      <c r="Z92" s="67">
        <f>IF(AND(D92&lt;49.85,H92&gt;0),$C$2*ABS(H92)/40000,(SUMPRODUCT(--(H92&gt;$T92:$V92),(H92-$T92:$V92),($W92:$Y92)))*E92/40000)</f>
        <v>0</v>
      </c>
      <c r="AA92" s="67">
        <f>IF(AND(C92&gt;=50.1,H92&lt;0),($A$2)*ABS(H92)/40000,0)</f>
        <v>0</v>
      </c>
      <c r="AB92" s="67">
        <f>S92+Z92+AA92</f>
        <v>0.2651827539675</v>
      </c>
      <c r="AC92" s="75">
        <f>IF(AB92&gt;=0,AB92,"")</f>
        <v>0.2651827539675</v>
      </c>
      <c r="AD92" s="76" t="str">
        <f>IF(AB92&lt;0,AB92,"")</f>
        <v/>
      </c>
      <c r="AE92" s="77"/>
      <c r="AF92" s="89"/>
      <c r="AG92" s="92">
        <f>ROUND((AG91-0.01),2)</f>
        <v>50.64</v>
      </c>
      <c r="AH92" s="93">
        <v>0</v>
      </c>
      <c r="AI92" s="86">
        <v>0</v>
      </c>
    </row>
    <row r="93" spans="1:38" customHeight="1" ht="15.75">
      <c r="A93" s="70">
        <v>0.885416666666667</v>
      </c>
      <c r="B93" s="71">
        <v>0.895833333333334</v>
      </c>
      <c r="C93" s="72">
        <v>50</v>
      </c>
      <c r="D93" s="73">
        <f>ROUND(C93,2)</f>
        <v>50</v>
      </c>
      <c r="E93" s="60">
        <v>301.18</v>
      </c>
      <c r="F93" s="60">
        <v>932.51108</v>
      </c>
      <c r="G93" s="61">
        <f>ABS(F93)</f>
        <v>932.51108</v>
      </c>
      <c r="H93" s="74">
        <v>78.81776000000001</v>
      </c>
      <c r="I93" s="63">
        <f>MAX(H93,-0.12*G93)</f>
        <v>78.81776000000001</v>
      </c>
      <c r="J93" s="63">
        <f>IF(ABS(G93)&lt;=10,0.5,IF(ABS(G93)&lt;=25,1,IF(ABS(G93)&lt;=100,2,10)))</f>
        <v>10</v>
      </c>
      <c r="K93" s="64">
        <f>IF(H93&lt;-J93,1,0)</f>
        <v>0</v>
      </c>
      <c r="L93" s="64">
        <f>IF(K93=K92,L92+K93,0)</f>
        <v>0</v>
      </c>
      <c r="M93" s="65">
        <f>IF(OR(L93=6,L93=12,L93=18,L93=24,,L93=30,L93=36,L93=42,L93=48,L93=54,L93=60,L93=66,L93=72,L93=78,L93=84,L93=90,L93=96),1,0)</f>
        <v>0</v>
      </c>
      <c r="N93" s="65">
        <f>IF(H93&gt;J93,1,0)</f>
        <v>1</v>
      </c>
      <c r="O93" s="65">
        <f>IF(N93=N92,O92+N93,0)</f>
        <v>3</v>
      </c>
      <c r="P93" s="65">
        <f>IF(OR(O93=6,O93=12,O93=18,O93=24,O93=30,O93=36,O93=42,O93=48,O93=54,O93=60,O93=66,O93=72,O93=78,O93=84,O93=90,O93=96),1,0)</f>
        <v>0</v>
      </c>
      <c r="Q93" s="66">
        <f>M93+P93</f>
        <v>0</v>
      </c>
      <c r="R93" s="66">
        <f>Q93*ABS(S93)*0.1</f>
        <v>0</v>
      </c>
      <c r="S93" s="67">
        <f>I93*E93/40000</f>
        <v>0.59345832392</v>
      </c>
      <c r="T93" s="60">
        <f>MIN($T$6/100*G93,150)</f>
        <v>111.9013296</v>
      </c>
      <c r="U93" s="60">
        <f>MIN($U$6/100*G93,200)</f>
        <v>139.876662</v>
      </c>
      <c r="V93" s="60">
        <f>MIN($V$6/100*G93,250)</f>
        <v>186.502216</v>
      </c>
      <c r="W93" s="60">
        <v>0.2</v>
      </c>
      <c r="X93" s="60">
        <v>0.2</v>
      </c>
      <c r="Y93" s="60">
        <v>0.6</v>
      </c>
      <c r="Z93" s="67">
        <f>IF(AND(D93&lt;49.85,H93&gt;0),$C$2*ABS(H93)/40000,(SUMPRODUCT(--(H93&gt;$T93:$V93),(H93-$T93:$V93),($W93:$Y93)))*E93/40000)</f>
        <v>0</v>
      </c>
      <c r="AA93" s="67">
        <f>IF(AND(C93&gt;=50.1,H93&lt;0),($A$2)*ABS(H93)/40000,0)</f>
        <v>0</v>
      </c>
      <c r="AB93" s="67">
        <f>S93+Z93+AA93</f>
        <v>0.59345832392</v>
      </c>
      <c r="AC93" s="75">
        <f>IF(AB93&gt;=0,AB93,"")</f>
        <v>0.59345832392</v>
      </c>
      <c r="AD93" s="76" t="str">
        <f>IF(AB93&lt;0,AB93,"")</f>
        <v/>
      </c>
      <c r="AE93" s="77"/>
      <c r="AF93" s="89"/>
      <c r="AG93" s="92">
        <f>ROUND((AG92-0.01),2)</f>
        <v>50.63</v>
      </c>
      <c r="AH93" s="93">
        <v>0</v>
      </c>
      <c r="AI93" s="86">
        <v>0</v>
      </c>
    </row>
    <row r="94" spans="1:38" customHeight="1" ht="15.75">
      <c r="A94" s="70">
        <v>0.895833333333333</v>
      </c>
      <c r="B94" s="71">
        <v>0.90625</v>
      </c>
      <c r="C94" s="72">
        <v>49.93</v>
      </c>
      <c r="D94" s="73">
        <f>ROUND(C94,2)</f>
        <v>49.93</v>
      </c>
      <c r="E94" s="60">
        <v>519.41</v>
      </c>
      <c r="F94" s="60">
        <v>896.08514</v>
      </c>
      <c r="G94" s="61">
        <f>ABS(F94)</f>
        <v>896.08514</v>
      </c>
      <c r="H94" s="74">
        <v>58.73386</v>
      </c>
      <c r="I94" s="63">
        <f>MAX(H94,-0.12*G94)</f>
        <v>58.73386</v>
      </c>
      <c r="J94" s="63">
        <f>IF(ABS(G94)&lt;=10,0.5,IF(ABS(G94)&lt;=25,1,IF(ABS(G94)&lt;=100,2,10)))</f>
        <v>10</v>
      </c>
      <c r="K94" s="64">
        <f>IF(H94&lt;-J94,1,0)</f>
        <v>0</v>
      </c>
      <c r="L94" s="64">
        <f>IF(K94=K93,L93+K94,0)</f>
        <v>0</v>
      </c>
      <c r="M94" s="65">
        <f>IF(OR(L94=6,L94=12,L94=18,L94=24,,L94=30,L94=36,L94=42,L94=48,L94=54,L94=60,L94=66,L94=72,L94=78,L94=84,L94=90,L94=96),1,0)</f>
        <v>0</v>
      </c>
      <c r="N94" s="65">
        <f>IF(H94&gt;J94,1,0)</f>
        <v>1</v>
      </c>
      <c r="O94" s="65">
        <f>IF(N94=N93,O93+N94,0)</f>
        <v>4</v>
      </c>
      <c r="P94" s="65">
        <f>IF(OR(O94=6,O94=12,O94=18,O94=24,O94=30,O94=36,O94=42,O94=48,O94=54,O94=60,O94=66,O94=72,O94=78,O94=84,O94=90,O94=96),1,0)</f>
        <v>0</v>
      </c>
      <c r="Q94" s="66">
        <f>M94+P94</f>
        <v>0</v>
      </c>
      <c r="R94" s="66">
        <f>Q94*ABS(S94)*0.1</f>
        <v>0</v>
      </c>
      <c r="S94" s="67">
        <f>I94*E94/40000</f>
        <v>0.7626738555649999</v>
      </c>
      <c r="T94" s="60">
        <f>MIN($T$6/100*G94,150)</f>
        <v>107.5302168</v>
      </c>
      <c r="U94" s="60">
        <f>MIN($U$6/100*G94,200)</f>
        <v>134.412771</v>
      </c>
      <c r="V94" s="60">
        <f>MIN($V$6/100*G94,250)</f>
        <v>179.217028</v>
      </c>
      <c r="W94" s="60">
        <v>0.2</v>
      </c>
      <c r="X94" s="60">
        <v>0.2</v>
      </c>
      <c r="Y94" s="60">
        <v>0.6</v>
      </c>
      <c r="Z94" s="67">
        <f>IF(AND(D94&lt;49.85,H94&gt;0),$C$2*ABS(H94)/40000,(SUMPRODUCT(--(H94&gt;$T94:$V94),(H94-$T94:$V94),($W94:$Y94)))*E94/40000)</f>
        <v>0</v>
      </c>
      <c r="AA94" s="67">
        <f>IF(AND(C94&gt;=50.1,H94&lt;0),($A$2)*ABS(H94)/40000,0)</f>
        <v>0</v>
      </c>
      <c r="AB94" s="67">
        <f>S94+Z94+AA94</f>
        <v>0.7626738555649999</v>
      </c>
      <c r="AC94" s="75">
        <f>IF(AB94&gt;=0,AB94,"")</f>
        <v>0.7626738555649999</v>
      </c>
      <c r="AD94" s="76" t="str">
        <f>IF(AB94&lt;0,AB94,"")</f>
        <v/>
      </c>
      <c r="AE94" s="77"/>
      <c r="AF94" s="89"/>
      <c r="AG94" s="92">
        <f>ROUND((AG93-0.01),2)</f>
        <v>50.62</v>
      </c>
      <c r="AH94" s="93">
        <v>0</v>
      </c>
      <c r="AI94" s="86">
        <v>0</v>
      </c>
    </row>
    <row r="95" spans="1:38" customHeight="1" ht="15.75">
      <c r="A95" s="70">
        <v>0.90625</v>
      </c>
      <c r="B95" s="71">
        <v>0.916666666666667</v>
      </c>
      <c r="C95" s="72">
        <v>50.04</v>
      </c>
      <c r="D95" s="73">
        <f>ROUND(C95,2)</f>
        <v>50.04</v>
      </c>
      <c r="E95" s="60">
        <v>60.24</v>
      </c>
      <c r="F95" s="60">
        <v>850.29314</v>
      </c>
      <c r="G95" s="61">
        <f>ABS(F95)</f>
        <v>850.29314</v>
      </c>
      <c r="H95" s="74">
        <v>43.52787</v>
      </c>
      <c r="I95" s="63">
        <f>MAX(H95,-0.12*G95)</f>
        <v>43.52787</v>
      </c>
      <c r="J95" s="63">
        <f>IF(ABS(G95)&lt;=10,0.5,IF(ABS(G95)&lt;=25,1,IF(ABS(G95)&lt;=100,2,10)))</f>
        <v>10</v>
      </c>
      <c r="K95" s="64">
        <f>IF(H95&lt;-J95,1,0)</f>
        <v>0</v>
      </c>
      <c r="L95" s="64">
        <f>IF(K95=K94,L94+K95,0)</f>
        <v>0</v>
      </c>
      <c r="M95" s="65">
        <f>IF(OR(L95=6,L95=12,L95=18,L95=24,,L95=30,L95=36,L95=42,L95=48,L95=54,L95=60,L95=66,L95=72,L95=78,L95=84,L95=90,L95=96),1,0)</f>
        <v>0</v>
      </c>
      <c r="N95" s="65">
        <f>IF(H95&gt;J95,1,0)</f>
        <v>1</v>
      </c>
      <c r="O95" s="65">
        <f>IF(N95=N94,O94+N95,0)</f>
        <v>5</v>
      </c>
      <c r="P95" s="65">
        <f>IF(OR(O95=6,O95=12,O95=18,O95=24,O95=30,O95=36,O95=42,O95=48,O95=54,O95=60,O95=66,O95=72,O95=78,O95=84,O95=90,O95=96),1,0)</f>
        <v>0</v>
      </c>
      <c r="Q95" s="66">
        <f>M95+P95</f>
        <v>0</v>
      </c>
      <c r="R95" s="66">
        <f>Q95*ABS(S95)*0.1</f>
        <v>0</v>
      </c>
      <c r="S95" s="67">
        <f>I95*E95/40000</f>
        <v>0.06555297222000001</v>
      </c>
      <c r="T95" s="60">
        <f>MIN($T$6/100*G95,150)</f>
        <v>102.0351768</v>
      </c>
      <c r="U95" s="60">
        <f>MIN($U$6/100*G95,200)</f>
        <v>127.543971</v>
      </c>
      <c r="V95" s="60">
        <f>MIN($V$6/100*G95,250)</f>
        <v>170.058628</v>
      </c>
      <c r="W95" s="60">
        <v>0.2</v>
      </c>
      <c r="X95" s="60">
        <v>0.2</v>
      </c>
      <c r="Y95" s="60">
        <v>0.6</v>
      </c>
      <c r="Z95" s="67">
        <f>IF(AND(D95&lt;49.85,H95&gt;0),$C$2*ABS(H95)/40000,(SUMPRODUCT(--(H95&gt;$T95:$V95),(H95-$T95:$V95),($W95:$Y95)))*E95/40000)</f>
        <v>0</v>
      </c>
      <c r="AA95" s="67">
        <f>IF(AND(C95&gt;=50.1,H95&lt;0),($A$2)*ABS(H95)/40000,0)</f>
        <v>0</v>
      </c>
      <c r="AB95" s="67">
        <f>S95+Z95+AA95</f>
        <v>0.06555297222000001</v>
      </c>
      <c r="AC95" s="75">
        <f>IF(AB95&gt;=0,AB95,"")</f>
        <v>0.06555297222000001</v>
      </c>
      <c r="AD95" s="76" t="str">
        <f>IF(AB95&lt;0,AB95,"")</f>
        <v/>
      </c>
      <c r="AE95" s="77"/>
      <c r="AF95" s="89"/>
      <c r="AG95" s="92">
        <f>ROUND((AG94-0.01),2)</f>
        <v>50.61</v>
      </c>
      <c r="AH95" s="93">
        <v>0</v>
      </c>
      <c r="AI95" s="86">
        <v>0</v>
      </c>
    </row>
    <row r="96" spans="1:38" customHeight="1" ht="15.75">
      <c r="A96" s="70">
        <v>0.916666666666667</v>
      </c>
      <c r="B96" s="71">
        <v>0.927083333333334</v>
      </c>
      <c r="C96" s="72">
        <v>50.01</v>
      </c>
      <c r="D96" s="73">
        <f>ROUND(C96,2)</f>
        <v>50.01</v>
      </c>
      <c r="E96" s="60">
        <v>240.94</v>
      </c>
      <c r="F96" s="60">
        <v>892.37808</v>
      </c>
      <c r="G96" s="61">
        <f>ABS(F96)</f>
        <v>892.37808</v>
      </c>
      <c r="H96" s="74">
        <v>-7.37976</v>
      </c>
      <c r="I96" s="63">
        <f>MAX(H96,-0.12*G96)</f>
        <v>-7.37976</v>
      </c>
      <c r="J96" s="63">
        <f>IF(ABS(G96)&lt;=10,0.5,IF(ABS(G96)&lt;=25,1,IF(ABS(G96)&lt;=100,2,10)))</f>
        <v>10</v>
      </c>
      <c r="K96" s="64">
        <f>IF(H96&lt;-J96,1,0)</f>
        <v>0</v>
      </c>
      <c r="L96" s="64">
        <f>IF(K96=K95,L95+K96,0)</f>
        <v>0</v>
      </c>
      <c r="M96" s="65">
        <f>IF(OR(L96=6,L96=12,L96=18,L96=24,,L96=30,L96=36,L96=42,L96=48,L96=54,L96=60,L96=66,L96=72,L96=78,L96=84,L96=90,L96=96),1,0)</f>
        <v>0</v>
      </c>
      <c r="N96" s="65">
        <f>IF(H96&gt;J96,1,0)</f>
        <v>0</v>
      </c>
      <c r="O96" s="65">
        <f>IF(N96=N95,O95+N96,0)</f>
        <v>0</v>
      </c>
      <c r="P96" s="65">
        <f>IF(OR(O96=6,O96=12,O96=18,O96=24,O96=30,O96=36,O96=42,O96=48,O96=54,O96=60,O96=66,O96=72,O96=78,O96=84,O96=90,O96=96),1,0)</f>
        <v>0</v>
      </c>
      <c r="Q96" s="66">
        <f>M96+P96</f>
        <v>0</v>
      </c>
      <c r="R96" s="66">
        <f>Q96*ABS(S96)*0.1</f>
        <v>0</v>
      </c>
      <c r="S96" s="67">
        <f>I96*E96/40000</f>
        <v>-0.04445198436</v>
      </c>
      <c r="T96" s="60">
        <f>MIN($T$6/100*G96,150)</f>
        <v>107.0853696</v>
      </c>
      <c r="U96" s="60">
        <f>MIN($U$6/100*G96,200)</f>
        <v>133.856712</v>
      </c>
      <c r="V96" s="60">
        <f>MIN($V$6/100*G96,250)</f>
        <v>178.475616</v>
      </c>
      <c r="W96" s="60">
        <v>0.2</v>
      </c>
      <c r="X96" s="60">
        <v>0.2</v>
      </c>
      <c r="Y96" s="60">
        <v>0.6</v>
      </c>
      <c r="Z96" s="67">
        <f>IF(AND(D96&lt;49.85,H96&gt;0),$C$2*ABS(H96)/40000,(SUMPRODUCT(--(H96&gt;$T96:$V96),(H96-$T96:$V96),($W96:$Y96)))*E96/40000)</f>
        <v>0</v>
      </c>
      <c r="AA96" s="67">
        <f>IF(AND(C96&gt;=50.1,H96&lt;0),($A$2)*ABS(H96)/40000,0)</f>
        <v>0</v>
      </c>
      <c r="AB96" s="67">
        <f>S96+Z96+AA96</f>
        <v>-0.04445198436</v>
      </c>
      <c r="AC96" s="75" t="str">
        <f>IF(AB96&gt;=0,AB96,"")</f>
        <v/>
      </c>
      <c r="AD96" s="76">
        <f>IF(AB96&lt;0,AB96,"")</f>
        <v>-0.04445198436</v>
      </c>
      <c r="AE96" s="77"/>
      <c r="AF96" s="89"/>
      <c r="AG96" s="92">
        <f>ROUND((AG95-0.01),2)</f>
        <v>50.6</v>
      </c>
      <c r="AH96" s="93">
        <v>0</v>
      </c>
      <c r="AI96" s="86">
        <v>0</v>
      </c>
    </row>
    <row r="97" spans="1:38" customHeight="1" ht="15.75">
      <c r="A97" s="70">
        <v>0.927083333333333</v>
      </c>
      <c r="B97" s="71">
        <v>0.9375</v>
      </c>
      <c r="C97" s="72">
        <v>50.03</v>
      </c>
      <c r="D97" s="73">
        <f>ROUND(C97,2)</f>
        <v>50.03</v>
      </c>
      <c r="E97" s="60">
        <v>120.47</v>
      </c>
      <c r="F97" s="60">
        <v>890.23288</v>
      </c>
      <c r="G97" s="61">
        <f>ABS(F97)</f>
        <v>890.23288</v>
      </c>
      <c r="H97" s="74">
        <v>-25.64375</v>
      </c>
      <c r="I97" s="63">
        <f>MAX(H97,-0.12*G97)</f>
        <v>-25.64375</v>
      </c>
      <c r="J97" s="63">
        <f>IF(ABS(G97)&lt;=10,0.5,IF(ABS(G97)&lt;=25,1,IF(ABS(G97)&lt;=100,2,10)))</f>
        <v>10</v>
      </c>
      <c r="K97" s="64">
        <f>IF(H97&lt;-J97,1,0)</f>
        <v>1</v>
      </c>
      <c r="L97" s="64">
        <f>IF(K97=K96,L96+K97,0)</f>
        <v>0</v>
      </c>
      <c r="M97" s="65">
        <f>IF(OR(L97=6,L97=12,L97=18,L97=24,,L97=30,L97=36,L97=42,L97=48,L97=54,L97=60,L97=66,L97=72,L97=78,L97=84,L97=90,L97=96),1,0)</f>
        <v>0</v>
      </c>
      <c r="N97" s="65">
        <f>IF(H97&gt;J97,1,0)</f>
        <v>0</v>
      </c>
      <c r="O97" s="65">
        <f>IF(N97=N96,O96+N97,0)</f>
        <v>0</v>
      </c>
      <c r="P97" s="65">
        <f>IF(OR(O97=6,O97=12,O97=18,O97=24,O97=30,O97=36,O97=42,O97=48,O97=54,O97=60,O97=66,O97=72,O97=78,O97=84,O97=90,O97=96),1,0)</f>
        <v>0</v>
      </c>
      <c r="Q97" s="66">
        <f>M97+P97</f>
        <v>0</v>
      </c>
      <c r="R97" s="66">
        <f>Q97*ABS(S97)*0.1</f>
        <v>0</v>
      </c>
      <c r="S97" s="67">
        <f>I97*E97/40000</f>
        <v>-0.07723256406249999</v>
      </c>
      <c r="T97" s="60">
        <f>MIN($T$6/100*G97,150)</f>
        <v>106.8279456</v>
      </c>
      <c r="U97" s="60">
        <f>MIN($U$6/100*G97,200)</f>
        <v>133.534932</v>
      </c>
      <c r="V97" s="60">
        <f>MIN($V$6/100*G97,250)</f>
        <v>178.046576</v>
      </c>
      <c r="W97" s="60">
        <v>0.2</v>
      </c>
      <c r="X97" s="60">
        <v>0.2</v>
      </c>
      <c r="Y97" s="60">
        <v>0.6</v>
      </c>
      <c r="Z97" s="67">
        <f>IF(AND(D97&lt;49.85,H97&gt;0),$C$2*ABS(H97)/40000,(SUMPRODUCT(--(H97&gt;$T97:$V97),(H97-$T97:$V97),($W97:$Y97)))*E97/40000)</f>
        <v>0</v>
      </c>
      <c r="AA97" s="67">
        <f>IF(AND(C97&gt;=50.1,H97&lt;0),($A$2)*ABS(H97)/40000,0)</f>
        <v>0</v>
      </c>
      <c r="AB97" s="67">
        <f>S97+Z97+AA97</f>
        <v>-0.07723256406249999</v>
      </c>
      <c r="AC97" s="75" t="str">
        <f>IF(AB97&gt;=0,AB97,"")</f>
        <v/>
      </c>
      <c r="AD97" s="76">
        <f>IF(AB97&lt;0,AB97,"")</f>
        <v>-0.07723256406249999</v>
      </c>
      <c r="AE97" s="77"/>
      <c r="AF97" s="89"/>
      <c r="AG97" s="92">
        <f>ROUND((AG96-0.01),2)</f>
        <v>50.59</v>
      </c>
      <c r="AH97" s="93">
        <v>0</v>
      </c>
      <c r="AI97" s="86">
        <v>0</v>
      </c>
    </row>
    <row r="98" spans="1:38" customHeight="1" ht="15.75">
      <c r="A98" s="70">
        <v>0.9375</v>
      </c>
      <c r="B98" s="71">
        <v>0.947916666666667</v>
      </c>
      <c r="C98" s="72">
        <v>50</v>
      </c>
      <c r="D98" s="73">
        <f>ROUND(C98,2)</f>
        <v>50</v>
      </c>
      <c r="E98" s="60">
        <v>301.18</v>
      </c>
      <c r="F98" s="60">
        <v>893.63805</v>
      </c>
      <c r="G98" s="61">
        <f>ABS(F98)</f>
        <v>893.63805</v>
      </c>
      <c r="H98" s="74">
        <v>-53.11058</v>
      </c>
      <c r="I98" s="63">
        <f>MAX(H98,-0.12*G98)</f>
        <v>-53.11058</v>
      </c>
      <c r="J98" s="63">
        <f>IF(ABS(G98)&lt;=10,0.5,IF(ABS(G98)&lt;=25,1,IF(ABS(G98)&lt;=100,2,10)))</f>
        <v>10</v>
      </c>
      <c r="K98" s="64">
        <f>IF(H98&lt;-J98,1,0)</f>
        <v>1</v>
      </c>
      <c r="L98" s="64">
        <f>IF(K98=K97,L97+K98,0)</f>
        <v>1</v>
      </c>
      <c r="M98" s="65">
        <f>IF(OR(L98=6,L98=12,L98=18,L98=24,,L98=30,L98=36,L98=42,L98=48,L98=54,L98=60,L98=66,L98=72,L98=78,L98=84,L98=90,L98=96),1,0)</f>
        <v>0</v>
      </c>
      <c r="N98" s="65">
        <f>IF(H98&gt;J98,1,0)</f>
        <v>0</v>
      </c>
      <c r="O98" s="65">
        <f>IF(N98=N97,O97+N98,0)</f>
        <v>0</v>
      </c>
      <c r="P98" s="65">
        <f>IF(OR(O98=6,O98=12,O98=18,O98=24,O98=30,O98=36,O98=42,O98=48,O98=54,O98=60,O98=66,O98=72,O98=78,O98=84,O98=90,O98=96),1,0)</f>
        <v>0</v>
      </c>
      <c r="Q98" s="66">
        <f>M98+P98</f>
        <v>0</v>
      </c>
      <c r="R98" s="66">
        <f>Q98*ABS(S98)*0.1</f>
        <v>0</v>
      </c>
      <c r="S98" s="67">
        <f>I98*E98/40000</f>
        <v>-0.39989611211</v>
      </c>
      <c r="T98" s="60">
        <f>MIN($T$6/100*G98,150)</f>
        <v>107.236566</v>
      </c>
      <c r="U98" s="60">
        <f>MIN($U$6/100*G98,200)</f>
        <v>134.0457075</v>
      </c>
      <c r="V98" s="60">
        <f>MIN($V$6/100*G98,250)</f>
        <v>178.72761</v>
      </c>
      <c r="W98" s="60">
        <v>0.2</v>
      </c>
      <c r="X98" s="60">
        <v>0.2</v>
      </c>
      <c r="Y98" s="60">
        <v>0.6</v>
      </c>
      <c r="Z98" s="67">
        <f>IF(AND(D98&lt;49.85,H98&gt;0),$C$2*ABS(H98)/40000,(SUMPRODUCT(--(H98&gt;$T98:$V98),(H98-$T98:$V98),($W98:$Y98)))*E98/40000)</f>
        <v>0</v>
      </c>
      <c r="AA98" s="67">
        <f>IF(AND(C98&gt;=50.1,H98&lt;0),($A$2)*ABS(H98)/40000,0)</f>
        <v>0</v>
      </c>
      <c r="AB98" s="67">
        <f>S98+Z98+AA98</f>
        <v>-0.39989611211</v>
      </c>
      <c r="AC98" s="75" t="str">
        <f>IF(AB98&gt;=0,AB98,"")</f>
        <v/>
      </c>
      <c r="AD98" s="76">
        <f>IF(AB98&lt;0,AB98,"")</f>
        <v>-0.39989611211</v>
      </c>
      <c r="AE98" s="77"/>
      <c r="AF98" s="89"/>
      <c r="AG98" s="92">
        <f>ROUND((AG97-0.01),2)</f>
        <v>50.58</v>
      </c>
      <c r="AH98" s="93">
        <v>0</v>
      </c>
      <c r="AI98" s="86">
        <v>0</v>
      </c>
    </row>
    <row r="99" spans="1:38" customHeight="1" ht="15.75">
      <c r="A99" s="70">
        <v>0.947916666666667</v>
      </c>
      <c r="B99" s="71">
        <v>0.958333333333334</v>
      </c>
      <c r="C99" s="72">
        <v>49.98</v>
      </c>
      <c r="D99" s="73">
        <f>ROUND(C99,2)</f>
        <v>49.98</v>
      </c>
      <c r="E99" s="60">
        <v>363.53</v>
      </c>
      <c r="F99" s="60">
        <v>881.81285</v>
      </c>
      <c r="G99" s="61">
        <f>ABS(F99)</f>
        <v>881.81285</v>
      </c>
      <c r="H99" s="74">
        <v>-84.33074000000001</v>
      </c>
      <c r="I99" s="63">
        <f>MAX(H99,-0.12*G99)</f>
        <v>-84.33074000000001</v>
      </c>
      <c r="J99" s="63">
        <f>IF(ABS(G99)&lt;=10,0.5,IF(ABS(G99)&lt;=25,1,IF(ABS(G99)&lt;=100,2,10)))</f>
        <v>10</v>
      </c>
      <c r="K99" s="64">
        <f>IF(H99&lt;-J99,1,0)</f>
        <v>1</v>
      </c>
      <c r="L99" s="64">
        <f>IF(K99=K98,L98+K99,0)</f>
        <v>2</v>
      </c>
      <c r="M99" s="65">
        <f>IF(OR(L99=6,L99=12,L99=18,L99=24,,L99=30,L99=36,L99=42,L99=48,L99=54,L99=60,L99=66,L99=72,L99=78,L99=84,L99=90,L99=96),1,0)</f>
        <v>0</v>
      </c>
      <c r="N99" s="65">
        <f>IF(H99&gt;J99,1,0)</f>
        <v>0</v>
      </c>
      <c r="O99" s="65">
        <f>IF(N99=N98,O98+N99,0)</f>
        <v>0</v>
      </c>
      <c r="P99" s="65">
        <f>IF(OR(O99=6,O99=12,O99=18,O99=24,O99=30,O99=36,O99=42,O99=48,O99=54,O99=60,O99=66,O99=72,O99=78,O99=84,O99=90,O99=96),1,0)</f>
        <v>0</v>
      </c>
      <c r="Q99" s="66">
        <f>M99+P99</f>
        <v>0</v>
      </c>
      <c r="R99" s="66">
        <f>Q99*ABS(S99)*0.1</f>
        <v>0</v>
      </c>
      <c r="S99" s="67">
        <f>I99*E99/40000</f>
        <v>-0.7664188478049999</v>
      </c>
      <c r="T99" s="60">
        <f>MIN($T$6/100*G99,150)</f>
        <v>105.817542</v>
      </c>
      <c r="U99" s="60">
        <f>MIN($U$6/100*G99,200)</f>
        <v>132.2719275</v>
      </c>
      <c r="V99" s="60">
        <f>MIN($V$6/100*G99,250)</f>
        <v>176.36257</v>
      </c>
      <c r="W99" s="60">
        <v>0.2</v>
      </c>
      <c r="X99" s="60">
        <v>0.2</v>
      </c>
      <c r="Y99" s="60">
        <v>0.6</v>
      </c>
      <c r="Z99" s="67">
        <f>IF(AND(D99&lt;49.85,H99&gt;0),$C$2*ABS(H99)/40000,(SUMPRODUCT(--(H99&gt;$T99:$V99),(H99-$T99:$V99),($W99:$Y99)))*E99/40000)</f>
        <v>0</v>
      </c>
      <c r="AA99" s="67">
        <f>IF(AND(C99&gt;=50.1,H99&lt;0),($A$2)*ABS(H99)/40000,0)</f>
        <v>0</v>
      </c>
      <c r="AB99" s="67">
        <f>S99+Z99+AA99</f>
        <v>-0.7664188478049999</v>
      </c>
      <c r="AC99" s="75" t="str">
        <f>IF(AB99&gt;=0,AB99,"")</f>
        <v/>
      </c>
      <c r="AD99" s="76">
        <f>IF(AB99&lt;0,AB99,"")</f>
        <v>-0.7664188478049999</v>
      </c>
      <c r="AE99" s="77"/>
      <c r="AF99" s="89"/>
      <c r="AG99" s="92">
        <f>ROUND((AG98-0.01),2)</f>
        <v>50.57</v>
      </c>
      <c r="AH99" s="93">
        <v>0</v>
      </c>
      <c r="AI99" s="86">
        <v>0</v>
      </c>
    </row>
    <row r="100" spans="1:38" customHeight="1" ht="15.75">
      <c r="A100" s="70">
        <v>0.958333333333333</v>
      </c>
      <c r="B100" s="71">
        <v>0.96875</v>
      </c>
      <c r="C100" s="72">
        <v>49.94</v>
      </c>
      <c r="D100" s="73">
        <f>ROUND(C100,2)</f>
        <v>49.94</v>
      </c>
      <c r="E100" s="60">
        <v>488.24</v>
      </c>
      <c r="F100" s="60">
        <v>799.99805</v>
      </c>
      <c r="G100" s="61">
        <f>ABS(F100)</f>
        <v>799.99805</v>
      </c>
      <c r="H100" s="74">
        <v>-33.09615</v>
      </c>
      <c r="I100" s="63">
        <f>MAX(H100,-0.12*G100)</f>
        <v>-33.09615</v>
      </c>
      <c r="J100" s="63">
        <f>IF(ABS(G100)&lt;=10,0.5,IF(ABS(G100)&lt;=25,1,IF(ABS(G100)&lt;=100,2,10)))</f>
        <v>10</v>
      </c>
      <c r="K100" s="64">
        <f>IF(H100&lt;-J100,1,0)</f>
        <v>1</v>
      </c>
      <c r="L100" s="64">
        <f>IF(K100=K99,L99+K100,0)</f>
        <v>3</v>
      </c>
      <c r="M100" s="65">
        <f>IF(OR(L100=6,L100=12,L100=18,L100=24,,L100=30,L100=36,L100=42,L100=48,L100=54,L100=60,L100=66,L100=72,L100=78,L100=84,L100=90,L100=96),1,0)</f>
        <v>0</v>
      </c>
      <c r="N100" s="65">
        <f>IF(H100&gt;J100,1,0)</f>
        <v>0</v>
      </c>
      <c r="O100" s="65">
        <f>IF(N100=N99,O99+N100,0)</f>
        <v>0</v>
      </c>
      <c r="P100" s="65">
        <f>IF(OR(O100=6,O100=12,O100=18,O100=24,O100=30,O100=36,O100=42,O100=48,O100=54,O100=60,O100=66,O100=72,O100=78,O100=84,O100=90,O100=96),1,0)</f>
        <v>0</v>
      </c>
      <c r="Q100" s="66">
        <f>M100+P100</f>
        <v>0</v>
      </c>
      <c r="R100" s="66">
        <f>Q100*ABS(S100)*0.1</f>
        <v>0</v>
      </c>
      <c r="S100" s="67">
        <f>I100*E100/40000</f>
        <v>-0.4039716069</v>
      </c>
      <c r="T100" s="60">
        <f>MIN($T$6/100*G100,150)</f>
        <v>95.99976599999999</v>
      </c>
      <c r="U100" s="60">
        <f>MIN($U$6/100*G100,200)</f>
        <v>119.9997075</v>
      </c>
      <c r="V100" s="60">
        <f>MIN($V$6/100*G100,250)</f>
        <v>159.99961</v>
      </c>
      <c r="W100" s="60">
        <v>0.2</v>
      </c>
      <c r="X100" s="60">
        <v>0.2</v>
      </c>
      <c r="Y100" s="60">
        <v>0.6</v>
      </c>
      <c r="Z100" s="67">
        <f>IF(AND(D100&lt;49.85,H100&gt;0),$C$2*ABS(H100)/40000,(SUMPRODUCT(--(H100&gt;$T100:$V100),(H100-$T100:$V100),($W100:$Y100)))*E100/40000)</f>
        <v>0</v>
      </c>
      <c r="AA100" s="67">
        <f>IF(AND(C100&gt;=50.1,H100&lt;0),($A$2)*ABS(H100)/40000,0)</f>
        <v>0</v>
      </c>
      <c r="AB100" s="67">
        <f>S100+Z100+AA100</f>
        <v>-0.4039716069</v>
      </c>
      <c r="AC100" s="75" t="str">
        <f>IF(AB100&gt;=0,AB100,"")</f>
        <v/>
      </c>
      <c r="AD100" s="76">
        <f>IF(AB100&lt;0,AB100,"")</f>
        <v>-0.4039716069</v>
      </c>
      <c r="AE100" s="77"/>
      <c r="AF100" s="89"/>
      <c r="AG100" s="92">
        <f>ROUND((AG99-0.01),2)</f>
        <v>50.56</v>
      </c>
      <c r="AH100" s="93">
        <v>0</v>
      </c>
      <c r="AI100" s="86">
        <v>0</v>
      </c>
    </row>
    <row r="101" spans="1:38" customHeight="1" ht="15.75">
      <c r="A101" s="70">
        <v>0.96875</v>
      </c>
      <c r="B101" s="71">
        <v>0.979166666666667</v>
      </c>
      <c r="C101" s="72">
        <v>49.95</v>
      </c>
      <c r="D101" s="73">
        <f>ROUND(C101,2)</f>
        <v>49.95</v>
      </c>
      <c r="E101" s="60">
        <v>457.06</v>
      </c>
      <c r="F101" s="60">
        <v>780.1836499999999</v>
      </c>
      <c r="G101" s="61">
        <f>ABS(F101)</f>
        <v>780.1836499999999</v>
      </c>
      <c r="H101" s="74">
        <v>-40.41543</v>
      </c>
      <c r="I101" s="63">
        <f>MAX(H101,-0.12*G101)</f>
        <v>-40.41543</v>
      </c>
      <c r="J101" s="63">
        <f>IF(ABS(G101)&lt;=10,0.5,IF(ABS(G101)&lt;=25,1,IF(ABS(G101)&lt;=100,2,10)))</f>
        <v>10</v>
      </c>
      <c r="K101" s="64">
        <f>IF(H101&lt;-J101,1,0)</f>
        <v>1</v>
      </c>
      <c r="L101" s="64">
        <f>IF(K101=K100,L100+K101,0)</f>
        <v>4</v>
      </c>
      <c r="M101" s="65">
        <f>IF(OR(L101=6,L101=12,L101=18,L101=24,,L101=30,L101=36,L101=42,L101=48,L101=54,L101=60,L101=66,L101=72,L101=78,L101=84,L101=90,L101=96),1,0)</f>
        <v>0</v>
      </c>
      <c r="N101" s="65">
        <f>IF(H101&gt;J101,1,0)</f>
        <v>0</v>
      </c>
      <c r="O101" s="65">
        <f>IF(N101=N100,O100+N101,0)</f>
        <v>0</v>
      </c>
      <c r="P101" s="65">
        <f>IF(OR(O101=6,O101=12,O101=18,O101=24,O101=30,O101=36,O101=42,O101=48,O101=54,O101=60,O101=66,O101=72,O101=78,O101=84,O101=90,O101=96),1,0)</f>
        <v>0</v>
      </c>
      <c r="Q101" s="66">
        <f>M101+P101</f>
        <v>0</v>
      </c>
      <c r="R101" s="66">
        <f>Q101*ABS(S101)*0.1</f>
        <v>0</v>
      </c>
      <c r="S101" s="67">
        <f>I101*E101/40000</f>
        <v>-0.461806910895</v>
      </c>
      <c r="T101" s="60">
        <f>MIN($T$6/100*G101,150)</f>
        <v>93.62203799999999</v>
      </c>
      <c r="U101" s="60">
        <f>MIN($U$6/100*G101,200)</f>
        <v>117.0275475</v>
      </c>
      <c r="V101" s="60">
        <f>MIN($V$6/100*G101,250)</f>
        <v>156.03673</v>
      </c>
      <c r="W101" s="60">
        <v>0.2</v>
      </c>
      <c r="X101" s="60">
        <v>0.2</v>
      </c>
      <c r="Y101" s="60">
        <v>0.6</v>
      </c>
      <c r="Z101" s="67">
        <f>IF(AND(D101&lt;49.85,H101&gt;0),$C$2*ABS(H101)/40000,(SUMPRODUCT(--(H101&gt;$T101:$V101),(H101-$T101:$V101),($W101:$Y101)))*E101/40000)</f>
        <v>0</v>
      </c>
      <c r="AA101" s="67">
        <f>IF(AND(C101&gt;=50.1,H101&lt;0),($A$2)*ABS(H101)/40000,0)</f>
        <v>0</v>
      </c>
      <c r="AB101" s="67">
        <f>S101+Z101+AA101</f>
        <v>-0.461806910895</v>
      </c>
      <c r="AC101" s="75" t="str">
        <f>IF(AB101&gt;=0,AB101,"")</f>
        <v/>
      </c>
      <c r="AD101" s="76">
        <f>IF(AB101&lt;0,AB101,"")</f>
        <v>-0.461806910895</v>
      </c>
      <c r="AE101" s="77"/>
      <c r="AF101" s="89"/>
      <c r="AG101" s="92">
        <f>ROUND((AG100-0.01),2)</f>
        <v>50.55</v>
      </c>
      <c r="AH101" s="93">
        <v>0</v>
      </c>
      <c r="AI101" s="86">
        <v>0</v>
      </c>
    </row>
    <row r="102" spans="1:38" customHeight="1" ht="15.75">
      <c r="A102" s="70">
        <v>0.979166666666667</v>
      </c>
      <c r="B102" s="71">
        <v>0.989583333333334</v>
      </c>
      <c r="C102" s="72">
        <v>50.02</v>
      </c>
      <c r="D102" s="73">
        <f>ROUND(C102,2)</f>
        <v>50.02</v>
      </c>
      <c r="E102" s="60">
        <v>180.71</v>
      </c>
      <c r="F102" s="60">
        <v>751.22205</v>
      </c>
      <c r="G102" s="61">
        <f>ABS(F102)</f>
        <v>751.22205</v>
      </c>
      <c r="H102" s="74">
        <v>-22.26699</v>
      </c>
      <c r="I102" s="63">
        <f>MAX(H102,-0.12*G102)</f>
        <v>-22.26699</v>
      </c>
      <c r="J102" s="63">
        <f>IF(ABS(G102)&lt;=10,0.5,IF(ABS(G102)&lt;=25,1,IF(ABS(G102)&lt;=100,2,10)))</f>
        <v>10</v>
      </c>
      <c r="K102" s="64">
        <f>IF(H102&lt;-J102,1,0)</f>
        <v>1</v>
      </c>
      <c r="L102" s="64">
        <f>IF(K102=K101,L101+K102,0)</f>
        <v>5</v>
      </c>
      <c r="M102" s="65">
        <f>IF(OR(L102=6,L102=12,L102=18,L102=24,,L102=30,L102=36,L102=42,L102=48,L102=54,L102=60,L102=66,L102=72,L102=78,L102=84,L102=90,L102=96),1,0)</f>
        <v>0</v>
      </c>
      <c r="N102" s="65">
        <f>IF(H102&gt;J102,1,0)</f>
        <v>0</v>
      </c>
      <c r="O102" s="65">
        <f>IF(N102=N101,O101+N102,0)</f>
        <v>0</v>
      </c>
      <c r="P102" s="65">
        <f>IF(OR(O102=6,O102=12,O102=18,O102=24,O102=30,O102=36,O102=42,O102=48,O102=54,O102=60,O102=66,O102=72,O102=78,O102=84,O102=90,O102=96),1,0)</f>
        <v>0</v>
      </c>
      <c r="Q102" s="66">
        <f>M102+P102</f>
        <v>0</v>
      </c>
      <c r="R102" s="66">
        <f>Q102*ABS(S102)*0.1</f>
        <v>0</v>
      </c>
      <c r="S102" s="67">
        <f>I102*E102/40000</f>
        <v>-0.1005966940725</v>
      </c>
      <c r="T102" s="60">
        <f>MIN($T$6/100*G102,150)</f>
        <v>90.14664599999999</v>
      </c>
      <c r="U102" s="60">
        <f>MIN($U$6/100*G102,200)</f>
        <v>112.6833075</v>
      </c>
      <c r="V102" s="60">
        <f>MIN($V$6/100*G102,250)</f>
        <v>150.24441</v>
      </c>
      <c r="W102" s="60">
        <v>0.2</v>
      </c>
      <c r="X102" s="60">
        <v>0.2</v>
      </c>
      <c r="Y102" s="60">
        <v>0.6</v>
      </c>
      <c r="Z102" s="67">
        <f>IF(AND(D102&lt;49.85,H102&gt;0),$C$2*ABS(H102)/40000,(SUMPRODUCT(--(H102&gt;$T102:$V102),(H102-$T102:$V102),($W102:$Y102)))*E102/40000)</f>
        <v>0</v>
      </c>
      <c r="AA102" s="67">
        <f>IF(AND(C102&gt;=50.1,H102&lt;0),($A$2)*ABS(H102)/40000,0)</f>
        <v>0</v>
      </c>
      <c r="AB102" s="67">
        <f>S102+Z102+AA102</f>
        <v>-0.1005966940725</v>
      </c>
      <c r="AC102" s="75" t="str">
        <f>IF(AB102&gt;=0,AB102,"")</f>
        <v/>
      </c>
      <c r="AD102" s="76">
        <f>IF(AB102&lt;0,AB102,"")</f>
        <v>-0.1005966940725</v>
      </c>
      <c r="AE102" s="77"/>
      <c r="AF102" s="89"/>
      <c r="AG102" s="92">
        <f>ROUND((AG101-0.01),2)</f>
        <v>50.54</v>
      </c>
      <c r="AH102" s="93">
        <v>0</v>
      </c>
      <c r="AI102" s="86">
        <v>0</v>
      </c>
      <c r="AK102" s="94"/>
    </row>
    <row r="103" spans="1:38" customHeight="1" ht="15.75">
      <c r="A103" s="95">
        <v>0.989583333333333</v>
      </c>
      <c r="B103" s="96">
        <v>1</v>
      </c>
      <c r="C103" s="97">
        <v>50.04</v>
      </c>
      <c r="D103" s="98">
        <f>ROUND(C103,2)</f>
        <v>50.04</v>
      </c>
      <c r="E103" s="99">
        <v>60.24</v>
      </c>
      <c r="F103" s="99">
        <v>730.3856500000001</v>
      </c>
      <c r="G103" s="61">
        <f>ABS(F103)</f>
        <v>730.3856500000001</v>
      </c>
      <c r="H103" s="100">
        <v>-18.80606</v>
      </c>
      <c r="I103" s="101">
        <f>MAX(H103,-0.12*G103)</f>
        <v>-18.80606</v>
      </c>
      <c r="J103" s="101">
        <f>IF(ABS(G103)&lt;=10,0.5,IF(ABS(G103)&lt;=25,1,IF(ABS(G103)&lt;=100,2,10)))</f>
        <v>10</v>
      </c>
      <c r="K103" s="64">
        <f>IF(H103&lt;-J103,1,0)</f>
        <v>1</v>
      </c>
      <c r="L103" s="102">
        <f>IF(K103=K102,L102+K103,0)</f>
        <v>6</v>
      </c>
      <c r="M103" s="65">
        <f>IF(OR(L103=6,L103=12,L103=18,L103=24,,L103=30,L103=36,L103=42,L103=48,L103=54,L103=60,L103=66,L103=72,L103=78,L103=84,L103=90,L103=96),1,0)</f>
        <v>1</v>
      </c>
      <c r="N103" s="103">
        <f>IF(H103&gt;J103,1,0)</f>
        <v>0</v>
      </c>
      <c r="O103" s="103">
        <f>IF(N103=N102,O102+N103,0)</f>
        <v>0</v>
      </c>
      <c r="P103" s="65">
        <f>IF(OR(O103=6,O103=12,O103=18,O103=24,O103=30,O103=36,O103=42,O103=48,O103=54,O103=60,O103=66,O103=72,O103=78,O103=84,O103=90,O103=96),1,0)</f>
        <v>0</v>
      </c>
      <c r="Q103" s="104">
        <f>M103+P103</f>
        <v>1</v>
      </c>
      <c r="R103" s="104">
        <f>Q103*ABS(S103)*0.1</f>
        <v>0.002832192636</v>
      </c>
      <c r="S103" s="67">
        <f>I103*E103/40000</f>
        <v>-0.02832192636</v>
      </c>
      <c r="T103" s="105">
        <f>MIN($T$6/100*G103,150)</f>
        <v>87.64627800000001</v>
      </c>
      <c r="U103" s="105">
        <f>MIN($U$6/100*G103,200)</f>
        <v>109.5578475</v>
      </c>
      <c r="V103" s="105">
        <f>MIN($V$6/100*G103,250)</f>
        <v>146.07713</v>
      </c>
      <c r="W103" s="105">
        <v>0.2</v>
      </c>
      <c r="X103" s="105">
        <v>0.2</v>
      </c>
      <c r="Y103" s="105">
        <v>0.6</v>
      </c>
      <c r="Z103" s="67">
        <f>IF(AND(D103&lt;49.85,H103&gt;0),$C$2*ABS(H103)/40000,(SUMPRODUCT(--(H103&gt;$T103:$V103),(H103-$T103:$V103),($W103:$Y103)))*E103/40000)</f>
        <v>0</v>
      </c>
      <c r="AA103" s="67">
        <f>IF(AND(C103&gt;=50.1,H103&lt;0),($A$2)*ABS(H103)/40000,0)</f>
        <v>0</v>
      </c>
      <c r="AB103" s="106">
        <f>S103+Z103+AA103</f>
        <v>-0.02832192636</v>
      </c>
      <c r="AC103" s="107" t="str">
        <f>IF(AB103&gt;=0,AB103,"")</f>
        <v/>
      </c>
      <c r="AD103" s="108">
        <f>IF(AB103&lt;0,AB103,"")</f>
        <v>-0.02832192636</v>
      </c>
      <c r="AE103" s="109"/>
      <c r="AF103" s="89"/>
      <c r="AG103" s="92">
        <f>ROUND((AG102-0.01),2)</f>
        <v>50.53</v>
      </c>
      <c r="AH103" s="93">
        <v>0</v>
      </c>
      <c r="AI103" s="86">
        <v>0</v>
      </c>
    </row>
    <row r="104" spans="1:38" customHeight="1" ht="15.75">
      <c r="A104" s="138" t="s">
        <v>29</v>
      </c>
      <c r="B104" s="138"/>
      <c r="C104" s="110">
        <f>AVERAGE(C8:C103)</f>
        <v>49.98875000000001</v>
      </c>
      <c r="D104" s="110">
        <f>ROUND(C104,2)</f>
        <v>49.99</v>
      </c>
      <c r="E104" s="111">
        <f>AVERAGE(E6:E103)</f>
        <v>309.7020833333332</v>
      </c>
      <c r="F104" s="111"/>
      <c r="G104" s="61">
        <f>ABS(F104)</f>
        <v>0</v>
      </c>
      <c r="H104" s="112">
        <f>SUM(H8:H103)/4</f>
        <v>-499.3491499999999</v>
      </c>
      <c r="I104" s="112"/>
      <c r="J104" s="112"/>
      <c r="K104" s="112"/>
      <c r="L104" s="112"/>
      <c r="M104" s="112"/>
      <c r="N104" s="112"/>
      <c r="O104" s="112"/>
      <c r="P104" s="112"/>
      <c r="Q104" s="112">
        <f>SUM(Q8:Q103)</f>
        <v>5</v>
      </c>
      <c r="R104" s="112">
        <f>SUM($R$8:$R$103)</f>
        <v>0.197195715527</v>
      </c>
      <c r="S104" s="111">
        <f>SUM(S8:S103)</f>
        <v>-11.3174680849335</v>
      </c>
      <c r="T104" s="113"/>
      <c r="U104" s="113"/>
      <c r="V104" s="113"/>
      <c r="W104" s="113"/>
      <c r="X104" s="113"/>
      <c r="Y104" s="113"/>
      <c r="Z104" s="114">
        <f>SUM(Z8:Z103)</f>
        <v>0.002559144852500003</v>
      </c>
      <c r="AA104" s="114">
        <f>SUM(AA8:AA103)</f>
        <v>0.6592616899020002</v>
      </c>
      <c r="AB104" s="115">
        <f>SUM(AB8:AB103)</f>
        <v>-10.655647250179</v>
      </c>
      <c r="AC104" s="116">
        <f>SUM(AC8:AC103)</f>
        <v>11.677441485752</v>
      </c>
      <c r="AD104" s="117">
        <f>SUM(AD8:AD103)</f>
        <v>-22.33308873593099</v>
      </c>
      <c r="AE104" s="118"/>
      <c r="AF104" s="89"/>
      <c r="AG104" s="92">
        <f>ROUND((AG103-0.01),2)</f>
        <v>50.52</v>
      </c>
      <c r="AH104" s="93">
        <v>0</v>
      </c>
      <c r="AI104" s="86">
        <v>0</v>
      </c>
    </row>
    <row r="105" spans="1:38" customHeight="1" ht="15.75">
      <c r="G105" s="61">
        <f>ABS(F105)</f>
        <v>0</v>
      </c>
      <c r="H105" s="139" t="s">
        <v>54</v>
      </c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19"/>
      <c r="AB105" s="120">
        <f>$R$104</f>
        <v>0.197195715527</v>
      </c>
      <c r="AC105" s="121"/>
      <c r="AF105" s="89"/>
      <c r="AG105" s="92">
        <f>ROUND((AG104-0.01),2)</f>
        <v>50.51</v>
      </c>
      <c r="AH105" s="93">
        <v>0</v>
      </c>
      <c r="AI105" s="86">
        <v>0</v>
      </c>
    </row>
    <row r="106" spans="1:38" customHeight="1" ht="15.75">
      <c r="A106" s="122" t="s">
        <v>55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3"/>
      <c r="AA106" s="119"/>
      <c r="AB106" s="124">
        <f>IF($H$104&gt;(0.01*Q1),0.2*ABS(S104),0)</f>
        <v>0</v>
      </c>
      <c r="AC106" s="121"/>
      <c r="AF106" s="89"/>
      <c r="AG106" s="92">
        <f>ROUND((AG105-0.01),2)</f>
        <v>50.5</v>
      </c>
      <c r="AH106" s="93">
        <v>0</v>
      </c>
      <c r="AI106" s="86">
        <v>0</v>
      </c>
    </row>
    <row r="107" spans="1:38" customHeight="1" ht="15.75">
      <c r="S107" s="139" t="s">
        <v>56</v>
      </c>
      <c r="T107" s="139"/>
      <c r="U107" s="139"/>
      <c r="V107" s="139"/>
      <c r="W107" s="139"/>
      <c r="X107" s="139"/>
      <c r="Y107" s="139"/>
      <c r="Z107" s="139"/>
      <c r="AA107" s="119"/>
      <c r="AB107" s="125">
        <f>AB104+AB105</f>
        <v>-10.458451534652</v>
      </c>
      <c r="AC107" s="121"/>
      <c r="AF107" s="89"/>
      <c r="AG107" s="92">
        <f>ROUND((AG106-0.01),2)</f>
        <v>50.49</v>
      </c>
      <c r="AH107" s="93">
        <v>0</v>
      </c>
      <c r="AI107" s="86">
        <v>0</v>
      </c>
    </row>
    <row r="108" spans="1:38" customHeight="1" ht="15.75">
      <c r="AA108" s="126"/>
      <c r="AB108" s="127"/>
      <c r="AC108" s="121"/>
      <c r="AF108" s="89"/>
      <c r="AG108" s="92">
        <f>ROUND((AG107-0.01),2)</f>
        <v>50.48</v>
      </c>
      <c r="AH108" s="93">
        <v>0</v>
      </c>
      <c r="AI108" s="86">
        <v>0</v>
      </c>
    </row>
    <row r="109" spans="1:38" customHeight="1" ht="15.75">
      <c r="A109" s="128" t="s">
        <v>57</v>
      </c>
      <c r="AA109" s="129"/>
      <c r="AB109" s="130"/>
      <c r="AC109" s="131"/>
      <c r="AE109" s="94"/>
      <c r="AF109" s="89"/>
      <c r="AG109" s="92">
        <f>ROUND((AG108-0.01),2)</f>
        <v>50.47</v>
      </c>
      <c r="AH109" s="93">
        <v>0</v>
      </c>
      <c r="AI109" s="86">
        <v>0</v>
      </c>
    </row>
    <row r="110" spans="1:38" customHeight="1" ht="15.75">
      <c r="AF110" s="89"/>
      <c r="AG110" s="92">
        <f>ROUND((AG109-0.01),2)</f>
        <v>50.46</v>
      </c>
      <c r="AH110" s="93">
        <v>0</v>
      </c>
      <c r="AI110" s="86">
        <v>0</v>
      </c>
    </row>
    <row r="111" spans="1:38" customHeight="1" ht="15.75">
      <c r="AF111" s="89"/>
      <c r="AG111" s="92">
        <f>ROUND((AG110-0.01),2)</f>
        <v>50.45</v>
      </c>
      <c r="AH111" s="93">
        <v>0</v>
      </c>
      <c r="AI111" s="86">
        <v>0</v>
      </c>
    </row>
    <row r="112" spans="1:38" customHeight="1" ht="15.75">
      <c r="AF112" s="89"/>
      <c r="AG112" s="92">
        <f>ROUND((AG111-0.01),2)</f>
        <v>50.44</v>
      </c>
      <c r="AH112" s="93">
        <v>0</v>
      </c>
      <c r="AI112" s="86">
        <v>0</v>
      </c>
    </row>
    <row r="113" spans="1:38" customHeight="1" ht="15.75">
      <c r="AF113" s="132"/>
      <c r="AG113" s="92">
        <f>ROUND((AG112-0.01),2)</f>
        <v>50.43</v>
      </c>
      <c r="AH113" s="93">
        <v>0</v>
      </c>
      <c r="AI113" s="86">
        <v>0</v>
      </c>
    </row>
    <row r="114" spans="1:38" customHeight="1" ht="15.75">
      <c r="AF114" s="132"/>
      <c r="AG114" s="92">
        <f>ROUND((AG113-0.01),2)</f>
        <v>50.42</v>
      </c>
      <c r="AH114" s="93">
        <v>0</v>
      </c>
      <c r="AI114" s="86">
        <v>0</v>
      </c>
    </row>
    <row r="115" spans="1:38" customHeight="1" ht="15.75">
      <c r="AF115" s="132"/>
      <c r="AG115" s="92">
        <f>ROUND((AG114-0.01),2)</f>
        <v>50.41</v>
      </c>
      <c r="AH115" s="93">
        <v>0</v>
      </c>
      <c r="AI115" s="86">
        <v>0</v>
      </c>
    </row>
    <row r="116" spans="1:38" customHeight="1" ht="15.75">
      <c r="AF116" s="132"/>
      <c r="AG116" s="92">
        <f>ROUND((AG115-0.01),2)</f>
        <v>50.4</v>
      </c>
      <c r="AH116" s="93">
        <v>0</v>
      </c>
      <c r="AI116" s="86">
        <v>0</v>
      </c>
    </row>
    <row r="117" spans="1:38" customHeight="1" ht="15.75">
      <c r="AF117" s="132"/>
      <c r="AG117" s="92">
        <f>ROUND((AG116-0.01),2)</f>
        <v>50.39</v>
      </c>
      <c r="AH117" s="93">
        <v>0</v>
      </c>
      <c r="AI117" s="86">
        <v>0</v>
      </c>
    </row>
    <row r="118" spans="1:38" customHeight="1" ht="15.75">
      <c r="AF118" s="132"/>
      <c r="AG118" s="92">
        <f>ROUND((AG117-0.01),2)</f>
        <v>50.38</v>
      </c>
      <c r="AH118" s="93">
        <v>0</v>
      </c>
      <c r="AI118" s="86">
        <v>0</v>
      </c>
    </row>
    <row r="119" spans="1:38" customHeight="1" ht="15.75">
      <c r="AF119" s="132"/>
      <c r="AG119" s="92">
        <f>ROUND((AG118-0.01),2)</f>
        <v>50.37</v>
      </c>
      <c r="AH119" s="93">
        <v>0</v>
      </c>
      <c r="AI119" s="86">
        <v>0</v>
      </c>
    </row>
    <row r="120" spans="1:38" customHeight="1" ht="15.75">
      <c r="AF120" s="16"/>
      <c r="AG120" s="92">
        <f>ROUND((AG119-0.01),2)</f>
        <v>50.36</v>
      </c>
      <c r="AH120" s="93">
        <v>0</v>
      </c>
      <c r="AI120" s="86">
        <v>0</v>
      </c>
    </row>
    <row r="121" spans="1:38" customHeight="1" ht="15.75">
      <c r="AF121" s="16"/>
      <c r="AG121" s="92">
        <f>ROUND((AG120-0.01),2)</f>
        <v>50.35</v>
      </c>
      <c r="AH121" s="93">
        <v>0</v>
      </c>
      <c r="AI121" s="86">
        <v>0</v>
      </c>
    </row>
    <row r="122" spans="1:38" customHeight="1" ht="15.75">
      <c r="AF122" s="16"/>
      <c r="AG122" s="92">
        <f>ROUND((AG121-0.01),2)</f>
        <v>50.34</v>
      </c>
      <c r="AH122" s="93">
        <v>0</v>
      </c>
      <c r="AI122" s="86">
        <v>0</v>
      </c>
    </row>
    <row r="123" spans="1:38" customHeight="1" ht="15.75">
      <c r="AF123" s="16"/>
      <c r="AG123" s="92">
        <f>ROUND((AG122-0.01),2)</f>
        <v>50.33</v>
      </c>
      <c r="AH123" s="93">
        <v>0</v>
      </c>
      <c r="AI123" s="86">
        <v>0</v>
      </c>
    </row>
    <row r="124" spans="1:38" customHeight="1" ht="15.75">
      <c r="AF124" s="16"/>
      <c r="AG124" s="49">
        <f>ROUND((AG123-0.01),2)</f>
        <v>50.32</v>
      </c>
      <c r="AH124" s="50">
        <v>0</v>
      </c>
      <c r="AI124" s="86">
        <v>0</v>
      </c>
    </row>
    <row r="125" spans="1:38" customHeight="1" ht="15.75">
      <c r="AF125" s="16"/>
      <c r="AG125" s="49">
        <f>ROUND((AG124-0.01),2)</f>
        <v>50.31</v>
      </c>
      <c r="AH125" s="50">
        <v>0</v>
      </c>
      <c r="AI125" s="86">
        <v>0</v>
      </c>
    </row>
    <row r="126" spans="1:38" customHeight="1" ht="15.75">
      <c r="AF126" s="16"/>
      <c r="AG126" s="49">
        <f>ROUND((AG125-0.01),2)</f>
        <v>50.3</v>
      </c>
      <c r="AH126" s="50">
        <v>0</v>
      </c>
      <c r="AI126" s="86">
        <v>0</v>
      </c>
    </row>
    <row r="127" spans="1:38" customHeight="1" ht="15.75">
      <c r="AF127" s="16"/>
      <c r="AG127" s="49">
        <f>ROUND((AG126-0.01),2)</f>
        <v>50.29</v>
      </c>
      <c r="AH127" s="50">
        <v>0</v>
      </c>
      <c r="AI127" s="86">
        <v>0</v>
      </c>
    </row>
    <row r="128" spans="1:38" customHeight="1" ht="15.75">
      <c r="AF128" s="16"/>
      <c r="AG128" s="49">
        <f>ROUND((AG127-0.01),2)</f>
        <v>50.28</v>
      </c>
      <c r="AH128" s="50">
        <v>0</v>
      </c>
      <c r="AI128" s="86">
        <v>0</v>
      </c>
    </row>
    <row r="129" spans="1:38" customHeight="1" ht="15.75">
      <c r="AF129" s="16"/>
      <c r="AG129" s="49">
        <f>ROUND((AG128-0.01),2)</f>
        <v>50.27</v>
      </c>
      <c r="AH129" s="50">
        <v>0</v>
      </c>
      <c r="AI129" s="86">
        <v>0</v>
      </c>
    </row>
    <row r="130" spans="1:38" customHeight="1" ht="15.75">
      <c r="AF130" s="16"/>
      <c r="AG130" s="49">
        <f>ROUND((AG129-0.01),2)</f>
        <v>50.26</v>
      </c>
      <c r="AH130" s="50">
        <v>0</v>
      </c>
      <c r="AI130" s="86">
        <v>0</v>
      </c>
    </row>
    <row r="131" spans="1:38" customHeight="1" ht="15.75">
      <c r="AF131" s="16"/>
      <c r="AG131" s="49">
        <f>ROUND((AG130-0.01),2)</f>
        <v>50.25</v>
      </c>
      <c r="AH131" s="50">
        <v>0</v>
      </c>
      <c r="AI131" s="86">
        <v>0</v>
      </c>
    </row>
    <row r="132" spans="1:38" customHeight="1" ht="15.75">
      <c r="AF132" s="16"/>
      <c r="AG132" s="49">
        <f>ROUND((AG131-0.01),2)</f>
        <v>50.24</v>
      </c>
      <c r="AH132" s="50">
        <v>0</v>
      </c>
      <c r="AI132" s="86">
        <v>0</v>
      </c>
    </row>
    <row r="133" spans="1:38" customHeight="1" ht="15.75">
      <c r="AF133" s="16"/>
      <c r="AG133" s="49">
        <f>ROUND((AG132-0.01),2)</f>
        <v>50.23</v>
      </c>
      <c r="AH133" s="50">
        <v>0</v>
      </c>
      <c r="AI133" s="86">
        <v>0</v>
      </c>
    </row>
    <row r="134" spans="1:38" customHeight="1" ht="15.75">
      <c r="AF134" s="16"/>
      <c r="AG134" s="49">
        <f>ROUND((AG133-0.01),2)</f>
        <v>50.22</v>
      </c>
      <c r="AH134" s="50">
        <v>0</v>
      </c>
      <c r="AI134" s="86">
        <v>0</v>
      </c>
    </row>
    <row r="135" spans="1:38" customHeight="1" ht="15.75">
      <c r="AF135" s="16"/>
      <c r="AG135" s="49">
        <f>ROUND((AG134-0.01),2)</f>
        <v>50.21</v>
      </c>
      <c r="AH135" s="50">
        <v>0</v>
      </c>
      <c r="AI135" s="86">
        <v>0</v>
      </c>
    </row>
    <row r="136" spans="1:38" customHeight="1" ht="15.75">
      <c r="AF136" s="16"/>
      <c r="AG136" s="49">
        <f>ROUND((AG135-0.01),2)</f>
        <v>50.2</v>
      </c>
      <c r="AH136" s="50">
        <v>0</v>
      </c>
      <c r="AI136" s="86">
        <v>0</v>
      </c>
    </row>
    <row r="137" spans="1:38" customHeight="1" ht="15.75">
      <c r="AF137" s="16"/>
      <c r="AG137" s="49">
        <f>ROUND((AG136-0.01),2)</f>
        <v>50.19</v>
      </c>
      <c r="AH137" s="50">
        <v>0</v>
      </c>
      <c r="AI137" s="86">
        <v>0</v>
      </c>
    </row>
    <row r="138" spans="1:38" customHeight="1" ht="15.75">
      <c r="AF138" s="16"/>
      <c r="AG138" s="49">
        <f>ROUND((AG137-0.01),2)</f>
        <v>50.18</v>
      </c>
      <c r="AH138" s="50">
        <v>0</v>
      </c>
      <c r="AI138" s="86">
        <v>0</v>
      </c>
    </row>
    <row r="139" spans="1:38" customHeight="1" ht="15.75">
      <c r="AF139" s="16"/>
      <c r="AG139" s="49">
        <f>ROUND((AG138-0.01),2)</f>
        <v>50.17</v>
      </c>
      <c r="AH139" s="50">
        <v>0</v>
      </c>
      <c r="AI139" s="86">
        <v>0</v>
      </c>
    </row>
    <row r="140" spans="1:38" customHeight="1" ht="15.75">
      <c r="AF140" s="16"/>
      <c r="AG140" s="49">
        <f>ROUND((AG139-0.01),2)</f>
        <v>50.16</v>
      </c>
      <c r="AH140" s="50">
        <v>0</v>
      </c>
      <c r="AI140" s="86">
        <v>0</v>
      </c>
    </row>
    <row r="141" spans="1:38" customHeight="1" ht="15.75">
      <c r="AF141" s="16"/>
      <c r="AG141" s="49">
        <f>ROUND((AG140-0.01),2)</f>
        <v>50.15</v>
      </c>
      <c r="AH141" s="50">
        <v>0</v>
      </c>
      <c r="AI141" s="86">
        <v>0</v>
      </c>
    </row>
    <row r="142" spans="1:38" customHeight="1" ht="15.75">
      <c r="AF142" s="16"/>
      <c r="AG142" s="49">
        <f>ROUND((AG141-0.01),2)</f>
        <v>50.14</v>
      </c>
      <c r="AH142" s="50">
        <v>0</v>
      </c>
      <c r="AI142" s="86">
        <v>0</v>
      </c>
    </row>
    <row r="143" spans="1:38" customHeight="1" ht="15.75">
      <c r="AF143" s="16"/>
      <c r="AG143" s="49">
        <f>ROUND((AG142-0.01),2)</f>
        <v>50.13</v>
      </c>
      <c r="AH143" s="50">
        <v>0</v>
      </c>
      <c r="AI143" s="86">
        <v>0</v>
      </c>
    </row>
    <row r="144" spans="1:38" customHeight="1" ht="15.75">
      <c r="AF144" s="16"/>
      <c r="AG144" s="133">
        <f>ROUND((AG143-0.01),2)</f>
        <v>50.12</v>
      </c>
      <c r="AH144" s="134">
        <v>0</v>
      </c>
      <c r="AI144" s="86">
        <v>0</v>
      </c>
    </row>
    <row r="145" spans="1:38" customHeight="1" ht="15.75">
      <c r="AF145" s="16"/>
      <c r="AG145" s="133">
        <f>ROUND((AG144-0.01),2)</f>
        <v>50.11</v>
      </c>
      <c r="AH145" s="134">
        <v>0</v>
      </c>
      <c r="AI145" s="86">
        <v>0</v>
      </c>
    </row>
    <row r="146" spans="1:38" customHeight="1" ht="15.75">
      <c r="AF146" s="16"/>
      <c r="AG146" s="133">
        <f>ROUND((AG145-0.01),2)</f>
        <v>50.1</v>
      </c>
      <c r="AH146" s="134">
        <v>0</v>
      </c>
      <c r="AI146" s="86">
        <v>0</v>
      </c>
    </row>
    <row r="147" spans="1:38" customHeight="1" ht="15.75">
      <c r="AF147" s="16"/>
      <c r="AG147" s="133">
        <f>ROUND((AG146-0.01),2)</f>
        <v>50.09</v>
      </c>
      <c r="AH147" s="134">
        <v>0</v>
      </c>
      <c r="AI147" s="86">
        <v>0</v>
      </c>
    </row>
    <row r="148" spans="1:38" customHeight="1" ht="15.75">
      <c r="AF148" s="16"/>
      <c r="AG148" s="133">
        <f>ROUND((AG147-0.01),2)</f>
        <v>50.08</v>
      </c>
      <c r="AH148" s="134">
        <v>0</v>
      </c>
      <c r="AI148" s="86">
        <v>0</v>
      </c>
    </row>
    <row r="149" spans="1:38" customHeight="1" ht="15.75">
      <c r="AF149" s="16"/>
      <c r="AG149" s="133">
        <f>ROUND((AG148-0.01),2)</f>
        <v>50.07</v>
      </c>
      <c r="AH149" s="134">
        <v>0</v>
      </c>
      <c r="AI149" s="86">
        <v>0</v>
      </c>
    </row>
    <row r="150" spans="1:38" customHeight="1" ht="15.75">
      <c r="AF150" s="16"/>
      <c r="AG150" s="133">
        <f>ROUND((AG149-0.01),2)</f>
        <v>50.06</v>
      </c>
      <c r="AH150" s="134">
        <v>0</v>
      </c>
      <c r="AI150" s="86">
        <v>0</v>
      </c>
    </row>
    <row r="151" spans="1:38" customHeight="1" ht="15.75">
      <c r="AF151" s="16"/>
      <c r="AG151" s="133">
        <f>ROUND((AG150-0.01),2)</f>
        <v>50.05</v>
      </c>
      <c r="AH151" s="134">
        <v>0</v>
      </c>
      <c r="AI151" s="86">
        <f>MIN(AH151,$C$2)</f>
        <v>0</v>
      </c>
    </row>
    <row r="152" spans="1:38" customHeight="1" ht="15.75">
      <c r="AF152" s="16"/>
      <c r="AG152" s="133">
        <f>ROUND((AG151-0.01),2)</f>
        <v>50.04</v>
      </c>
      <c r="AH152" s="134">
        <f>1*$A$2/5</f>
        <v>60.23520000000001</v>
      </c>
      <c r="AI152" s="86">
        <f>MIN(AH152,$C$2)</f>
        <v>60.23520000000001</v>
      </c>
    </row>
    <row r="153" spans="1:38" customHeight="1" ht="15.75">
      <c r="AF153" s="16"/>
      <c r="AG153" s="133">
        <f>ROUND((AG152-0.01),2)</f>
        <v>50.03</v>
      </c>
      <c r="AH153" s="134">
        <f>2*$A$2/5</f>
        <v>120.4704</v>
      </c>
      <c r="AI153" s="86">
        <f>MIN(AH153,$C$2)</f>
        <v>120.4704</v>
      </c>
    </row>
    <row r="154" spans="1:38" customHeight="1" ht="15.75">
      <c r="AF154" s="16"/>
      <c r="AG154" s="133">
        <f>ROUND((AG153-0.01),2)</f>
        <v>50.02</v>
      </c>
      <c r="AH154" s="134">
        <f>3*$A$2/5</f>
        <v>180.7056</v>
      </c>
      <c r="AI154" s="86">
        <f>MIN(AH154,$C$2)</f>
        <v>180.7056</v>
      </c>
    </row>
    <row r="155" spans="1:38" customHeight="1" ht="15.75">
      <c r="AF155" s="16"/>
      <c r="AG155" s="133">
        <f>ROUND((AG154-0.01),2)</f>
        <v>50.01</v>
      </c>
      <c r="AH155" s="134">
        <f>4*$A$2/5</f>
        <v>240.9408</v>
      </c>
      <c r="AI155" s="86">
        <f>MIN(AH155,$C$2)</f>
        <v>240.9408</v>
      </c>
    </row>
    <row r="156" spans="1:38" customHeight="1" ht="15.75">
      <c r="AF156" s="16"/>
      <c r="AG156" s="133">
        <f>ROUND((AG155-0.01),2)</f>
        <v>50</v>
      </c>
      <c r="AH156" s="134">
        <f>5*$A$2/5</f>
        <v>301.176</v>
      </c>
      <c r="AI156" s="86">
        <f>MIN(AH156,$C$2)</f>
        <v>301.176</v>
      </c>
    </row>
    <row r="157" spans="1:38" customHeight="1" ht="15.75">
      <c r="AF157" s="16"/>
      <c r="AG157" s="133">
        <f>ROUND((AG156-0.01),2)</f>
        <v>49.99</v>
      </c>
      <c r="AH157" s="134">
        <f>50+15*$A$2/16</f>
        <v>332.3525</v>
      </c>
      <c r="AI157" s="86">
        <f>MIN(AH157,$C$2)</f>
        <v>332.3525</v>
      </c>
    </row>
    <row r="158" spans="1:38" customHeight="1" ht="15.75">
      <c r="AF158" s="16"/>
      <c r="AG158" s="133">
        <f>ROUND((AG157-0.01),2)</f>
        <v>49.98</v>
      </c>
      <c r="AH158" s="134">
        <f>100+14*$A$2/16</f>
        <v>363.5290000000001</v>
      </c>
      <c r="AI158" s="86">
        <f>MIN(AH158,$C$2)</f>
        <v>363.5290000000001</v>
      </c>
    </row>
    <row r="159" spans="1:38" customHeight="1" ht="15.75">
      <c r="AF159" s="16"/>
      <c r="AG159" s="133">
        <f>ROUND((AG158-0.01),2)</f>
        <v>49.97</v>
      </c>
      <c r="AH159" s="134">
        <f>150+13*$A$2/16</f>
        <v>394.7055</v>
      </c>
      <c r="AI159" s="86">
        <f>MIN(AH159,$C$2)</f>
        <v>394.7055</v>
      </c>
    </row>
    <row r="160" spans="1:38" customHeight="1" ht="15.75">
      <c r="AF160" s="16"/>
      <c r="AG160" s="133">
        <f>ROUND((AG159-0.01),2)</f>
        <v>49.96</v>
      </c>
      <c r="AH160" s="134">
        <f>200+12*$A$2/16</f>
        <v>425.8820000000001</v>
      </c>
      <c r="AI160" s="86">
        <f>MIN(AH160,$C$2)</f>
        <v>425.8820000000001</v>
      </c>
    </row>
    <row r="161" spans="1:38" customHeight="1" ht="15.75">
      <c r="AF161" s="16"/>
      <c r="AG161" s="133">
        <f>ROUND((AG160-0.01),2)</f>
        <v>49.95</v>
      </c>
      <c r="AH161" s="134">
        <f>250+11*$A$2/16</f>
        <v>457.0585</v>
      </c>
      <c r="AI161" s="86">
        <f>MIN(AH161,$C$2)</f>
        <v>457.0585</v>
      </c>
    </row>
    <row r="162" spans="1:38" customHeight="1" ht="15.75">
      <c r="AF162" s="16"/>
      <c r="AG162" s="133">
        <f>ROUND((AG161-0.01),2)</f>
        <v>49.94</v>
      </c>
      <c r="AH162" s="134">
        <f>300+10*$A$2/16</f>
        <v>488.235</v>
      </c>
      <c r="AI162" s="86">
        <f>MIN(AH162,$C$2)</f>
        <v>488.235</v>
      </c>
    </row>
    <row r="163" spans="1:38" customHeight="1" ht="15.75">
      <c r="AF163" s="16"/>
      <c r="AG163" s="133">
        <f>ROUND((AG162-0.01),2)</f>
        <v>49.93</v>
      </c>
      <c r="AH163" s="134">
        <f>350+9*$A$2/16</f>
        <v>519.4115</v>
      </c>
      <c r="AI163" s="86">
        <f>MIN(AH163,$C$2)</f>
        <v>519.4115</v>
      </c>
    </row>
    <row r="164" spans="1:38" customHeight="1" ht="15">
      <c r="AF164" s="16"/>
      <c r="AG164" s="133">
        <f>ROUND((AG163-0.01),2)</f>
        <v>49.92</v>
      </c>
      <c r="AH164" s="134">
        <f>400+8*$A$2/16</f>
        <v>550.588</v>
      </c>
      <c r="AI164" s="135">
        <f>MIN(AH164,$C$2)</f>
        <v>550.588</v>
      </c>
    </row>
    <row r="165" spans="1:38" customHeight="1" ht="15">
      <c r="AF165" s="16"/>
      <c r="AG165" s="133">
        <f>ROUND((AG164-0.01),2)</f>
        <v>49.91</v>
      </c>
      <c r="AH165" s="134">
        <f>450+7*$A$2/16</f>
        <v>581.7645</v>
      </c>
      <c r="AI165" s="135">
        <f>MIN(AH165,$C$2)</f>
        <v>581.7645</v>
      </c>
    </row>
    <row r="166" spans="1:38" customHeight="1" ht="15">
      <c r="AF166" s="16"/>
      <c r="AG166" s="133">
        <f>ROUND((AG165-0.01),2)</f>
        <v>49.9</v>
      </c>
      <c r="AH166" s="134">
        <f>500+6*$A$2/16</f>
        <v>612.941</v>
      </c>
      <c r="AI166" s="135">
        <f>MIN(AH166,$C$2)</f>
        <v>612.941</v>
      </c>
    </row>
    <row r="167" spans="1:38" customHeight="1" ht="15">
      <c r="AF167" s="16"/>
      <c r="AG167" s="133">
        <f>ROUND((AG166-0.01),2)</f>
        <v>49.89</v>
      </c>
      <c r="AH167" s="134">
        <f>550+5*$A$2/16</f>
        <v>644.1175000000001</v>
      </c>
      <c r="AI167" s="135">
        <f>MIN(AH167,$C$2)</f>
        <v>644.1175000000001</v>
      </c>
    </row>
    <row r="168" spans="1:38" customHeight="1" ht="15">
      <c r="AF168" s="16"/>
      <c r="AG168" s="133">
        <f>ROUND((AG167-0.01),2)</f>
        <v>49.88</v>
      </c>
      <c r="AH168" s="134">
        <f>600+4*$A$2/16</f>
        <v>675.294</v>
      </c>
      <c r="AI168" s="135">
        <f>MIN(AH168,$C$2)</f>
        <v>675.294</v>
      </c>
    </row>
    <row r="169" spans="1:38" customHeight="1" ht="15">
      <c r="AF169" s="16"/>
      <c r="AG169" s="133">
        <f>ROUND((AG168-0.01),2)</f>
        <v>49.87</v>
      </c>
      <c r="AH169" s="134">
        <f>650+3*$A$2/16</f>
        <v>706.4705</v>
      </c>
      <c r="AI169" s="135">
        <f>MIN(AH169,$C$2)</f>
        <v>706.4705</v>
      </c>
    </row>
    <row r="170" spans="1:38" customHeight="1" ht="15">
      <c r="AF170" s="16"/>
      <c r="AG170" s="133">
        <f>ROUND((AG169-0.01),2)</f>
        <v>49.86</v>
      </c>
      <c r="AH170" s="134">
        <f>700+2*$A$2/16</f>
        <v>737.647</v>
      </c>
      <c r="AI170" s="135">
        <f>MIN(AH170,$C$2)</f>
        <v>737.647</v>
      </c>
    </row>
    <row r="171" spans="1:38" customHeight="1" ht="15">
      <c r="AF171" s="16"/>
      <c r="AG171" s="133">
        <f>ROUND((AG170-0.01),2)</f>
        <v>49.85</v>
      </c>
      <c r="AH171" s="134">
        <f>750+1*$A$2/16</f>
        <v>768.8235</v>
      </c>
      <c r="AI171" s="135">
        <f>MIN(AH171,$C$2)</f>
        <v>768.8235</v>
      </c>
    </row>
    <row r="172" spans="1:38" customHeight="1" ht="15">
      <c r="AF172" s="16"/>
      <c r="AG172" s="133">
        <f>ROUND((AG171-0.01),2)</f>
        <v>49.84</v>
      </c>
      <c r="AH172" s="134">
        <v>800</v>
      </c>
      <c r="AI172" s="51">
        <f>$C$2</f>
        <v>800</v>
      </c>
    </row>
    <row r="173" spans="1:38" customHeight="1" ht="15">
      <c r="AF173" s="16"/>
      <c r="AG173" s="133">
        <f>ROUND((AG172-0.01),2)</f>
        <v>49.83</v>
      </c>
      <c r="AH173" s="134"/>
      <c r="AI173" s="135">
        <f>$C$2</f>
        <v>800</v>
      </c>
    </row>
    <row r="174" spans="1:38" customHeight="1" ht="15">
      <c r="AF174" s="16"/>
      <c r="AG174" s="133">
        <f>ROUND((AG173-0.01),2)</f>
        <v>49.82</v>
      </c>
      <c r="AH174" s="134"/>
      <c r="AI174" s="135">
        <f>$C$2</f>
        <v>800</v>
      </c>
    </row>
    <row r="175" spans="1:38" customHeight="1" ht="15">
      <c r="AF175" s="16"/>
      <c r="AG175" s="133">
        <f>ROUND((AG174-0.01),2)</f>
        <v>49.81</v>
      </c>
      <c r="AH175" s="134"/>
      <c r="AI175" s="135">
        <f>$C$2</f>
        <v>800</v>
      </c>
    </row>
    <row r="176" spans="1:38" customHeight="1" ht="15">
      <c r="AF176" s="16"/>
      <c r="AG176" s="133">
        <f>ROUND((AG175-0.01),2)</f>
        <v>49.8</v>
      </c>
      <c r="AH176" s="134"/>
      <c r="AI176" s="135">
        <f>$C$2</f>
        <v>800</v>
      </c>
    </row>
    <row r="177" spans="1:38" customHeight="1" ht="15">
      <c r="AF177" s="16"/>
      <c r="AG177" s="133">
        <f>ROUND((AG176-0.01),2)</f>
        <v>49.79</v>
      </c>
      <c r="AH177" s="134"/>
      <c r="AI177" s="135">
        <f>$C$2</f>
        <v>800</v>
      </c>
    </row>
    <row r="178" spans="1:38" customHeight="1" ht="15">
      <c r="AF178" s="16"/>
      <c r="AG178" s="133">
        <f>ROUND((AG177-0.01),2)</f>
        <v>49.78</v>
      </c>
      <c r="AH178" s="134"/>
      <c r="AI178" s="135">
        <f>$C$2</f>
        <v>800</v>
      </c>
    </row>
    <row r="179" spans="1:38" customHeight="1" ht="15">
      <c r="AF179" s="16"/>
      <c r="AG179" s="133">
        <f>ROUND((AG178-0.01),2)</f>
        <v>49.77</v>
      </c>
      <c r="AH179" s="134"/>
      <c r="AI179" s="135">
        <f>$C$2</f>
        <v>800</v>
      </c>
    </row>
    <row r="180" spans="1:38" customHeight="1" ht="15">
      <c r="AF180" s="16"/>
      <c r="AG180" s="133">
        <f>ROUND((AG179-0.01),2)</f>
        <v>49.76</v>
      </c>
      <c r="AH180" s="134"/>
      <c r="AI180" s="135">
        <f>$C$2</f>
        <v>800</v>
      </c>
    </row>
    <row r="181" spans="1:38" customHeight="1" ht="15">
      <c r="AF181" s="16"/>
      <c r="AG181" s="133">
        <f>ROUND((AG180-0.01),2)</f>
        <v>49.75</v>
      </c>
      <c r="AH181" s="134"/>
      <c r="AI181" s="135">
        <f>$C$2</f>
        <v>800</v>
      </c>
    </row>
    <row r="182" spans="1:38" customHeight="1" ht="15">
      <c r="AF182" s="16"/>
      <c r="AG182" s="133">
        <f>ROUND((AG181-0.01),2)</f>
        <v>49.74</v>
      </c>
      <c r="AH182" s="134"/>
      <c r="AI182" s="135">
        <f>$C$2</f>
        <v>800</v>
      </c>
    </row>
    <row r="183" spans="1:38" customHeight="1" ht="15">
      <c r="AF183" s="16"/>
      <c r="AG183" s="133">
        <f>ROUND((AG182-0.01),2)</f>
        <v>49.73</v>
      </c>
      <c r="AH183" s="134"/>
      <c r="AI183" s="135">
        <f>$C$2</f>
        <v>800</v>
      </c>
    </row>
    <row r="184" spans="1:38" customHeight="1" ht="15">
      <c r="AF184" s="16"/>
      <c r="AG184" s="133">
        <f>ROUND((AG183-0.01),2)</f>
        <v>49.72</v>
      </c>
      <c r="AH184" s="134"/>
      <c r="AI184" s="135">
        <f>$C$2</f>
        <v>800</v>
      </c>
    </row>
    <row r="185" spans="1:38" customHeight="1" ht="15">
      <c r="AF185" s="16"/>
      <c r="AG185" s="133">
        <f>ROUND((AG184-0.01),2)</f>
        <v>49.71</v>
      </c>
      <c r="AH185" s="134"/>
      <c r="AI185" s="135">
        <f>$C$2</f>
        <v>800</v>
      </c>
    </row>
    <row r="186" spans="1:38" customHeight="1" ht="15">
      <c r="AF186" s="16"/>
      <c r="AG186" s="133">
        <f>ROUND((AG185-0.01),2)</f>
        <v>49.7</v>
      </c>
      <c r="AH186" s="134"/>
      <c r="AI186" s="135">
        <f>$C$2</f>
        <v>800</v>
      </c>
    </row>
    <row r="187" spans="1:38" customHeight="1" ht="15">
      <c r="AF187" s="16"/>
      <c r="AG187" s="133">
        <f>ROUND((AG186-0.01),2)</f>
        <v>49.69</v>
      </c>
      <c r="AH187" s="134"/>
      <c r="AI187" s="135">
        <f>$C$2</f>
        <v>800</v>
      </c>
    </row>
    <row r="188" spans="1:38" customHeight="1" ht="15">
      <c r="AF188" s="16"/>
      <c r="AG188" s="133">
        <f>ROUND((AG187-0.01),2)</f>
        <v>49.68</v>
      </c>
      <c r="AH188" s="134"/>
      <c r="AI188" s="135">
        <f>$C$2</f>
        <v>800</v>
      </c>
    </row>
    <row r="189" spans="1:38" customHeight="1" ht="15">
      <c r="AF189" s="16"/>
      <c r="AG189" s="133">
        <f>ROUND((AG188-0.01),2)</f>
        <v>49.67</v>
      </c>
      <c r="AH189" s="134"/>
      <c r="AI189" s="135">
        <f>$C$2</f>
        <v>800</v>
      </c>
    </row>
    <row r="190" spans="1:38" customHeight="1" ht="15">
      <c r="AF190" s="16"/>
      <c r="AG190" s="133">
        <f>ROUND((AG189-0.01),2)</f>
        <v>49.66</v>
      </c>
      <c r="AH190" s="134"/>
      <c r="AI190" s="135">
        <f>$C$2</f>
        <v>800</v>
      </c>
    </row>
    <row r="191" spans="1:38" customHeight="1" ht="15">
      <c r="AF191" s="16"/>
      <c r="AG191" s="133">
        <f>ROUND((AG190-0.01),2)</f>
        <v>49.65</v>
      </c>
      <c r="AH191" s="134"/>
      <c r="AI191" s="135">
        <f>$C$2</f>
        <v>800</v>
      </c>
    </row>
    <row r="192" spans="1:38" customHeight="1" ht="15">
      <c r="AF192" s="16"/>
      <c r="AG192" s="133">
        <f>ROUND((AG191-0.01),2)</f>
        <v>49.64</v>
      </c>
      <c r="AH192" s="134"/>
      <c r="AI192" s="135">
        <f>$C$2</f>
        <v>800</v>
      </c>
    </row>
    <row r="193" spans="1:38" customHeight="1" ht="15">
      <c r="AF193" s="16"/>
      <c r="AG193" s="133">
        <f>ROUND((AG192-0.01),2)</f>
        <v>49.63</v>
      </c>
      <c r="AH193" s="134"/>
      <c r="AI193" s="135">
        <f>$C$2</f>
        <v>800</v>
      </c>
    </row>
    <row r="194" spans="1:38" customHeight="1" ht="15">
      <c r="AF194" s="16"/>
      <c r="AG194" s="133">
        <f>ROUND((AG193-0.01),2)</f>
        <v>49.62</v>
      </c>
      <c r="AH194" s="134"/>
      <c r="AI194" s="135">
        <f>$C$2</f>
        <v>800</v>
      </c>
    </row>
    <row r="195" spans="1:38" customHeight="1" ht="15">
      <c r="AF195" s="16"/>
      <c r="AG195" s="133">
        <f>ROUND((AG194-0.01),2)</f>
        <v>49.61</v>
      </c>
      <c r="AH195" s="134"/>
      <c r="AI195" s="135">
        <f>$C$2</f>
        <v>800</v>
      </c>
    </row>
    <row r="196" spans="1:38" customHeight="1" ht="15">
      <c r="AF196" s="16"/>
      <c r="AG196" s="133">
        <f>ROUND((AG195-0.01),2)</f>
        <v>49.6</v>
      </c>
      <c r="AH196" s="134"/>
      <c r="AI196" s="135">
        <f>$C$2</f>
        <v>800</v>
      </c>
    </row>
    <row r="197" spans="1:38" customHeight="1" ht="15">
      <c r="AF197" s="16"/>
      <c r="AG197" s="133">
        <f>ROUND((AG196-0.01),2)</f>
        <v>49.59</v>
      </c>
      <c r="AH197" s="134"/>
      <c r="AI197" s="135">
        <f>$C$2</f>
        <v>800</v>
      </c>
    </row>
    <row r="198" spans="1:38" customHeight="1" ht="15">
      <c r="AF198" s="16"/>
      <c r="AG198" s="133">
        <f>ROUND((AG197-0.01),2)</f>
        <v>49.58</v>
      </c>
      <c r="AH198" s="134"/>
      <c r="AI198" s="135">
        <f>$C$2</f>
        <v>800</v>
      </c>
    </row>
    <row r="199" spans="1:38" customHeight="1" ht="15">
      <c r="AF199" s="16"/>
      <c r="AG199" s="133">
        <f>ROUND((AG198-0.01),2)</f>
        <v>49.57</v>
      </c>
      <c r="AH199" s="134"/>
      <c r="AI199" s="135">
        <f>$C$2</f>
        <v>800</v>
      </c>
    </row>
    <row r="200" spans="1:38" customHeight="1" ht="15">
      <c r="AF200" s="16"/>
      <c r="AG200" s="133">
        <f>ROUND((AG199-0.01),2)</f>
        <v>49.56</v>
      </c>
      <c r="AH200" s="134"/>
      <c r="AI200" s="135">
        <f>$C$2</f>
        <v>800</v>
      </c>
    </row>
    <row r="201" spans="1:38" customHeight="1" ht="15">
      <c r="AF201" s="16"/>
      <c r="AG201" s="133">
        <f>ROUND((AG200-0.01),2)</f>
        <v>49.55</v>
      </c>
      <c r="AH201" s="134"/>
      <c r="AI201" s="135">
        <f>$C$2</f>
        <v>800</v>
      </c>
    </row>
    <row r="202" spans="1:38" customHeight="1" ht="15">
      <c r="AF202" s="16"/>
      <c r="AG202" s="133">
        <f>ROUND((AG201-0.01),2)</f>
        <v>49.54</v>
      </c>
      <c r="AH202" s="134"/>
      <c r="AI202" s="135">
        <f>$C$2</f>
        <v>800</v>
      </c>
    </row>
    <row r="203" spans="1:38" customHeight="1" ht="15">
      <c r="AF203" s="16"/>
      <c r="AG203" s="133">
        <f>ROUND((AG202-0.01),2)</f>
        <v>49.53</v>
      </c>
      <c r="AH203" s="134"/>
      <c r="AI203" s="135">
        <f>$C$2</f>
        <v>800</v>
      </c>
    </row>
    <row r="204" spans="1:38" customHeight="1" ht="15">
      <c r="AF204" s="16"/>
      <c r="AG204" s="133">
        <f>ROUND((AG203-0.01),2)</f>
        <v>49.52</v>
      </c>
      <c r="AH204" s="134"/>
      <c r="AI204" s="135">
        <f>$C$2</f>
        <v>800</v>
      </c>
    </row>
    <row r="205" spans="1:38" customHeight="1" ht="15">
      <c r="AF205" s="16"/>
      <c r="AG205" s="133">
        <f>ROUND((AG204-0.01),2)</f>
        <v>49.51</v>
      </c>
      <c r="AH205" s="134"/>
      <c r="AI205" s="135">
        <f>$C$2</f>
        <v>800</v>
      </c>
    </row>
    <row r="206" spans="1:38" customHeight="1" ht="15">
      <c r="AF206" s="16"/>
      <c r="AG206" s="133">
        <f>ROUND((AG205-0.01),2)</f>
        <v>49.5</v>
      </c>
      <c r="AH206" s="134"/>
      <c r="AI206" s="135">
        <f>$C$2</f>
        <v>800</v>
      </c>
    </row>
    <row r="207" spans="1:38" customHeight="1" ht="15">
      <c r="AF207" s="16"/>
      <c r="AG207" s="133">
        <f>ROUND((AG206-0.01),2)</f>
        <v>49.49</v>
      </c>
      <c r="AH207" s="134"/>
      <c r="AI207" s="135">
        <f>$C$2</f>
        <v>800</v>
      </c>
    </row>
    <row r="208" spans="1:38" customHeight="1" ht="15">
      <c r="AF208" s="16"/>
      <c r="AG208" s="133">
        <f>ROUND((AG207-0.01),2)</f>
        <v>49.48</v>
      </c>
      <c r="AH208" s="134"/>
      <c r="AI208" s="135">
        <f>$C$2</f>
        <v>800</v>
      </c>
    </row>
    <row r="209" spans="1:38" customHeight="1" ht="15">
      <c r="AF209" s="16"/>
      <c r="AG209" s="133">
        <f>ROUND((AG208-0.01),2)</f>
        <v>49.47</v>
      </c>
      <c r="AH209" s="134"/>
      <c r="AI209" s="135">
        <f>$C$2</f>
        <v>800</v>
      </c>
    </row>
    <row r="210" spans="1:38" customHeight="1" ht="15">
      <c r="AF210" s="16"/>
      <c r="AG210" s="133">
        <f>ROUND((AG209-0.01),2)</f>
        <v>49.46</v>
      </c>
      <c r="AH210" s="134"/>
      <c r="AI210" s="135">
        <f>$C$2</f>
        <v>800</v>
      </c>
    </row>
    <row r="211" spans="1:38" customHeight="1" ht="15">
      <c r="AF211" s="16"/>
      <c r="AG211" s="133">
        <f>ROUND((AG210-0.01),2)</f>
        <v>49.45</v>
      </c>
      <c r="AH211" s="134"/>
      <c r="AI211" s="135">
        <f>$C$2</f>
        <v>800</v>
      </c>
    </row>
    <row r="212" spans="1:38" customHeight="1" ht="15">
      <c r="AF212" s="16"/>
      <c r="AG212" s="133">
        <f>ROUND((AG211-0.01),2)</f>
        <v>49.44</v>
      </c>
      <c r="AH212" s="134"/>
      <c r="AI212" s="135">
        <f>$C$2</f>
        <v>800</v>
      </c>
    </row>
    <row r="213" spans="1:38" customHeight="1" ht="15">
      <c r="AF213" s="16"/>
      <c r="AG213" s="133">
        <f>ROUND((AG212-0.01),2)</f>
        <v>49.43</v>
      </c>
      <c r="AH213" s="134"/>
      <c r="AI213" s="135">
        <f>$C$2</f>
        <v>800</v>
      </c>
    </row>
    <row r="214" spans="1:38" customHeight="1" ht="15">
      <c r="AF214" s="16"/>
      <c r="AG214" s="133">
        <f>ROUND((AG213-0.01),2)</f>
        <v>49.42</v>
      </c>
      <c r="AH214" s="134"/>
      <c r="AI214" s="135">
        <f>$C$2</f>
        <v>800</v>
      </c>
    </row>
    <row r="215" spans="1:38" customHeight="1" ht="15">
      <c r="AF215" s="16"/>
      <c r="AG215" s="133">
        <f>ROUND((AG214-0.01),2)</f>
        <v>49.41</v>
      </c>
      <c r="AH215" s="134"/>
      <c r="AI215" s="135">
        <f>$C$2</f>
        <v>800</v>
      </c>
    </row>
    <row r="216" spans="1:38" customHeight="1" ht="15">
      <c r="AF216" s="16"/>
      <c r="AG216" s="133">
        <f>ROUND((AG215-0.01),2)</f>
        <v>49.4</v>
      </c>
      <c r="AH216" s="134"/>
      <c r="AI216" s="135">
        <f>$C$2</f>
        <v>800</v>
      </c>
    </row>
    <row r="217" spans="1:38" customHeight="1" ht="15">
      <c r="AF217" s="16"/>
      <c r="AG217" s="133">
        <f>ROUND((AG216-0.01),2)</f>
        <v>49.39</v>
      </c>
      <c r="AH217" s="134"/>
      <c r="AI217" s="135">
        <f>$C$2</f>
        <v>800</v>
      </c>
    </row>
    <row r="218" spans="1:38" customHeight="1" ht="15">
      <c r="AF218" s="16"/>
      <c r="AG218" s="133">
        <f>ROUND((AG217-0.01),2)</f>
        <v>49.38</v>
      </c>
      <c r="AH218" s="134"/>
      <c r="AI218" s="135">
        <f>$C$2</f>
        <v>800</v>
      </c>
    </row>
    <row r="219" spans="1:38" customHeight="1" ht="15">
      <c r="AF219" s="16"/>
      <c r="AG219" s="133">
        <f>ROUND((AG218-0.01),2)</f>
        <v>49.37</v>
      </c>
      <c r="AH219" s="134"/>
      <c r="AI219" s="135">
        <f>$C$2</f>
        <v>800</v>
      </c>
    </row>
    <row r="220" spans="1:38" customHeight="1" ht="15">
      <c r="AF220" s="16"/>
      <c r="AG220" s="133">
        <f>ROUND((AG219-0.01),2)</f>
        <v>49.36</v>
      </c>
      <c r="AH220" s="134"/>
      <c r="AI220" s="135">
        <f>$C$2</f>
        <v>800</v>
      </c>
    </row>
    <row r="221" spans="1:38" customHeight="1" ht="15">
      <c r="AF221" s="16"/>
      <c r="AG221" s="133">
        <f>ROUND((AG220-0.01),2)</f>
        <v>49.35</v>
      </c>
      <c r="AH221" s="134"/>
      <c r="AI221" s="135">
        <f>$C$2</f>
        <v>800</v>
      </c>
    </row>
    <row r="222" spans="1:38" customHeight="1" ht="15">
      <c r="AF222" s="16"/>
      <c r="AG222" s="133">
        <f>ROUND((AG221-0.01),2)</f>
        <v>49.34</v>
      </c>
      <c r="AH222" s="134"/>
      <c r="AI222" s="135">
        <f>$C$2</f>
        <v>800</v>
      </c>
    </row>
    <row r="223" spans="1:38" customHeight="1" ht="15">
      <c r="AF223" s="16"/>
      <c r="AG223" s="133">
        <f>ROUND((AG222-0.01),2)</f>
        <v>49.33</v>
      </c>
      <c r="AH223" s="134"/>
      <c r="AI223" s="135">
        <f>$C$2</f>
        <v>800</v>
      </c>
    </row>
    <row r="224" spans="1:38" customHeight="1" ht="15">
      <c r="AF224" s="16"/>
      <c r="AG224" s="133">
        <f>ROUND((AG223-0.01),2)</f>
        <v>49.32</v>
      </c>
      <c r="AH224" s="134"/>
      <c r="AI224" s="135">
        <f>$C$2</f>
        <v>800</v>
      </c>
    </row>
    <row r="225" spans="1:38" customHeight="1" ht="15">
      <c r="AF225" s="16"/>
      <c r="AG225" s="133">
        <f>ROUND((AG224-0.01),2)</f>
        <v>49.31</v>
      </c>
      <c r="AH225" s="134"/>
      <c r="AI225" s="135">
        <f>$C$2</f>
        <v>800</v>
      </c>
    </row>
    <row r="226" spans="1:38" customHeight="1" ht="15">
      <c r="AF226" s="16"/>
      <c r="AG226" s="133">
        <f>ROUND((AG225-0.01),2)</f>
        <v>49.3</v>
      </c>
      <c r="AH226" s="134"/>
      <c r="AI226" s="135">
        <f>$C$2</f>
        <v>800</v>
      </c>
    </row>
    <row r="227" spans="1:38" customHeight="1" ht="15">
      <c r="AF227" s="16"/>
      <c r="AG227" s="133">
        <f>ROUND((AG226-0.01),2)</f>
        <v>49.29</v>
      </c>
      <c r="AH227" s="134"/>
      <c r="AI227" s="135">
        <f>$C$2</f>
        <v>800</v>
      </c>
    </row>
    <row r="228" spans="1:38" customHeight="1" ht="15">
      <c r="AF228" s="16"/>
      <c r="AG228" s="133">
        <f>ROUND((AG227-0.01),2)</f>
        <v>49.28</v>
      </c>
      <c r="AH228" s="134"/>
      <c r="AI228" s="135">
        <f>$C$2</f>
        <v>800</v>
      </c>
    </row>
    <row r="229" spans="1:38" customHeight="1" ht="15">
      <c r="AF229" s="16"/>
      <c r="AG229" s="133">
        <f>ROUND((AG228-0.01),2)</f>
        <v>49.27</v>
      </c>
      <c r="AH229" s="134"/>
      <c r="AI229" s="135">
        <f>$C$2</f>
        <v>800</v>
      </c>
    </row>
    <row r="230" spans="1:38" customHeight="1" ht="15">
      <c r="AF230" s="16"/>
      <c r="AG230" s="133">
        <f>ROUND((AG229-0.01),2)</f>
        <v>49.26</v>
      </c>
      <c r="AH230" s="134"/>
      <c r="AI230" s="135">
        <f>$C$2</f>
        <v>800</v>
      </c>
    </row>
    <row r="231" spans="1:38" customHeight="1" ht="15">
      <c r="AF231" s="16"/>
      <c r="AG231" s="133">
        <f>ROUND((AG230-0.01),2)</f>
        <v>49.25</v>
      </c>
      <c r="AH231" s="134"/>
      <c r="AI231" s="135">
        <f>$C$2</f>
        <v>800</v>
      </c>
    </row>
    <row r="232" spans="1:38" customHeight="1" ht="15">
      <c r="AF232" s="16"/>
      <c r="AG232" s="133">
        <f>ROUND((AG231-0.01),2)</f>
        <v>49.24</v>
      </c>
      <c r="AH232" s="134"/>
      <c r="AI232" s="135">
        <f>$C$2</f>
        <v>800</v>
      </c>
    </row>
    <row r="233" spans="1:38" customHeight="1" ht="15">
      <c r="AF233" s="16"/>
      <c r="AG233" s="133">
        <f>ROUND((AG232-0.01),2)</f>
        <v>49.23</v>
      </c>
      <c r="AH233" s="134"/>
      <c r="AI233" s="135">
        <f>$C$2</f>
        <v>800</v>
      </c>
    </row>
    <row r="234" spans="1:38" customHeight="1" ht="15">
      <c r="AF234" s="16"/>
      <c r="AG234" s="133">
        <f>ROUND((AG233-0.01),2)</f>
        <v>49.22</v>
      </c>
      <c r="AH234" s="134"/>
      <c r="AI234" s="135">
        <f>$C$2</f>
        <v>800</v>
      </c>
    </row>
    <row r="235" spans="1:38" customHeight="1" ht="15">
      <c r="AF235" s="16"/>
      <c r="AG235" s="133">
        <f>ROUND((AG234-0.01),2)</f>
        <v>49.21</v>
      </c>
      <c r="AH235" s="134"/>
      <c r="AI235" s="135">
        <f>$C$2</f>
        <v>800</v>
      </c>
    </row>
    <row r="236" spans="1:38" customHeight="1" ht="15">
      <c r="AF236" s="16"/>
      <c r="AG236" s="133">
        <f>ROUND((AG235-0.01),2)</f>
        <v>49.2</v>
      </c>
      <c r="AH236" s="134"/>
      <c r="AI236" s="135">
        <f>$C$2</f>
        <v>800</v>
      </c>
    </row>
    <row r="237" spans="1:38" customHeight="1" ht="15">
      <c r="AF237" s="16"/>
      <c r="AG237" s="133">
        <f>ROUND((AG236-0.01),2)</f>
        <v>49.19</v>
      </c>
      <c r="AH237" s="134"/>
      <c r="AI237" s="135">
        <f>$C$2</f>
        <v>800</v>
      </c>
    </row>
    <row r="238" spans="1:38" customHeight="1" ht="15">
      <c r="AF238" s="16"/>
      <c r="AG238" s="133">
        <f>ROUND((AG237-0.01),2)</f>
        <v>49.18</v>
      </c>
      <c r="AH238" s="134"/>
      <c r="AI238" s="135">
        <f>$C$2</f>
        <v>800</v>
      </c>
    </row>
    <row r="239" spans="1:38" customHeight="1" ht="15">
      <c r="AF239" s="16"/>
      <c r="AG239" s="133">
        <f>ROUND((AG238-0.01),2)</f>
        <v>49.17</v>
      </c>
      <c r="AH239" s="134"/>
      <c r="AI239" s="135">
        <f>$C$2</f>
        <v>800</v>
      </c>
    </row>
    <row r="240" spans="1:38" customHeight="1" ht="15">
      <c r="AF240" s="16"/>
      <c r="AG240" s="133">
        <f>ROUND((AG239-0.01),2)</f>
        <v>49.16</v>
      </c>
      <c r="AH240" s="134"/>
      <c r="AI240" s="135">
        <f>$C$2</f>
        <v>800</v>
      </c>
    </row>
    <row r="241" spans="1:38" customHeight="1" ht="15">
      <c r="AF241" s="16"/>
      <c r="AG241" s="133">
        <f>ROUND((AG240-0.01),2)</f>
        <v>49.15</v>
      </c>
      <c r="AH241" s="134"/>
      <c r="AI241" s="135">
        <f>$C$2</f>
        <v>800</v>
      </c>
    </row>
    <row r="242" spans="1:38" customHeight="1" ht="15">
      <c r="AF242" s="16"/>
      <c r="AG242" s="133">
        <f>ROUND((AG241-0.01),2)</f>
        <v>49.14</v>
      </c>
      <c r="AH242" s="134"/>
      <c r="AI242" s="135">
        <f>$C$2</f>
        <v>800</v>
      </c>
    </row>
    <row r="243" spans="1:38" customHeight="1" ht="15">
      <c r="AF243" s="16"/>
      <c r="AG243" s="133">
        <f>ROUND((AG242-0.01),2)</f>
        <v>49.13</v>
      </c>
      <c r="AH243" s="134"/>
      <c r="AI243" s="135">
        <f>$C$2</f>
        <v>800</v>
      </c>
    </row>
    <row r="244" spans="1:38" customHeight="1" ht="15">
      <c r="AF244" s="16"/>
      <c r="AG244" s="133">
        <f>ROUND((AG243-0.01),2)</f>
        <v>49.12</v>
      </c>
      <c r="AH244" s="134"/>
      <c r="AI244" s="135">
        <f>$C$2</f>
        <v>800</v>
      </c>
    </row>
    <row r="245" spans="1:38" customHeight="1" ht="15">
      <c r="AF245" s="16"/>
      <c r="AG245" s="133">
        <f>ROUND((AG244-0.01),2)</f>
        <v>49.11</v>
      </c>
      <c r="AH245" s="134"/>
      <c r="AI245" s="135">
        <f>$C$2</f>
        <v>800</v>
      </c>
    </row>
    <row r="246" spans="1:38" customHeight="1" ht="15">
      <c r="AF246" s="16"/>
      <c r="AG246" s="133">
        <f>ROUND((AG245-0.01),2)</f>
        <v>49.1</v>
      </c>
      <c r="AH246" s="134"/>
      <c r="AI246" s="135">
        <f>$C$2</f>
        <v>800</v>
      </c>
    </row>
    <row r="247" spans="1:38" customHeight="1" ht="15">
      <c r="AF247" s="16"/>
      <c r="AG247" s="133">
        <f>ROUND((AG246-0.01),2)</f>
        <v>49.09</v>
      </c>
      <c r="AH247" s="134"/>
      <c r="AI247" s="135">
        <f>$C$2</f>
        <v>800</v>
      </c>
    </row>
    <row r="248" spans="1:38" customHeight="1" ht="15">
      <c r="AF248" s="16"/>
      <c r="AG248" s="133">
        <f>ROUND((AG247-0.01),2)</f>
        <v>49.08</v>
      </c>
      <c r="AH248" s="134"/>
      <c r="AI248" s="135">
        <f>$C$2</f>
        <v>800</v>
      </c>
    </row>
    <row r="249" spans="1:38" customHeight="1" ht="15">
      <c r="AF249" s="16"/>
      <c r="AG249" s="133">
        <f>ROUND((AG248-0.01),2)</f>
        <v>49.07</v>
      </c>
      <c r="AH249" s="134"/>
      <c r="AI249" s="135">
        <f>$C$2</f>
        <v>800</v>
      </c>
    </row>
    <row r="250" spans="1:38" customHeight="1" ht="15">
      <c r="AF250" s="16"/>
      <c r="AG250" s="133">
        <f>ROUND((AG249-0.01),2)</f>
        <v>49.06</v>
      </c>
      <c r="AH250" s="134"/>
      <c r="AI250" s="135">
        <f>$C$2</f>
        <v>800</v>
      </c>
    </row>
    <row r="251" spans="1:38" customHeight="1" ht="15">
      <c r="AF251" s="16"/>
      <c r="AG251" s="133">
        <f>ROUND((AG250-0.01),2)</f>
        <v>49.05</v>
      </c>
      <c r="AH251" s="134"/>
      <c r="AI251" s="135">
        <f>$C$2</f>
        <v>800</v>
      </c>
    </row>
    <row r="252" spans="1:38" customHeight="1" ht="15">
      <c r="AF252" s="16"/>
      <c r="AG252" s="133">
        <f>ROUND((AG251-0.01),2)</f>
        <v>49.04</v>
      </c>
      <c r="AH252" s="134"/>
      <c r="AI252" s="135">
        <f>$C$2</f>
        <v>800</v>
      </c>
    </row>
    <row r="253" spans="1:38" customHeight="1" ht="15">
      <c r="AF253" s="16"/>
      <c r="AG253" s="133">
        <f>ROUND((AG252-0.01),2)</f>
        <v>49.03</v>
      </c>
      <c r="AH253" s="134"/>
      <c r="AI253" s="135">
        <f>$C$2</f>
        <v>800</v>
      </c>
    </row>
    <row r="254" spans="1:38" customHeight="1" ht="15">
      <c r="AF254" s="16"/>
      <c r="AG254" s="133">
        <f>ROUND((AG253-0.01),2)</f>
        <v>49.02</v>
      </c>
      <c r="AH254" s="134"/>
      <c r="AI254" s="135">
        <f>$C$2</f>
        <v>800</v>
      </c>
    </row>
    <row r="255" spans="1:38" customHeight="1" ht="15">
      <c r="AF255" s="16"/>
      <c r="AG255" s="133">
        <f>ROUND((AG254-0.01),2)</f>
        <v>49.01</v>
      </c>
      <c r="AH255" s="134"/>
      <c r="AI255" s="135">
        <f>$C$2</f>
        <v>800</v>
      </c>
    </row>
    <row r="256" spans="1:38" customHeight="1" ht="15">
      <c r="AF256" s="16"/>
      <c r="AG256" s="133">
        <f>ROUND((AG255-0.01),2)</f>
        <v>49</v>
      </c>
      <c r="AH256" s="134"/>
      <c r="AI256" s="135">
        <f>$C$2</f>
        <v>800</v>
      </c>
    </row>
    <row r="257" spans="1:38" customHeight="1" ht="15">
      <c r="AF257" s="16"/>
      <c r="AG257" s="133">
        <f>ROUND((AG256-0.01),2)</f>
        <v>48.99</v>
      </c>
      <c r="AH257" s="134"/>
      <c r="AI257" s="135">
        <f>$C$2</f>
        <v>800</v>
      </c>
    </row>
    <row r="258" spans="1:38" customHeight="1" ht="15">
      <c r="AF258" s="16"/>
      <c r="AG258" s="133">
        <f>ROUND((AG257-0.01),2)</f>
        <v>48.98</v>
      </c>
      <c r="AH258" s="134"/>
      <c r="AI258" s="135">
        <f>$C$2</f>
        <v>800</v>
      </c>
    </row>
    <row r="259" spans="1:38" customHeight="1" ht="15">
      <c r="AF259" s="16"/>
      <c r="AG259" s="133">
        <f>ROUND((AG258-0.01),2)</f>
        <v>48.97</v>
      </c>
      <c r="AH259" s="134"/>
      <c r="AI259" s="135">
        <f>$C$2</f>
        <v>800</v>
      </c>
    </row>
    <row r="260" spans="1:38" customHeight="1" ht="15">
      <c r="AF260" s="16"/>
      <c r="AG260" s="133">
        <f>ROUND((AG259-0.01),2)</f>
        <v>48.96</v>
      </c>
      <c r="AH260" s="134"/>
      <c r="AI260" s="135">
        <f>$C$2</f>
        <v>800</v>
      </c>
    </row>
    <row r="261" spans="1:38" customHeight="1" ht="15">
      <c r="AF261" s="16"/>
      <c r="AG261" s="133">
        <f>ROUND((AG260-0.01),2)</f>
        <v>48.95</v>
      </c>
      <c r="AH261" s="134"/>
      <c r="AI261" s="135">
        <f>$C$2</f>
        <v>800</v>
      </c>
    </row>
    <row r="262" spans="1:38" customHeight="1" ht="15">
      <c r="AF262" s="16"/>
      <c r="AG262" s="133">
        <f>ROUND((AG261-0.01),2)</f>
        <v>48.94</v>
      </c>
      <c r="AH262" s="134"/>
      <c r="AI262" s="135">
        <f>$C$2</f>
        <v>800</v>
      </c>
    </row>
    <row r="263" spans="1:38" customHeight="1" ht="15">
      <c r="AF263" s="16"/>
      <c r="AG263" s="133">
        <f>ROUND((AG262-0.01),2)</f>
        <v>48.93</v>
      </c>
      <c r="AH263" s="134"/>
      <c r="AI263" s="135">
        <f>$C$2</f>
        <v>800</v>
      </c>
    </row>
    <row r="264" spans="1:38" customHeight="1" ht="15">
      <c r="AF264" s="16"/>
      <c r="AG264" s="133">
        <f>ROUND((AG263-0.01),2)</f>
        <v>48.92</v>
      </c>
      <c r="AH264" s="134"/>
      <c r="AI264" s="135">
        <f>$C$2</f>
        <v>800</v>
      </c>
    </row>
    <row r="265" spans="1:38" customHeight="1" ht="15">
      <c r="AF265" s="16"/>
      <c r="AG265" s="133">
        <f>ROUND((AG264-0.01),2)</f>
        <v>48.91</v>
      </c>
      <c r="AH265" s="134"/>
      <c r="AI265" s="135">
        <f>$C$2</f>
        <v>800</v>
      </c>
    </row>
    <row r="266" spans="1:38" customHeight="1" ht="15">
      <c r="AF266" s="16"/>
      <c r="AG266" s="133">
        <f>ROUND((AG265-0.01),2)</f>
        <v>48.9</v>
      </c>
      <c r="AH266" s="134"/>
      <c r="AI266" s="135">
        <f>$C$2</f>
        <v>800</v>
      </c>
    </row>
    <row r="267" spans="1:38" customHeight="1" ht="15">
      <c r="AF267" s="16"/>
      <c r="AG267" s="133">
        <f>ROUND((AG266-0.01),2)</f>
        <v>48.89</v>
      </c>
      <c r="AH267" s="134"/>
      <c r="AI267" s="135">
        <f>$C$2</f>
        <v>800</v>
      </c>
    </row>
    <row r="268" spans="1:38" customHeight="1" ht="15">
      <c r="AF268" s="16"/>
      <c r="AG268" s="133">
        <f>ROUND((AG267-0.01),2)</f>
        <v>48.88</v>
      </c>
      <c r="AH268" s="134"/>
      <c r="AI268" s="135">
        <f>$C$2</f>
        <v>800</v>
      </c>
    </row>
    <row r="269" spans="1:38" customHeight="1" ht="15">
      <c r="AF269" s="16"/>
      <c r="AG269" s="133">
        <f>ROUND((AG268-0.01),2)</f>
        <v>48.87</v>
      </c>
      <c r="AH269" s="134"/>
      <c r="AI269" s="135">
        <f>$C$2</f>
        <v>800</v>
      </c>
    </row>
    <row r="270" spans="1:38" customHeight="1" ht="15">
      <c r="AF270" s="16"/>
      <c r="AG270" s="133">
        <f>ROUND((AG269-0.01),2)</f>
        <v>48.86</v>
      </c>
      <c r="AH270" s="134"/>
      <c r="AI270" s="135">
        <f>$C$2</f>
        <v>800</v>
      </c>
    </row>
    <row r="271" spans="1:38" customHeight="1" ht="15">
      <c r="AF271" s="16"/>
      <c r="AG271" s="133">
        <f>ROUND((AG270-0.01),2)</f>
        <v>48.85</v>
      </c>
      <c r="AH271" s="134"/>
      <c r="AI271" s="135">
        <f>$C$2</f>
        <v>800</v>
      </c>
    </row>
    <row r="272" spans="1:38" customHeight="1" ht="15">
      <c r="AF272" s="16"/>
      <c r="AG272" s="133">
        <f>ROUND((AG271-0.01),2)</f>
        <v>48.84</v>
      </c>
      <c r="AH272" s="134"/>
      <c r="AI272" s="135">
        <f>$C$2</f>
        <v>800</v>
      </c>
    </row>
    <row r="273" spans="1:38" customHeight="1" ht="15">
      <c r="AF273" s="16"/>
      <c r="AG273" s="133">
        <f>ROUND((AG272-0.01),2)</f>
        <v>48.83</v>
      </c>
      <c r="AH273" s="134"/>
      <c r="AI273" s="135">
        <f>$C$2</f>
        <v>800</v>
      </c>
    </row>
    <row r="274" spans="1:38" customHeight="1" ht="15">
      <c r="AF274" s="16"/>
      <c r="AG274" s="133">
        <f>ROUND((AG273-0.01),2)</f>
        <v>48.82</v>
      </c>
      <c r="AH274" s="134"/>
      <c r="AI274" s="135">
        <f>$C$2</f>
        <v>800</v>
      </c>
    </row>
    <row r="275" spans="1:38" customHeight="1" ht="15">
      <c r="AF275" s="16"/>
      <c r="AG275" s="133">
        <f>ROUND((AG274-0.01),2)</f>
        <v>48.81</v>
      </c>
      <c r="AH275" s="134"/>
      <c r="AI275" s="135">
        <f>$C$2</f>
        <v>800</v>
      </c>
    </row>
    <row r="276" spans="1:38" customHeight="1" ht="15">
      <c r="AF276" s="16"/>
      <c r="AG276" s="133">
        <f>ROUND((AG275-0.01),2)</f>
        <v>48.8</v>
      </c>
      <c r="AH276" s="134"/>
      <c r="AI276" s="135">
        <f>$C$2</f>
        <v>800</v>
      </c>
    </row>
    <row r="277" spans="1:38" customHeight="1" ht="15">
      <c r="AF277" s="16"/>
      <c r="AG277" s="133">
        <f>ROUND((AG276-0.01),2)</f>
        <v>48.79</v>
      </c>
      <c r="AH277" s="134"/>
      <c r="AI277" s="135">
        <f>$C$2</f>
        <v>800</v>
      </c>
    </row>
    <row r="278" spans="1:38" customHeight="1" ht="15">
      <c r="AF278" s="16"/>
      <c r="AG278" s="133">
        <f>ROUND((AG277-0.01),2)</f>
        <v>48.78</v>
      </c>
      <c r="AH278" s="134"/>
      <c r="AI278" s="135">
        <f>$C$2</f>
        <v>800</v>
      </c>
    </row>
    <row r="279" spans="1:38" customHeight="1" ht="15">
      <c r="AF279" s="16"/>
      <c r="AG279" s="133">
        <f>ROUND((AG278-0.01),2)</f>
        <v>48.77</v>
      </c>
      <c r="AH279" s="134"/>
      <c r="AI279" s="135">
        <f>$C$2</f>
        <v>800</v>
      </c>
    </row>
    <row r="280" spans="1:38" customHeight="1" ht="15">
      <c r="AF280" s="16"/>
      <c r="AG280" s="133">
        <f>ROUND((AG279-0.01),2)</f>
        <v>48.76</v>
      </c>
      <c r="AH280" s="134"/>
      <c r="AI280" s="135">
        <f>$C$2</f>
        <v>800</v>
      </c>
    </row>
    <row r="281" spans="1:38" customHeight="1" ht="15">
      <c r="AF281" s="16"/>
      <c r="AG281" s="133">
        <f>ROUND((AG280-0.01),2)</f>
        <v>48.75</v>
      </c>
      <c r="AH281" s="134"/>
      <c r="AI281" s="135">
        <f>$C$2</f>
        <v>800</v>
      </c>
    </row>
    <row r="282" spans="1:38" customHeight="1" ht="15">
      <c r="AF282" s="16"/>
      <c r="AG282" s="133">
        <f>ROUND((AG281-0.01),2)</f>
        <v>48.74</v>
      </c>
      <c r="AH282" s="134"/>
      <c r="AI282" s="135">
        <f>$C$2</f>
        <v>800</v>
      </c>
    </row>
    <row r="283" spans="1:38" customHeight="1" ht="15">
      <c r="AF283" s="16"/>
      <c r="AG283" s="133">
        <f>ROUND((AG282-0.01),2)</f>
        <v>48.73</v>
      </c>
      <c r="AH283" s="134"/>
      <c r="AI283" s="135">
        <f>$C$2</f>
        <v>800</v>
      </c>
    </row>
    <row r="284" spans="1:38" customHeight="1" ht="15">
      <c r="AF284" s="16"/>
      <c r="AG284" s="133">
        <f>ROUND((AG283-0.01),2)</f>
        <v>48.72</v>
      </c>
      <c r="AH284" s="134"/>
      <c r="AI284" s="135">
        <f>$C$2</f>
        <v>800</v>
      </c>
    </row>
    <row r="285" spans="1:38" customHeight="1" ht="15">
      <c r="AF285" s="16"/>
      <c r="AG285" s="133">
        <f>ROUND((AG284-0.01),2)</f>
        <v>48.71</v>
      </c>
      <c r="AH285" s="134"/>
      <c r="AI285" s="135">
        <f>$C$2</f>
        <v>800</v>
      </c>
    </row>
    <row r="286" spans="1:38" customHeight="1" ht="15">
      <c r="AF286" s="16"/>
      <c r="AG286" s="133">
        <f>ROUND((AG285-0.01),2)</f>
        <v>48.7</v>
      </c>
      <c r="AH286" s="134"/>
      <c r="AI286" s="135">
        <f>$C$2</f>
        <v>800</v>
      </c>
    </row>
    <row r="287" spans="1:38" customHeight="1" ht="15">
      <c r="AF287" s="16"/>
      <c r="AG287" s="133">
        <f>ROUND((AG286-0.01),2)</f>
        <v>48.69</v>
      </c>
      <c r="AH287" s="134"/>
      <c r="AI287" s="135">
        <f>$C$2</f>
        <v>800</v>
      </c>
    </row>
    <row r="288" spans="1:38" customHeight="1" ht="15">
      <c r="AF288" s="16"/>
      <c r="AG288" s="133">
        <f>ROUND((AG287-0.01),2)</f>
        <v>48.68</v>
      </c>
      <c r="AH288" s="134"/>
      <c r="AI288" s="135">
        <f>$C$2</f>
        <v>800</v>
      </c>
    </row>
    <row r="289" spans="1:38" customHeight="1" ht="15">
      <c r="AF289" s="16"/>
      <c r="AG289" s="133">
        <f>ROUND((AG288-0.01),2)</f>
        <v>48.67</v>
      </c>
      <c r="AH289" s="134"/>
      <c r="AI289" s="135">
        <f>$C$2</f>
        <v>800</v>
      </c>
    </row>
    <row r="290" spans="1:38" customHeight="1" ht="15">
      <c r="AF290" s="16"/>
      <c r="AG290" s="133">
        <f>ROUND((AG289-0.01),2)</f>
        <v>48.66</v>
      </c>
      <c r="AH290" s="134"/>
      <c r="AI290" s="135">
        <f>$C$2</f>
        <v>800</v>
      </c>
    </row>
    <row r="291" spans="1:38" customHeight="1" ht="15">
      <c r="AF291" s="16"/>
      <c r="AG291" s="133">
        <f>ROUND((AG290-0.01),2)</f>
        <v>48.65</v>
      </c>
      <c r="AH291" s="134"/>
      <c r="AI291" s="135">
        <f>$C$2</f>
        <v>800</v>
      </c>
    </row>
    <row r="292" spans="1:38" customHeight="1" ht="15">
      <c r="AF292" s="16"/>
      <c r="AG292" s="133">
        <f>ROUND((AG291-0.01),2)</f>
        <v>48.64</v>
      </c>
      <c r="AH292" s="134"/>
      <c r="AI292" s="135">
        <f>$C$2</f>
        <v>800</v>
      </c>
    </row>
    <row r="293" spans="1:38" customHeight="1" ht="15">
      <c r="AF293" s="16"/>
      <c r="AG293" s="133">
        <f>ROUND((AG292-0.01),2)</f>
        <v>48.63</v>
      </c>
      <c r="AH293" s="134"/>
      <c r="AI293" s="135">
        <f>$C$2</f>
        <v>800</v>
      </c>
    </row>
    <row r="294" spans="1:38" customHeight="1" ht="15">
      <c r="AF294" s="16"/>
      <c r="AG294" s="133">
        <f>ROUND((AG293-0.01),2)</f>
        <v>48.62</v>
      </c>
      <c r="AH294" s="134"/>
      <c r="AI294" s="135">
        <f>$C$2</f>
        <v>800</v>
      </c>
    </row>
    <row r="295" spans="1:38" customHeight="1" ht="15">
      <c r="AF295" s="16"/>
      <c r="AG295" s="133">
        <f>ROUND((AG294-0.01),2)</f>
        <v>48.61</v>
      </c>
      <c r="AH295" s="134"/>
      <c r="AI295" s="135">
        <f>$C$2</f>
        <v>800</v>
      </c>
    </row>
    <row r="296" spans="1:38" customHeight="1" ht="15">
      <c r="AF296" s="16"/>
      <c r="AG296" s="133">
        <f>ROUND((AG295-0.01),2)</f>
        <v>48.6</v>
      </c>
      <c r="AH296" s="134"/>
      <c r="AI296" s="135">
        <f>$C$2</f>
        <v>800</v>
      </c>
    </row>
    <row r="297" spans="1:38" customHeight="1" ht="15">
      <c r="AF297" s="16"/>
      <c r="AG297" s="133">
        <f>ROUND((AG296-0.01),2)</f>
        <v>48.59</v>
      </c>
      <c r="AH297" s="134"/>
      <c r="AI297" s="135">
        <f>$C$2</f>
        <v>800</v>
      </c>
    </row>
    <row r="298" spans="1:38" customHeight="1" ht="15">
      <c r="AF298" s="16"/>
      <c r="AG298" s="133">
        <f>ROUND((AG297-0.01),2)</f>
        <v>48.58</v>
      </c>
      <c r="AH298" s="134"/>
      <c r="AI298" s="135">
        <f>$C$2</f>
        <v>800</v>
      </c>
    </row>
    <row r="299" spans="1:38" customHeight="1" ht="15">
      <c r="AF299" s="16"/>
      <c r="AG299" s="133">
        <f>ROUND((AG298-0.01),2)</f>
        <v>48.57</v>
      </c>
      <c r="AH299" s="134"/>
      <c r="AI299" s="135">
        <f>$C$2</f>
        <v>800</v>
      </c>
    </row>
    <row r="300" spans="1:38" customHeight="1" ht="15">
      <c r="AF300" s="16"/>
      <c r="AG300" s="133">
        <f>ROUND((AG299-0.01),2)</f>
        <v>48.56</v>
      </c>
      <c r="AH300" s="134"/>
      <c r="AI300" s="135">
        <f>$C$2</f>
        <v>800</v>
      </c>
    </row>
    <row r="301" spans="1:38" customHeight="1" ht="15">
      <c r="AF301" s="16"/>
      <c r="AG301" s="133">
        <f>ROUND((AG300-0.01),2)</f>
        <v>48.55</v>
      </c>
      <c r="AH301" s="134"/>
      <c r="AI301" s="135">
        <f>$C$2</f>
        <v>800</v>
      </c>
    </row>
    <row r="302" spans="1:38" customHeight="1" ht="15">
      <c r="AF302" s="16"/>
      <c r="AG302" s="133">
        <f>ROUND((AG301-0.01),2)</f>
        <v>48.54</v>
      </c>
      <c r="AH302" s="134"/>
      <c r="AI302" s="135">
        <f>$C$2</f>
        <v>800</v>
      </c>
    </row>
    <row r="303" spans="1:38" customHeight="1" ht="15">
      <c r="AF303" s="16"/>
      <c r="AG303" s="133">
        <f>ROUND((AG302-0.01),2)</f>
        <v>48.53</v>
      </c>
      <c r="AH303" s="134"/>
      <c r="AI303" s="135">
        <f>$C$2</f>
        <v>800</v>
      </c>
    </row>
    <row r="304" spans="1:38" customHeight="1" ht="15">
      <c r="AF304" s="16"/>
      <c r="AG304" s="133">
        <f>ROUND((AG303-0.01),2)</f>
        <v>48.52</v>
      </c>
      <c r="AH304" s="134"/>
      <c r="AI304" s="135">
        <f>$C$2</f>
        <v>800</v>
      </c>
    </row>
    <row r="305" spans="1:38" customHeight="1" ht="15">
      <c r="AF305" s="16"/>
      <c r="AG305" s="133">
        <f>ROUND((AG304-0.01),2)</f>
        <v>48.51</v>
      </c>
      <c r="AH305" s="134"/>
      <c r="AI305" s="135">
        <f>$C$2</f>
        <v>800</v>
      </c>
    </row>
    <row r="306" spans="1:38" customHeight="1" ht="15">
      <c r="AF306" s="16"/>
      <c r="AG306" s="133">
        <f>ROUND((AG305-0.01),2)</f>
        <v>48.5</v>
      </c>
      <c r="AH306" s="134"/>
      <c r="AI306" s="135">
        <f>$C$2</f>
        <v>800</v>
      </c>
    </row>
    <row r="307" spans="1:38" customHeight="1" ht="15">
      <c r="AF307" s="16"/>
      <c r="AG307" s="133">
        <f>ROUND((AG306-0.01),2)</f>
        <v>48.49</v>
      </c>
      <c r="AH307" s="134"/>
      <c r="AI307" s="135">
        <f>$C$2</f>
        <v>800</v>
      </c>
    </row>
    <row r="308" spans="1:38" customHeight="1" ht="15">
      <c r="AF308" s="16"/>
      <c r="AG308" s="133">
        <f>ROUND((AG307-0.01),2)</f>
        <v>48.48</v>
      </c>
      <c r="AH308" s="134"/>
      <c r="AI308" s="135">
        <f>$C$2</f>
        <v>800</v>
      </c>
    </row>
    <row r="309" spans="1:38" customHeight="1" ht="15">
      <c r="AF309" s="16"/>
      <c r="AG309" s="133">
        <f>ROUND((AG308-0.01),2)</f>
        <v>48.47</v>
      </c>
      <c r="AH309" s="134"/>
      <c r="AI309" s="135">
        <f>$C$2</f>
        <v>800</v>
      </c>
    </row>
    <row r="310" spans="1:38" customHeight="1" ht="15">
      <c r="AF310" s="16"/>
      <c r="AG310" s="133">
        <f>ROUND((AG309-0.01),2)</f>
        <v>48.46</v>
      </c>
      <c r="AH310" s="134"/>
      <c r="AI310" s="135">
        <f>$C$2</f>
        <v>800</v>
      </c>
    </row>
    <row r="311" spans="1:38" customHeight="1" ht="15">
      <c r="AF311" s="16"/>
      <c r="AG311" s="133">
        <f>ROUND((AG310-0.01),2)</f>
        <v>48.45</v>
      </c>
      <c r="AH311" s="134"/>
      <c r="AI311" s="135">
        <f>$C$2</f>
        <v>800</v>
      </c>
    </row>
    <row r="312" spans="1:38" customHeight="1" ht="15">
      <c r="AF312" s="16"/>
      <c r="AG312" s="133">
        <f>ROUND((AG311-0.01),2)</f>
        <v>48.44</v>
      </c>
      <c r="AH312" s="134"/>
      <c r="AI312" s="135">
        <f>$C$2</f>
        <v>800</v>
      </c>
    </row>
    <row r="313" spans="1:38" customHeight="1" ht="15">
      <c r="AF313" s="16"/>
      <c r="AG313" s="133">
        <f>ROUND((AG312-0.01),2)</f>
        <v>48.43</v>
      </c>
      <c r="AH313" s="134"/>
      <c r="AI313" s="135">
        <f>$C$2</f>
        <v>800</v>
      </c>
    </row>
    <row r="314" spans="1:38" customHeight="1" ht="15">
      <c r="AF314" s="16"/>
      <c r="AG314" s="133">
        <f>ROUND((AG313-0.01),2)</f>
        <v>48.42</v>
      </c>
      <c r="AH314" s="134"/>
      <c r="AI314" s="135">
        <f>$C$2</f>
        <v>800</v>
      </c>
    </row>
    <row r="315" spans="1:38" customHeight="1" ht="15">
      <c r="AF315" s="16"/>
      <c r="AG315" s="133">
        <f>ROUND((AG314-0.01),2)</f>
        <v>48.41</v>
      </c>
      <c r="AH315" s="134"/>
      <c r="AI315" s="135">
        <f>$C$2</f>
        <v>800</v>
      </c>
    </row>
    <row r="316" spans="1:38" customHeight="1" ht="15">
      <c r="AF316" s="16"/>
      <c r="AG316" s="133">
        <f>ROUND((AG315-0.01),2)</f>
        <v>48.4</v>
      </c>
      <c r="AH316" s="134"/>
      <c r="AI316" s="135">
        <f>$C$2</f>
        <v>800</v>
      </c>
    </row>
    <row r="317" spans="1:38" customHeight="1" ht="15">
      <c r="AF317" s="16"/>
      <c r="AG317" s="133">
        <f>ROUND((AG316-0.01),2)</f>
        <v>48.39</v>
      </c>
      <c r="AH317" s="134"/>
      <c r="AI317" s="135">
        <f>$C$2</f>
        <v>800</v>
      </c>
    </row>
    <row r="318" spans="1:38" customHeight="1" ht="15">
      <c r="AF318" s="16"/>
      <c r="AG318" s="133">
        <f>ROUND((AG317-0.01),2)</f>
        <v>48.38</v>
      </c>
      <c r="AH318" s="134"/>
      <c r="AI318" s="135">
        <f>$C$2</f>
        <v>800</v>
      </c>
    </row>
    <row r="319" spans="1:38" customHeight="1" ht="15">
      <c r="AF319" s="16"/>
      <c r="AG319" s="133">
        <f>ROUND((AG318-0.01),2)</f>
        <v>48.37</v>
      </c>
      <c r="AH319" s="134"/>
      <c r="AI319" s="135">
        <f>$C$2</f>
        <v>800</v>
      </c>
    </row>
    <row r="320" spans="1:38" customHeight="1" ht="15">
      <c r="AF320" s="16"/>
      <c r="AG320" s="133">
        <f>ROUND((AG319-0.01),2)</f>
        <v>48.36</v>
      </c>
      <c r="AH320" s="134"/>
      <c r="AI320" s="135">
        <f>$C$2</f>
        <v>800</v>
      </c>
    </row>
    <row r="321" spans="1:38" customHeight="1" ht="15">
      <c r="AF321" s="16"/>
      <c r="AG321" s="133">
        <f>ROUND((AG320-0.01),2)</f>
        <v>48.35</v>
      </c>
      <c r="AH321" s="134"/>
      <c r="AI321" s="135">
        <f>$C$2</f>
        <v>800</v>
      </c>
    </row>
    <row r="322" spans="1:38" customHeight="1" ht="15">
      <c r="AF322" s="16"/>
      <c r="AG322" s="133">
        <f>ROUND((AG321-0.01),2)</f>
        <v>48.34</v>
      </c>
      <c r="AH322" s="134"/>
      <c r="AI322" s="135">
        <f>$C$2</f>
        <v>800</v>
      </c>
    </row>
    <row r="323" spans="1:38" customHeight="1" ht="15">
      <c r="AF323" s="16"/>
      <c r="AG323" s="133">
        <f>ROUND((AG322-0.01),2)</f>
        <v>48.33</v>
      </c>
      <c r="AH323" s="134"/>
      <c r="AI323" s="135">
        <f>$C$2</f>
        <v>800</v>
      </c>
    </row>
    <row r="324" spans="1:38" customHeight="1" ht="15">
      <c r="AF324" s="16"/>
      <c r="AG324" s="133">
        <f>ROUND((AG323-0.01),2)</f>
        <v>48.32</v>
      </c>
      <c r="AH324" s="134"/>
      <c r="AI324" s="135">
        <f>$C$2</f>
        <v>800</v>
      </c>
    </row>
    <row r="325" spans="1:38" customHeight="1" ht="15">
      <c r="AF325" s="16"/>
      <c r="AG325" s="133">
        <f>ROUND((AG324-0.01),2)</f>
        <v>48.31</v>
      </c>
      <c r="AH325" s="134"/>
      <c r="AI325" s="135">
        <f>$C$2</f>
        <v>800</v>
      </c>
    </row>
    <row r="326" spans="1:38" customHeight="1" ht="15">
      <c r="AF326" s="16"/>
      <c r="AG326" s="133">
        <f>ROUND((AG325-0.01),2)</f>
        <v>48.3</v>
      </c>
      <c r="AH326" s="134"/>
      <c r="AI326" s="135">
        <f>$C$2</f>
        <v>800</v>
      </c>
    </row>
    <row r="327" spans="1:38" customHeight="1" ht="15">
      <c r="AF327" s="16"/>
      <c r="AG327" s="133">
        <f>ROUND((AG326-0.01),2)</f>
        <v>48.29</v>
      </c>
      <c r="AH327" s="134"/>
      <c r="AI327" s="135">
        <f>$C$2</f>
        <v>800</v>
      </c>
    </row>
    <row r="328" spans="1:38" customHeight="1" ht="15">
      <c r="AF328" s="16"/>
      <c r="AG328" s="133">
        <f>ROUND((AG327-0.01),2)</f>
        <v>48.28</v>
      </c>
      <c r="AH328" s="134"/>
      <c r="AI328" s="135">
        <f>$C$2</f>
        <v>800</v>
      </c>
    </row>
    <row r="329" spans="1:38" customHeight="1" ht="15">
      <c r="AF329" s="16"/>
      <c r="AG329" s="133">
        <f>ROUND((AG328-0.01),2)</f>
        <v>48.27</v>
      </c>
      <c r="AH329" s="134"/>
      <c r="AI329" s="135">
        <f>$C$2</f>
        <v>800</v>
      </c>
    </row>
    <row r="330" spans="1:38" customHeight="1" ht="15">
      <c r="AF330" s="16"/>
      <c r="AG330" s="133">
        <f>ROUND((AG329-0.01),2)</f>
        <v>48.26</v>
      </c>
      <c r="AH330" s="134"/>
      <c r="AI330" s="135">
        <f>$C$2</f>
        <v>800</v>
      </c>
    </row>
    <row r="331" spans="1:38" customHeight="1" ht="15">
      <c r="AF331" s="16"/>
      <c r="AG331" s="133">
        <f>ROUND((AG330-0.01),2)</f>
        <v>48.25</v>
      </c>
      <c r="AH331" s="134"/>
      <c r="AI331" s="135">
        <f>$C$2</f>
        <v>800</v>
      </c>
    </row>
    <row r="332" spans="1:38" customHeight="1" ht="15">
      <c r="AF332" s="16"/>
      <c r="AG332" s="133">
        <f>ROUND((AG331-0.01),2)</f>
        <v>48.24</v>
      </c>
      <c r="AH332" s="134"/>
      <c r="AI332" s="135">
        <f>$C$2</f>
        <v>800</v>
      </c>
    </row>
    <row r="333" spans="1:38" customHeight="1" ht="15">
      <c r="AF333" s="16"/>
      <c r="AG333" s="133">
        <f>ROUND((AG332-0.01),2)</f>
        <v>48.23</v>
      </c>
      <c r="AH333" s="134"/>
      <c r="AI333" s="135">
        <f>$C$2</f>
        <v>800</v>
      </c>
    </row>
    <row r="334" spans="1:38" customHeight="1" ht="15">
      <c r="AF334" s="16"/>
      <c r="AG334" s="133">
        <f>ROUND((AG333-0.01),2)</f>
        <v>48.22</v>
      </c>
      <c r="AH334" s="134"/>
      <c r="AI334" s="135">
        <f>$C$2</f>
        <v>800</v>
      </c>
    </row>
    <row r="335" spans="1:38" customHeight="1" ht="15">
      <c r="AF335" s="16"/>
      <c r="AG335" s="133">
        <f>ROUND((AG334-0.01),2)</f>
        <v>48.21</v>
      </c>
      <c r="AH335" s="134"/>
      <c r="AI335" s="135">
        <f>$C$2</f>
        <v>800</v>
      </c>
    </row>
    <row r="336" spans="1:38" customHeight="1" ht="15">
      <c r="AF336" s="16"/>
      <c r="AG336" s="133">
        <f>ROUND((AG335-0.01),2)</f>
        <v>48.2</v>
      </c>
      <c r="AH336" s="134"/>
      <c r="AI336" s="135">
        <f>$C$2</f>
        <v>800</v>
      </c>
    </row>
    <row r="337" spans="1:38" customHeight="1" ht="15">
      <c r="AF337" s="16"/>
      <c r="AG337" s="133">
        <f>ROUND((AG336-0.01),2)</f>
        <v>48.19</v>
      </c>
      <c r="AH337" s="134"/>
      <c r="AI337" s="135">
        <f>$C$2</f>
        <v>800</v>
      </c>
    </row>
    <row r="338" spans="1:38" customHeight="1" ht="15">
      <c r="AF338" s="16"/>
      <c r="AG338" s="133">
        <f>ROUND((AG337-0.01),2)</f>
        <v>48.18</v>
      </c>
      <c r="AH338" s="134"/>
      <c r="AI338" s="135">
        <f>$C$2</f>
        <v>800</v>
      </c>
    </row>
    <row r="339" spans="1:38" customHeight="1" ht="15">
      <c r="AF339" s="16"/>
      <c r="AG339" s="133">
        <f>ROUND((AG338-0.01),2)</f>
        <v>48.17</v>
      </c>
      <c r="AH339" s="134"/>
      <c r="AI339" s="135">
        <f>$C$2</f>
        <v>800</v>
      </c>
    </row>
    <row r="340" spans="1:38" customHeight="1" ht="15">
      <c r="AF340" s="16"/>
      <c r="AG340" s="133">
        <f>ROUND((AG339-0.01),2)</f>
        <v>48.16</v>
      </c>
      <c r="AH340" s="134"/>
      <c r="AI340" s="135">
        <f>$C$2</f>
        <v>800</v>
      </c>
    </row>
    <row r="341" spans="1:38" customHeight="1" ht="15">
      <c r="AF341" s="16"/>
      <c r="AG341" s="133">
        <f>ROUND((AG340-0.01),2)</f>
        <v>48.15</v>
      </c>
      <c r="AH341" s="134"/>
      <c r="AI341" s="135">
        <f>$C$2</f>
        <v>800</v>
      </c>
    </row>
    <row r="342" spans="1:38" customHeight="1" ht="15">
      <c r="AF342" s="16"/>
      <c r="AG342" s="133">
        <f>ROUND((AG341-0.01),2)</f>
        <v>48.14</v>
      </c>
      <c r="AH342" s="134"/>
      <c r="AI342" s="135">
        <f>$C$2</f>
        <v>800</v>
      </c>
    </row>
    <row r="343" spans="1:38" customHeight="1" ht="15">
      <c r="AF343" s="16"/>
      <c r="AG343" s="133">
        <f>ROUND((AG342-0.01),2)</f>
        <v>48.13</v>
      </c>
      <c r="AH343" s="134"/>
      <c r="AI343" s="135">
        <f>$C$2</f>
        <v>800</v>
      </c>
    </row>
    <row r="344" spans="1:38" customHeight="1" ht="15">
      <c r="AF344" s="16"/>
      <c r="AG344" s="133">
        <f>ROUND((AG343-0.01),2)</f>
        <v>48.12</v>
      </c>
      <c r="AH344" s="134"/>
      <c r="AI344" s="135">
        <f>$C$2</f>
        <v>800</v>
      </c>
    </row>
    <row r="345" spans="1:38" customHeight="1" ht="15">
      <c r="AF345" s="16"/>
      <c r="AG345" s="133">
        <f>ROUND((AG344-0.01),2)</f>
        <v>48.11</v>
      </c>
      <c r="AH345" s="134"/>
      <c r="AI345" s="135">
        <f>$C$2</f>
        <v>800</v>
      </c>
    </row>
    <row r="346" spans="1:38" customHeight="1" ht="15">
      <c r="AF346" s="16"/>
      <c r="AG346" s="133">
        <f>ROUND((AG345-0.01),2)</f>
        <v>48.1</v>
      </c>
      <c r="AH346" s="134"/>
      <c r="AI346" s="135">
        <f>$C$2</f>
        <v>800</v>
      </c>
    </row>
    <row r="347" spans="1:38" customHeight="1" ht="15">
      <c r="AF347" s="16"/>
      <c r="AG347" s="133">
        <f>ROUND((AG346-0.01),2)</f>
        <v>48.09</v>
      </c>
      <c r="AH347" s="134"/>
      <c r="AI347" s="135">
        <f>$C$2</f>
        <v>800</v>
      </c>
    </row>
    <row r="348" spans="1:38" customHeight="1" ht="15">
      <c r="AF348" s="16"/>
      <c r="AG348" s="133">
        <f>ROUND((AG347-0.01),2)</f>
        <v>48.08</v>
      </c>
      <c r="AH348" s="134"/>
      <c r="AI348" s="135">
        <f>$C$2</f>
        <v>800</v>
      </c>
    </row>
    <row r="349" spans="1:38" customHeight="1" ht="15">
      <c r="AF349" s="16"/>
      <c r="AG349" s="133">
        <f>ROUND((AG348-0.01),2)</f>
        <v>48.07</v>
      </c>
      <c r="AH349" s="134"/>
      <c r="AI349" s="135">
        <f>$C$2</f>
        <v>800</v>
      </c>
    </row>
    <row r="350" spans="1:38" customHeight="1" ht="15">
      <c r="AF350" s="16"/>
      <c r="AG350" s="133">
        <f>ROUND((AG349-0.01),2)</f>
        <v>48.06</v>
      </c>
      <c r="AH350" s="134"/>
      <c r="AI350" s="135">
        <f>$C$2</f>
        <v>800</v>
      </c>
    </row>
    <row r="351" spans="1:38" customHeight="1" ht="15">
      <c r="AF351" s="16"/>
      <c r="AG351" s="133">
        <f>ROUND((AG350-0.01),2)</f>
        <v>48.05</v>
      </c>
      <c r="AH351" s="134"/>
      <c r="AI351" s="135">
        <f>$C$2</f>
        <v>800</v>
      </c>
    </row>
    <row r="352" spans="1:38" customHeight="1" ht="15">
      <c r="AF352" s="16"/>
      <c r="AG352" s="133">
        <f>ROUND((AG351-0.01),2)</f>
        <v>48.04</v>
      </c>
      <c r="AH352" s="134"/>
      <c r="AI352" s="135">
        <f>$C$2</f>
        <v>800</v>
      </c>
    </row>
    <row r="353" spans="1:38" customHeight="1" ht="15">
      <c r="AF353" s="16"/>
      <c r="AG353" s="133">
        <f>ROUND((AG352-0.01),2)</f>
        <v>48.03</v>
      </c>
      <c r="AH353" s="134"/>
      <c r="AI353" s="135">
        <f>$C$2</f>
        <v>800</v>
      </c>
    </row>
    <row r="354" spans="1:38" customHeight="1" ht="15">
      <c r="AF354" s="16"/>
      <c r="AG354" s="133">
        <f>ROUND((AG353-0.01),2)</f>
        <v>48.02</v>
      </c>
      <c r="AH354" s="134"/>
      <c r="AI354" s="135">
        <f>$C$2</f>
        <v>800</v>
      </c>
    </row>
    <row r="355" spans="1:38" customHeight="1" ht="15">
      <c r="AF355" s="16"/>
      <c r="AG355" s="133">
        <f>ROUND((AG354-0.01),2)</f>
        <v>48.01</v>
      </c>
      <c r="AH355" s="134"/>
      <c r="AI355" s="135">
        <f>$C$2</f>
        <v>800</v>
      </c>
    </row>
    <row r="356" spans="1:38" customHeight="1" ht="15">
      <c r="AF356" s="16"/>
      <c r="AG356" s="136">
        <f>ROUND((AG355-0.01),2)</f>
        <v>48</v>
      </c>
      <c r="AH356" s="137"/>
      <c r="AI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H105:Z105"/>
    <mergeCell ref="S107:Z107"/>
    <mergeCell ref="E1:H1"/>
    <mergeCell ref="AA2:AD2"/>
    <mergeCell ref="AA3:AD3"/>
    <mergeCell ref="B4:D4"/>
    <mergeCell ref="S4:AC4"/>
  </mergeCells>
  <conditionalFormatting sqref="AD8">
    <cfRule type="cellIs" dxfId="0" priority="1" operator="lessThan">
      <formula>0</formula>
    </cfRule>
  </conditionalFormatting>
  <conditionalFormatting sqref="AD9">
    <cfRule type="cellIs" dxfId="0" priority="2" operator="lessThan">
      <formula>0</formula>
    </cfRule>
  </conditionalFormatting>
  <conditionalFormatting sqref="AD10">
    <cfRule type="cellIs" dxfId="0" priority="3" operator="lessThan">
      <formula>0</formula>
    </cfRule>
  </conditionalFormatting>
  <conditionalFormatting sqref="AD11">
    <cfRule type="cellIs" dxfId="0" priority="4" operator="lessThan">
      <formula>0</formula>
    </cfRule>
  </conditionalFormatting>
  <conditionalFormatting sqref="AD12">
    <cfRule type="cellIs" dxfId="0" priority="5" operator="lessThan">
      <formula>0</formula>
    </cfRule>
  </conditionalFormatting>
  <conditionalFormatting sqref="AD13">
    <cfRule type="cellIs" dxfId="0" priority="6" operator="lessThan">
      <formula>0</formula>
    </cfRule>
  </conditionalFormatting>
  <conditionalFormatting sqref="AD14">
    <cfRule type="cellIs" dxfId="0" priority="7" operator="lessThan">
      <formula>0</formula>
    </cfRule>
  </conditionalFormatting>
  <conditionalFormatting sqref="AD15">
    <cfRule type="cellIs" dxfId="0" priority="8" operator="lessThan">
      <formula>0</formula>
    </cfRule>
  </conditionalFormatting>
  <conditionalFormatting sqref="AD16">
    <cfRule type="cellIs" dxfId="0" priority="9" operator="lessThan">
      <formula>0</formula>
    </cfRule>
  </conditionalFormatting>
  <conditionalFormatting sqref="AD17">
    <cfRule type="cellIs" dxfId="0" priority="10" operator="lessThan">
      <formula>0</formula>
    </cfRule>
  </conditionalFormatting>
  <conditionalFormatting sqref="AD18">
    <cfRule type="cellIs" dxfId="0" priority="11" operator="lessThan">
      <formula>0</formula>
    </cfRule>
  </conditionalFormatting>
  <conditionalFormatting sqref="AD19">
    <cfRule type="cellIs" dxfId="0" priority="12" operator="lessThan">
      <formula>0</formula>
    </cfRule>
  </conditionalFormatting>
  <conditionalFormatting sqref="AD20">
    <cfRule type="cellIs" dxfId="0" priority="13" operator="lessThan">
      <formula>0</formula>
    </cfRule>
  </conditionalFormatting>
  <conditionalFormatting sqref="AD21">
    <cfRule type="cellIs" dxfId="0" priority="14" operator="lessThan">
      <formula>0</formula>
    </cfRule>
  </conditionalFormatting>
  <conditionalFormatting sqref="AD22">
    <cfRule type="cellIs" dxfId="0" priority="15" operator="lessThan">
      <formula>0</formula>
    </cfRule>
  </conditionalFormatting>
  <conditionalFormatting sqref="AD23">
    <cfRule type="cellIs" dxfId="0" priority="16" operator="lessThan">
      <formula>0</formula>
    </cfRule>
  </conditionalFormatting>
  <conditionalFormatting sqref="AD24">
    <cfRule type="cellIs" dxfId="0" priority="17" operator="lessThan">
      <formula>0</formula>
    </cfRule>
  </conditionalFormatting>
  <conditionalFormatting sqref="AD25">
    <cfRule type="cellIs" dxfId="0" priority="18" operator="lessThan">
      <formula>0</formula>
    </cfRule>
  </conditionalFormatting>
  <conditionalFormatting sqref="AD26">
    <cfRule type="cellIs" dxfId="0" priority="19" operator="lessThan">
      <formula>0</formula>
    </cfRule>
  </conditionalFormatting>
  <conditionalFormatting sqref="AD27">
    <cfRule type="cellIs" dxfId="0" priority="20" operator="lessThan">
      <formula>0</formula>
    </cfRule>
  </conditionalFormatting>
  <conditionalFormatting sqref="AD28">
    <cfRule type="cellIs" dxfId="0" priority="21" operator="lessThan">
      <formula>0</formula>
    </cfRule>
  </conditionalFormatting>
  <conditionalFormatting sqref="AD29">
    <cfRule type="cellIs" dxfId="0" priority="22" operator="lessThan">
      <formula>0</formula>
    </cfRule>
  </conditionalFormatting>
  <conditionalFormatting sqref="AD30">
    <cfRule type="cellIs" dxfId="0" priority="23" operator="lessThan">
      <formula>0</formula>
    </cfRule>
  </conditionalFormatting>
  <conditionalFormatting sqref="AD31">
    <cfRule type="cellIs" dxfId="0" priority="24" operator="lessThan">
      <formula>0</formula>
    </cfRule>
  </conditionalFormatting>
  <conditionalFormatting sqref="AD32">
    <cfRule type="cellIs" dxfId="0" priority="25" operator="lessThan">
      <formula>0</formula>
    </cfRule>
  </conditionalFormatting>
  <conditionalFormatting sqref="AD33">
    <cfRule type="cellIs" dxfId="0" priority="26" operator="lessThan">
      <formula>0</formula>
    </cfRule>
  </conditionalFormatting>
  <conditionalFormatting sqref="AD34">
    <cfRule type="cellIs" dxfId="0" priority="27" operator="lessThan">
      <formula>0</formula>
    </cfRule>
  </conditionalFormatting>
  <conditionalFormatting sqref="AD35">
    <cfRule type="cellIs" dxfId="0" priority="28" operator="lessThan">
      <formula>0</formula>
    </cfRule>
  </conditionalFormatting>
  <conditionalFormatting sqref="AD36">
    <cfRule type="cellIs" dxfId="0" priority="29" operator="lessThan">
      <formula>0</formula>
    </cfRule>
  </conditionalFormatting>
  <conditionalFormatting sqref="AD37">
    <cfRule type="cellIs" dxfId="0" priority="30" operator="lessThan">
      <formula>0</formula>
    </cfRule>
  </conditionalFormatting>
  <conditionalFormatting sqref="AD38">
    <cfRule type="cellIs" dxfId="0" priority="31" operator="lessThan">
      <formula>0</formula>
    </cfRule>
  </conditionalFormatting>
  <conditionalFormatting sqref="AD39">
    <cfRule type="cellIs" dxfId="0" priority="32" operator="lessThan">
      <formula>0</formula>
    </cfRule>
  </conditionalFormatting>
  <conditionalFormatting sqref="AD40">
    <cfRule type="cellIs" dxfId="0" priority="33" operator="lessThan">
      <formula>0</formula>
    </cfRule>
  </conditionalFormatting>
  <conditionalFormatting sqref="AD41">
    <cfRule type="cellIs" dxfId="0" priority="34" operator="lessThan">
      <formula>0</formula>
    </cfRule>
  </conditionalFormatting>
  <conditionalFormatting sqref="AD42">
    <cfRule type="cellIs" dxfId="0" priority="35" operator="lessThan">
      <formula>0</formula>
    </cfRule>
  </conditionalFormatting>
  <conditionalFormatting sqref="AD43">
    <cfRule type="cellIs" dxfId="0" priority="36" operator="lessThan">
      <formula>0</formula>
    </cfRule>
  </conditionalFormatting>
  <conditionalFormatting sqref="AD44">
    <cfRule type="cellIs" dxfId="0" priority="37" operator="lessThan">
      <formula>0</formula>
    </cfRule>
  </conditionalFormatting>
  <conditionalFormatting sqref="AD45">
    <cfRule type="cellIs" dxfId="0" priority="38" operator="lessThan">
      <formula>0</formula>
    </cfRule>
  </conditionalFormatting>
  <conditionalFormatting sqref="AD46">
    <cfRule type="cellIs" dxfId="0" priority="39" operator="lessThan">
      <formula>0</formula>
    </cfRule>
  </conditionalFormatting>
  <conditionalFormatting sqref="AD47">
    <cfRule type="cellIs" dxfId="0" priority="40" operator="lessThan">
      <formula>0</formula>
    </cfRule>
  </conditionalFormatting>
  <conditionalFormatting sqref="AD48">
    <cfRule type="cellIs" dxfId="0" priority="41" operator="lessThan">
      <formula>0</formula>
    </cfRule>
  </conditionalFormatting>
  <conditionalFormatting sqref="AD49">
    <cfRule type="cellIs" dxfId="0" priority="42" operator="lessThan">
      <formula>0</formula>
    </cfRule>
  </conditionalFormatting>
  <conditionalFormatting sqref="AD50">
    <cfRule type="cellIs" dxfId="0" priority="43" operator="lessThan">
      <formula>0</formula>
    </cfRule>
  </conditionalFormatting>
  <conditionalFormatting sqref="AD51">
    <cfRule type="cellIs" dxfId="0" priority="44" operator="lessThan">
      <formula>0</formula>
    </cfRule>
  </conditionalFormatting>
  <conditionalFormatting sqref="AD52">
    <cfRule type="cellIs" dxfId="0" priority="45" operator="lessThan">
      <formula>0</formula>
    </cfRule>
  </conditionalFormatting>
  <conditionalFormatting sqref="AD53">
    <cfRule type="cellIs" dxfId="0" priority="46" operator="lessThan">
      <formula>0</formula>
    </cfRule>
  </conditionalFormatting>
  <conditionalFormatting sqref="AD54">
    <cfRule type="cellIs" dxfId="0" priority="47" operator="lessThan">
      <formula>0</formula>
    </cfRule>
  </conditionalFormatting>
  <conditionalFormatting sqref="AD55">
    <cfRule type="cellIs" dxfId="0" priority="48" operator="lessThan">
      <formula>0</formula>
    </cfRule>
  </conditionalFormatting>
  <conditionalFormatting sqref="AD56">
    <cfRule type="cellIs" dxfId="0" priority="49" operator="lessThan">
      <formula>0</formula>
    </cfRule>
  </conditionalFormatting>
  <conditionalFormatting sqref="AD57">
    <cfRule type="cellIs" dxfId="0" priority="50" operator="lessThan">
      <formula>0</formula>
    </cfRule>
  </conditionalFormatting>
  <conditionalFormatting sqref="AD58">
    <cfRule type="cellIs" dxfId="0" priority="51" operator="lessThan">
      <formula>0</formula>
    </cfRule>
  </conditionalFormatting>
  <conditionalFormatting sqref="AD59">
    <cfRule type="cellIs" dxfId="0" priority="52" operator="lessThan">
      <formula>0</formula>
    </cfRule>
  </conditionalFormatting>
  <conditionalFormatting sqref="AD60">
    <cfRule type="cellIs" dxfId="0" priority="53" operator="lessThan">
      <formula>0</formula>
    </cfRule>
  </conditionalFormatting>
  <conditionalFormatting sqref="AD61">
    <cfRule type="cellIs" dxfId="0" priority="54" operator="lessThan">
      <formula>0</formula>
    </cfRule>
  </conditionalFormatting>
  <conditionalFormatting sqref="AD62">
    <cfRule type="cellIs" dxfId="0" priority="55" operator="lessThan">
      <formula>0</formula>
    </cfRule>
  </conditionalFormatting>
  <conditionalFormatting sqref="AD63">
    <cfRule type="cellIs" dxfId="0" priority="56" operator="lessThan">
      <formula>0</formula>
    </cfRule>
  </conditionalFormatting>
  <conditionalFormatting sqref="AD64">
    <cfRule type="cellIs" dxfId="0" priority="57" operator="lessThan">
      <formula>0</formula>
    </cfRule>
  </conditionalFormatting>
  <conditionalFormatting sqref="AD65">
    <cfRule type="cellIs" dxfId="0" priority="58" operator="lessThan">
      <formula>0</formula>
    </cfRule>
  </conditionalFormatting>
  <conditionalFormatting sqref="AD66">
    <cfRule type="cellIs" dxfId="0" priority="59" operator="lessThan">
      <formula>0</formula>
    </cfRule>
  </conditionalFormatting>
  <conditionalFormatting sqref="AD67">
    <cfRule type="cellIs" dxfId="0" priority="60" operator="lessThan">
      <formula>0</formula>
    </cfRule>
  </conditionalFormatting>
  <conditionalFormatting sqref="AD68">
    <cfRule type="cellIs" dxfId="0" priority="61" operator="lessThan">
      <formula>0</formula>
    </cfRule>
  </conditionalFormatting>
  <conditionalFormatting sqref="AD69">
    <cfRule type="cellIs" dxfId="0" priority="62" operator="lessThan">
      <formula>0</formula>
    </cfRule>
  </conditionalFormatting>
  <conditionalFormatting sqref="AD70">
    <cfRule type="cellIs" dxfId="0" priority="63" operator="lessThan">
      <formula>0</formula>
    </cfRule>
  </conditionalFormatting>
  <conditionalFormatting sqref="AD71">
    <cfRule type="cellIs" dxfId="0" priority="64" operator="lessThan">
      <formula>0</formula>
    </cfRule>
  </conditionalFormatting>
  <conditionalFormatting sqref="AD72">
    <cfRule type="cellIs" dxfId="0" priority="65" operator="lessThan">
      <formula>0</formula>
    </cfRule>
  </conditionalFormatting>
  <conditionalFormatting sqref="AD73">
    <cfRule type="cellIs" dxfId="0" priority="66" operator="lessThan">
      <formula>0</formula>
    </cfRule>
  </conditionalFormatting>
  <conditionalFormatting sqref="AD74">
    <cfRule type="cellIs" dxfId="0" priority="67" operator="lessThan">
      <formula>0</formula>
    </cfRule>
  </conditionalFormatting>
  <conditionalFormatting sqref="AD75">
    <cfRule type="cellIs" dxfId="0" priority="68" operator="lessThan">
      <formula>0</formula>
    </cfRule>
  </conditionalFormatting>
  <conditionalFormatting sqref="AD76">
    <cfRule type="cellIs" dxfId="0" priority="69" operator="lessThan">
      <formula>0</formula>
    </cfRule>
  </conditionalFormatting>
  <conditionalFormatting sqref="AD77">
    <cfRule type="cellIs" dxfId="0" priority="70" operator="lessThan">
      <formula>0</formula>
    </cfRule>
  </conditionalFormatting>
  <conditionalFormatting sqref="AD78">
    <cfRule type="cellIs" dxfId="0" priority="71" operator="lessThan">
      <formula>0</formula>
    </cfRule>
  </conditionalFormatting>
  <conditionalFormatting sqref="AD79">
    <cfRule type="cellIs" dxfId="0" priority="72" operator="lessThan">
      <formula>0</formula>
    </cfRule>
  </conditionalFormatting>
  <conditionalFormatting sqref="AD80">
    <cfRule type="cellIs" dxfId="0" priority="73" operator="lessThan">
      <formula>0</formula>
    </cfRule>
  </conditionalFormatting>
  <conditionalFormatting sqref="AD81">
    <cfRule type="cellIs" dxfId="0" priority="74" operator="lessThan">
      <formula>0</formula>
    </cfRule>
  </conditionalFormatting>
  <conditionalFormatting sqref="AD82">
    <cfRule type="cellIs" dxfId="0" priority="75" operator="lessThan">
      <formula>0</formula>
    </cfRule>
  </conditionalFormatting>
  <conditionalFormatting sqref="AD83">
    <cfRule type="cellIs" dxfId="0" priority="76" operator="lessThan">
      <formula>0</formula>
    </cfRule>
  </conditionalFormatting>
  <conditionalFormatting sqref="AD84">
    <cfRule type="cellIs" dxfId="0" priority="77" operator="lessThan">
      <formula>0</formula>
    </cfRule>
  </conditionalFormatting>
  <conditionalFormatting sqref="AD85">
    <cfRule type="cellIs" dxfId="0" priority="78" operator="lessThan">
      <formula>0</formula>
    </cfRule>
  </conditionalFormatting>
  <conditionalFormatting sqref="AD86">
    <cfRule type="cellIs" dxfId="0" priority="79" operator="lessThan">
      <formula>0</formula>
    </cfRule>
  </conditionalFormatting>
  <conditionalFormatting sqref="AD87">
    <cfRule type="cellIs" dxfId="0" priority="80" operator="lessThan">
      <formula>0</formula>
    </cfRule>
  </conditionalFormatting>
  <conditionalFormatting sqref="AD88">
    <cfRule type="cellIs" dxfId="0" priority="81" operator="lessThan">
      <formula>0</formula>
    </cfRule>
  </conditionalFormatting>
  <conditionalFormatting sqref="AD89">
    <cfRule type="cellIs" dxfId="0" priority="82" operator="lessThan">
      <formula>0</formula>
    </cfRule>
  </conditionalFormatting>
  <conditionalFormatting sqref="AD90">
    <cfRule type="cellIs" dxfId="0" priority="83" operator="lessThan">
      <formula>0</formula>
    </cfRule>
  </conditionalFormatting>
  <conditionalFormatting sqref="AD91">
    <cfRule type="cellIs" dxfId="0" priority="84" operator="lessThan">
      <formula>0</formula>
    </cfRule>
  </conditionalFormatting>
  <conditionalFormatting sqref="AD92">
    <cfRule type="cellIs" dxfId="0" priority="85" operator="lessThan">
      <formula>0</formula>
    </cfRule>
  </conditionalFormatting>
  <conditionalFormatting sqref="AD93">
    <cfRule type="cellIs" dxfId="0" priority="86" operator="lessThan">
      <formula>0</formula>
    </cfRule>
  </conditionalFormatting>
  <conditionalFormatting sqref="AD94">
    <cfRule type="cellIs" dxfId="0" priority="87" operator="lessThan">
      <formula>0</formula>
    </cfRule>
  </conditionalFormatting>
  <conditionalFormatting sqref="AD95">
    <cfRule type="cellIs" dxfId="0" priority="88" operator="lessThan">
      <formula>0</formula>
    </cfRule>
  </conditionalFormatting>
  <conditionalFormatting sqref="AD96">
    <cfRule type="cellIs" dxfId="0" priority="89" operator="lessThan">
      <formula>0</formula>
    </cfRule>
  </conditionalFormatting>
  <conditionalFormatting sqref="AD97">
    <cfRule type="cellIs" dxfId="0" priority="90" operator="lessThan">
      <formula>0</formula>
    </cfRule>
  </conditionalFormatting>
  <conditionalFormatting sqref="AD98">
    <cfRule type="cellIs" dxfId="0" priority="91" operator="lessThan">
      <formula>0</formula>
    </cfRule>
  </conditionalFormatting>
  <conditionalFormatting sqref="AD99">
    <cfRule type="cellIs" dxfId="0" priority="92" operator="lessThan">
      <formula>0</formula>
    </cfRule>
  </conditionalFormatting>
  <conditionalFormatting sqref="AD100">
    <cfRule type="cellIs" dxfId="0" priority="93" operator="lessThan">
      <formula>0</formula>
    </cfRule>
  </conditionalFormatting>
  <conditionalFormatting sqref="AD101">
    <cfRule type="cellIs" dxfId="0" priority="94" operator="lessThan">
      <formula>0</formula>
    </cfRule>
  </conditionalFormatting>
  <conditionalFormatting sqref="AD102">
    <cfRule type="cellIs" dxfId="0" priority="95" operator="lessThan">
      <formula>0</formula>
    </cfRule>
  </conditionalFormatting>
  <conditionalFormatting sqref="AD103">
    <cfRule type="cellIs" dxfId="0" priority="96" operator="lessThan">
      <formula>0</formula>
    </cfRule>
  </conditionalFormatting>
  <conditionalFormatting sqref="AC8">
    <cfRule type="cellIs" dxfId="1" priority="97" operator="between">
      <formula>0</formula>
      <formula>1000000</formula>
    </cfRule>
  </conditionalFormatting>
  <conditionalFormatting sqref="AC9">
    <cfRule type="cellIs" dxfId="1" priority="98" operator="between">
      <formula>0</formula>
      <formula>1000000</formula>
    </cfRule>
  </conditionalFormatting>
  <conditionalFormatting sqref="AC10">
    <cfRule type="cellIs" dxfId="1" priority="99" operator="between">
      <formula>0</formula>
      <formula>1000000</formula>
    </cfRule>
  </conditionalFormatting>
  <conditionalFormatting sqref="AC11">
    <cfRule type="cellIs" dxfId="1" priority="100" operator="between">
      <formula>0</formula>
      <formula>1000000</formula>
    </cfRule>
  </conditionalFormatting>
  <conditionalFormatting sqref="AC12">
    <cfRule type="cellIs" dxfId="1" priority="101" operator="between">
      <formula>0</formula>
      <formula>1000000</formula>
    </cfRule>
  </conditionalFormatting>
  <conditionalFormatting sqref="AC13">
    <cfRule type="cellIs" dxfId="1" priority="102" operator="between">
      <formula>0</formula>
      <formula>1000000</formula>
    </cfRule>
  </conditionalFormatting>
  <conditionalFormatting sqref="AC14">
    <cfRule type="cellIs" dxfId="1" priority="103" operator="between">
      <formula>0</formula>
      <formula>1000000</formula>
    </cfRule>
  </conditionalFormatting>
  <conditionalFormatting sqref="AC15">
    <cfRule type="cellIs" dxfId="1" priority="104" operator="between">
      <formula>0</formula>
      <formula>1000000</formula>
    </cfRule>
  </conditionalFormatting>
  <conditionalFormatting sqref="AC16">
    <cfRule type="cellIs" dxfId="1" priority="105" operator="between">
      <formula>0</formula>
      <formula>1000000</formula>
    </cfRule>
  </conditionalFormatting>
  <conditionalFormatting sqref="AC17">
    <cfRule type="cellIs" dxfId="1" priority="106" operator="between">
      <formula>0</formula>
      <formula>1000000</formula>
    </cfRule>
  </conditionalFormatting>
  <conditionalFormatting sqref="AC18">
    <cfRule type="cellIs" dxfId="1" priority="107" operator="between">
      <formula>0</formula>
      <formula>1000000</formula>
    </cfRule>
  </conditionalFormatting>
  <conditionalFormatting sqref="AC19">
    <cfRule type="cellIs" dxfId="1" priority="108" operator="between">
      <formula>0</formula>
      <formula>1000000</formula>
    </cfRule>
  </conditionalFormatting>
  <conditionalFormatting sqref="AC20">
    <cfRule type="cellIs" dxfId="1" priority="109" operator="between">
      <formula>0</formula>
      <formula>1000000</formula>
    </cfRule>
  </conditionalFormatting>
  <conditionalFormatting sqref="AC21">
    <cfRule type="cellIs" dxfId="1" priority="110" operator="between">
      <formula>0</formula>
      <formula>1000000</formula>
    </cfRule>
  </conditionalFormatting>
  <conditionalFormatting sqref="AC22">
    <cfRule type="cellIs" dxfId="1" priority="111" operator="between">
      <formula>0</formula>
      <formula>1000000</formula>
    </cfRule>
  </conditionalFormatting>
  <conditionalFormatting sqref="AC23">
    <cfRule type="cellIs" dxfId="1" priority="112" operator="between">
      <formula>0</formula>
      <formula>1000000</formula>
    </cfRule>
  </conditionalFormatting>
  <conditionalFormatting sqref="AC24">
    <cfRule type="cellIs" dxfId="1" priority="113" operator="between">
      <formula>0</formula>
      <formula>1000000</formula>
    </cfRule>
  </conditionalFormatting>
  <conditionalFormatting sqref="AC25">
    <cfRule type="cellIs" dxfId="1" priority="114" operator="between">
      <formula>0</formula>
      <formula>1000000</formula>
    </cfRule>
  </conditionalFormatting>
  <conditionalFormatting sqref="AC26">
    <cfRule type="cellIs" dxfId="1" priority="115" operator="between">
      <formula>0</formula>
      <formula>1000000</formula>
    </cfRule>
  </conditionalFormatting>
  <conditionalFormatting sqref="AC27">
    <cfRule type="cellIs" dxfId="1" priority="116" operator="between">
      <formula>0</formula>
      <formula>1000000</formula>
    </cfRule>
  </conditionalFormatting>
  <conditionalFormatting sqref="AC28">
    <cfRule type="cellIs" dxfId="1" priority="117" operator="between">
      <formula>0</formula>
      <formula>1000000</formula>
    </cfRule>
  </conditionalFormatting>
  <conditionalFormatting sqref="AC29">
    <cfRule type="cellIs" dxfId="1" priority="118" operator="between">
      <formula>0</formula>
      <formula>1000000</formula>
    </cfRule>
  </conditionalFormatting>
  <conditionalFormatting sqref="AC30">
    <cfRule type="cellIs" dxfId="1" priority="119" operator="between">
      <formula>0</formula>
      <formula>1000000</formula>
    </cfRule>
  </conditionalFormatting>
  <conditionalFormatting sqref="AC31">
    <cfRule type="cellIs" dxfId="1" priority="120" operator="between">
      <formula>0</formula>
      <formula>1000000</formula>
    </cfRule>
  </conditionalFormatting>
  <conditionalFormatting sqref="AC32">
    <cfRule type="cellIs" dxfId="1" priority="121" operator="between">
      <formula>0</formula>
      <formula>1000000</formula>
    </cfRule>
  </conditionalFormatting>
  <conditionalFormatting sqref="AC33">
    <cfRule type="cellIs" dxfId="1" priority="122" operator="between">
      <formula>0</formula>
      <formula>1000000</formula>
    </cfRule>
  </conditionalFormatting>
  <conditionalFormatting sqref="AC34">
    <cfRule type="cellIs" dxfId="1" priority="123" operator="between">
      <formula>0</formula>
      <formula>1000000</formula>
    </cfRule>
  </conditionalFormatting>
  <conditionalFormatting sqref="AC35">
    <cfRule type="cellIs" dxfId="1" priority="124" operator="between">
      <formula>0</formula>
      <formula>1000000</formula>
    </cfRule>
  </conditionalFormatting>
  <conditionalFormatting sqref="AC36">
    <cfRule type="cellIs" dxfId="1" priority="125" operator="between">
      <formula>0</formula>
      <formula>1000000</formula>
    </cfRule>
  </conditionalFormatting>
  <conditionalFormatting sqref="AC37">
    <cfRule type="cellIs" dxfId="1" priority="126" operator="between">
      <formula>0</formula>
      <formula>1000000</formula>
    </cfRule>
  </conditionalFormatting>
  <conditionalFormatting sqref="AC38">
    <cfRule type="cellIs" dxfId="1" priority="127" operator="between">
      <formula>0</formula>
      <formula>1000000</formula>
    </cfRule>
  </conditionalFormatting>
  <conditionalFormatting sqref="AC39">
    <cfRule type="cellIs" dxfId="1" priority="128" operator="between">
      <formula>0</formula>
      <formula>1000000</formula>
    </cfRule>
  </conditionalFormatting>
  <conditionalFormatting sqref="AC40">
    <cfRule type="cellIs" dxfId="1" priority="129" operator="between">
      <formula>0</formula>
      <formula>1000000</formula>
    </cfRule>
  </conditionalFormatting>
  <conditionalFormatting sqref="AC41">
    <cfRule type="cellIs" dxfId="1" priority="130" operator="between">
      <formula>0</formula>
      <formula>1000000</formula>
    </cfRule>
  </conditionalFormatting>
  <conditionalFormatting sqref="AC42">
    <cfRule type="cellIs" dxfId="1" priority="131" operator="between">
      <formula>0</formula>
      <formula>1000000</formula>
    </cfRule>
  </conditionalFormatting>
  <conditionalFormatting sqref="AC43">
    <cfRule type="cellIs" dxfId="1" priority="132" operator="between">
      <formula>0</formula>
      <formula>1000000</formula>
    </cfRule>
  </conditionalFormatting>
  <conditionalFormatting sqref="AC44">
    <cfRule type="cellIs" dxfId="1" priority="133" operator="between">
      <formula>0</formula>
      <formula>1000000</formula>
    </cfRule>
  </conditionalFormatting>
  <conditionalFormatting sqref="AC45">
    <cfRule type="cellIs" dxfId="1" priority="134" operator="between">
      <formula>0</formula>
      <formula>1000000</formula>
    </cfRule>
  </conditionalFormatting>
  <conditionalFormatting sqref="AC46">
    <cfRule type="cellIs" dxfId="1" priority="135" operator="between">
      <formula>0</formula>
      <formula>1000000</formula>
    </cfRule>
  </conditionalFormatting>
  <conditionalFormatting sqref="AC47">
    <cfRule type="cellIs" dxfId="1" priority="136" operator="between">
      <formula>0</formula>
      <formula>1000000</formula>
    </cfRule>
  </conditionalFormatting>
  <conditionalFormatting sqref="AC48">
    <cfRule type="cellIs" dxfId="1" priority="137" operator="between">
      <formula>0</formula>
      <formula>1000000</formula>
    </cfRule>
  </conditionalFormatting>
  <conditionalFormatting sqref="AC49">
    <cfRule type="cellIs" dxfId="1" priority="138" operator="between">
      <formula>0</formula>
      <formula>1000000</formula>
    </cfRule>
  </conditionalFormatting>
  <conditionalFormatting sqref="AC50">
    <cfRule type="cellIs" dxfId="1" priority="139" operator="between">
      <formula>0</formula>
      <formula>1000000</formula>
    </cfRule>
  </conditionalFormatting>
  <conditionalFormatting sqref="AC51">
    <cfRule type="cellIs" dxfId="1" priority="140" operator="between">
      <formula>0</formula>
      <formula>1000000</formula>
    </cfRule>
  </conditionalFormatting>
  <conditionalFormatting sqref="AC52">
    <cfRule type="cellIs" dxfId="1" priority="141" operator="between">
      <formula>0</formula>
      <formula>1000000</formula>
    </cfRule>
  </conditionalFormatting>
  <conditionalFormatting sqref="AC53">
    <cfRule type="cellIs" dxfId="1" priority="142" operator="between">
      <formula>0</formula>
      <formula>1000000</formula>
    </cfRule>
  </conditionalFormatting>
  <conditionalFormatting sqref="AC54">
    <cfRule type="cellIs" dxfId="1" priority="143" operator="between">
      <formula>0</formula>
      <formula>1000000</formula>
    </cfRule>
  </conditionalFormatting>
  <conditionalFormatting sqref="AC55">
    <cfRule type="cellIs" dxfId="1" priority="144" operator="between">
      <formula>0</formula>
      <formula>1000000</formula>
    </cfRule>
  </conditionalFormatting>
  <conditionalFormatting sqref="AC56">
    <cfRule type="cellIs" dxfId="1" priority="145" operator="between">
      <formula>0</formula>
      <formula>1000000</formula>
    </cfRule>
  </conditionalFormatting>
  <conditionalFormatting sqref="AC57">
    <cfRule type="cellIs" dxfId="1" priority="146" operator="between">
      <formula>0</formula>
      <formula>1000000</formula>
    </cfRule>
  </conditionalFormatting>
  <conditionalFormatting sqref="AC58">
    <cfRule type="cellIs" dxfId="1" priority="147" operator="between">
      <formula>0</formula>
      <formula>1000000</formula>
    </cfRule>
  </conditionalFormatting>
  <conditionalFormatting sqref="AC59">
    <cfRule type="cellIs" dxfId="1" priority="148" operator="between">
      <formula>0</formula>
      <formula>1000000</formula>
    </cfRule>
  </conditionalFormatting>
  <conditionalFormatting sqref="AC60">
    <cfRule type="cellIs" dxfId="1" priority="149" operator="between">
      <formula>0</formula>
      <formula>1000000</formula>
    </cfRule>
  </conditionalFormatting>
  <conditionalFormatting sqref="AC61">
    <cfRule type="cellIs" dxfId="1" priority="150" operator="between">
      <formula>0</formula>
      <formula>1000000</formula>
    </cfRule>
  </conditionalFormatting>
  <conditionalFormatting sqref="AC62">
    <cfRule type="cellIs" dxfId="1" priority="151" operator="between">
      <formula>0</formula>
      <formula>1000000</formula>
    </cfRule>
  </conditionalFormatting>
  <conditionalFormatting sqref="AC63">
    <cfRule type="cellIs" dxfId="1" priority="152" operator="between">
      <formula>0</formula>
      <formula>1000000</formula>
    </cfRule>
  </conditionalFormatting>
  <conditionalFormatting sqref="AC64">
    <cfRule type="cellIs" dxfId="1" priority="153" operator="between">
      <formula>0</formula>
      <formula>1000000</formula>
    </cfRule>
  </conditionalFormatting>
  <conditionalFormatting sqref="AC65">
    <cfRule type="cellIs" dxfId="1" priority="154" operator="between">
      <formula>0</formula>
      <formula>1000000</formula>
    </cfRule>
  </conditionalFormatting>
  <conditionalFormatting sqref="AC66">
    <cfRule type="cellIs" dxfId="1" priority="155" operator="between">
      <formula>0</formula>
      <formula>1000000</formula>
    </cfRule>
  </conditionalFormatting>
  <conditionalFormatting sqref="AC67">
    <cfRule type="cellIs" dxfId="1" priority="156" operator="between">
      <formula>0</formula>
      <formula>1000000</formula>
    </cfRule>
  </conditionalFormatting>
  <conditionalFormatting sqref="AC68">
    <cfRule type="cellIs" dxfId="1" priority="157" operator="between">
      <formula>0</formula>
      <formula>1000000</formula>
    </cfRule>
  </conditionalFormatting>
  <conditionalFormatting sqref="AC69">
    <cfRule type="cellIs" dxfId="1" priority="158" operator="between">
      <formula>0</formula>
      <formula>1000000</formula>
    </cfRule>
  </conditionalFormatting>
  <conditionalFormatting sqref="AC70">
    <cfRule type="cellIs" dxfId="1" priority="159" operator="between">
      <formula>0</formula>
      <formula>1000000</formula>
    </cfRule>
  </conditionalFormatting>
  <conditionalFormatting sqref="AC71">
    <cfRule type="cellIs" dxfId="1" priority="160" operator="between">
      <formula>0</formula>
      <formula>1000000</formula>
    </cfRule>
  </conditionalFormatting>
  <conditionalFormatting sqref="AC72">
    <cfRule type="cellIs" dxfId="1" priority="161" operator="between">
      <formula>0</formula>
      <formula>1000000</formula>
    </cfRule>
  </conditionalFormatting>
  <conditionalFormatting sqref="AC73">
    <cfRule type="cellIs" dxfId="1" priority="162" operator="between">
      <formula>0</formula>
      <formula>1000000</formula>
    </cfRule>
  </conditionalFormatting>
  <conditionalFormatting sqref="AC74">
    <cfRule type="cellIs" dxfId="1" priority="163" operator="between">
      <formula>0</formula>
      <formula>1000000</formula>
    </cfRule>
  </conditionalFormatting>
  <conditionalFormatting sqref="AC75">
    <cfRule type="cellIs" dxfId="1" priority="164" operator="between">
      <formula>0</formula>
      <formula>1000000</formula>
    </cfRule>
  </conditionalFormatting>
  <conditionalFormatting sqref="AC76">
    <cfRule type="cellIs" dxfId="1" priority="165" operator="between">
      <formula>0</formula>
      <formula>1000000</formula>
    </cfRule>
  </conditionalFormatting>
  <conditionalFormatting sqref="AC77">
    <cfRule type="cellIs" dxfId="1" priority="166" operator="between">
      <formula>0</formula>
      <formula>1000000</formula>
    </cfRule>
  </conditionalFormatting>
  <conditionalFormatting sqref="AC78">
    <cfRule type="cellIs" dxfId="1" priority="167" operator="between">
      <formula>0</formula>
      <formula>1000000</formula>
    </cfRule>
  </conditionalFormatting>
  <conditionalFormatting sqref="AC79">
    <cfRule type="cellIs" dxfId="1" priority="168" operator="between">
      <formula>0</formula>
      <formula>1000000</formula>
    </cfRule>
  </conditionalFormatting>
  <conditionalFormatting sqref="AC80">
    <cfRule type="cellIs" dxfId="1" priority="169" operator="between">
      <formula>0</formula>
      <formula>1000000</formula>
    </cfRule>
  </conditionalFormatting>
  <conditionalFormatting sqref="AC81">
    <cfRule type="cellIs" dxfId="1" priority="170" operator="between">
      <formula>0</formula>
      <formula>1000000</formula>
    </cfRule>
  </conditionalFormatting>
  <conditionalFormatting sqref="AC82">
    <cfRule type="cellIs" dxfId="1" priority="171" operator="between">
      <formula>0</formula>
      <formula>1000000</formula>
    </cfRule>
  </conditionalFormatting>
  <conditionalFormatting sqref="AC83">
    <cfRule type="cellIs" dxfId="1" priority="172" operator="between">
      <formula>0</formula>
      <formula>1000000</formula>
    </cfRule>
  </conditionalFormatting>
  <conditionalFormatting sqref="AC84">
    <cfRule type="cellIs" dxfId="1" priority="173" operator="between">
      <formula>0</formula>
      <formula>1000000</formula>
    </cfRule>
  </conditionalFormatting>
  <conditionalFormatting sqref="AC85">
    <cfRule type="cellIs" dxfId="1" priority="174" operator="between">
      <formula>0</formula>
      <formula>1000000</formula>
    </cfRule>
  </conditionalFormatting>
  <conditionalFormatting sqref="AC86">
    <cfRule type="cellIs" dxfId="1" priority="175" operator="between">
      <formula>0</formula>
      <formula>1000000</formula>
    </cfRule>
  </conditionalFormatting>
  <conditionalFormatting sqref="AC87">
    <cfRule type="cellIs" dxfId="1" priority="176" operator="between">
      <formula>0</formula>
      <formula>1000000</formula>
    </cfRule>
  </conditionalFormatting>
  <conditionalFormatting sqref="AC88">
    <cfRule type="cellIs" dxfId="1" priority="177" operator="between">
      <formula>0</formula>
      <formula>1000000</formula>
    </cfRule>
  </conditionalFormatting>
  <conditionalFormatting sqref="AC89">
    <cfRule type="cellIs" dxfId="1" priority="178" operator="between">
      <formula>0</formula>
      <formula>1000000</formula>
    </cfRule>
  </conditionalFormatting>
  <conditionalFormatting sqref="AC90">
    <cfRule type="cellIs" dxfId="1" priority="179" operator="between">
      <formula>0</formula>
      <formula>1000000</formula>
    </cfRule>
  </conditionalFormatting>
  <conditionalFormatting sqref="AC91">
    <cfRule type="cellIs" dxfId="1" priority="180" operator="between">
      <formula>0</formula>
      <formula>1000000</formula>
    </cfRule>
  </conditionalFormatting>
  <conditionalFormatting sqref="AC92">
    <cfRule type="cellIs" dxfId="1" priority="181" operator="between">
      <formula>0</formula>
      <formula>1000000</formula>
    </cfRule>
  </conditionalFormatting>
  <conditionalFormatting sqref="AC93">
    <cfRule type="cellIs" dxfId="1" priority="182" operator="between">
      <formula>0</formula>
      <formula>1000000</formula>
    </cfRule>
  </conditionalFormatting>
  <conditionalFormatting sqref="AC94">
    <cfRule type="cellIs" dxfId="1" priority="183" operator="between">
      <formula>0</formula>
      <formula>1000000</formula>
    </cfRule>
  </conditionalFormatting>
  <conditionalFormatting sqref="AC95">
    <cfRule type="cellIs" dxfId="1" priority="184" operator="between">
      <formula>0</formula>
      <formula>1000000</formula>
    </cfRule>
  </conditionalFormatting>
  <conditionalFormatting sqref="AC96">
    <cfRule type="cellIs" dxfId="1" priority="185" operator="between">
      <formula>0</formula>
      <formula>1000000</formula>
    </cfRule>
  </conditionalFormatting>
  <conditionalFormatting sqref="AC97">
    <cfRule type="cellIs" dxfId="1" priority="186" operator="between">
      <formula>0</formula>
      <formula>1000000</formula>
    </cfRule>
  </conditionalFormatting>
  <conditionalFormatting sqref="AC98">
    <cfRule type="cellIs" dxfId="1" priority="187" operator="between">
      <formula>0</formula>
      <formula>1000000</formula>
    </cfRule>
  </conditionalFormatting>
  <conditionalFormatting sqref="AC99">
    <cfRule type="cellIs" dxfId="1" priority="188" operator="between">
      <formula>0</formula>
      <formula>1000000</formula>
    </cfRule>
  </conditionalFormatting>
  <conditionalFormatting sqref="AC100">
    <cfRule type="cellIs" dxfId="1" priority="189" operator="between">
      <formula>0</formula>
      <formula>1000000</formula>
    </cfRule>
  </conditionalFormatting>
  <conditionalFormatting sqref="AC101">
    <cfRule type="cellIs" dxfId="1" priority="190" operator="between">
      <formula>0</formula>
      <formula>1000000</formula>
    </cfRule>
  </conditionalFormatting>
  <conditionalFormatting sqref="AC102">
    <cfRule type="cellIs" dxfId="1" priority="191" operator="between">
      <formula>0</formula>
      <formula>1000000</formula>
    </cfRule>
  </conditionalFormatting>
  <conditionalFormatting sqref="AC103">
    <cfRule type="cellIs" dxfId="1" priority="192" operator="between">
      <formula>0</formula>
      <formula>1000000</formula>
    </cfRule>
  </conditionalFormatting>
  <conditionalFormatting sqref="M8">
    <cfRule type="cellIs" dxfId="2" priority="193" operator="greaterThan">
      <formula>0</formula>
    </cfRule>
  </conditionalFormatting>
  <conditionalFormatting sqref="M9">
    <cfRule type="cellIs" dxfId="2" priority="194" operator="greaterThan">
      <formula>0</formula>
    </cfRule>
  </conditionalFormatting>
  <conditionalFormatting sqref="M10">
    <cfRule type="cellIs" dxfId="2" priority="195" operator="greaterThan">
      <formula>0</formula>
    </cfRule>
  </conditionalFormatting>
  <conditionalFormatting sqref="M11">
    <cfRule type="cellIs" dxfId="2" priority="196" operator="greaterThan">
      <formula>0</formula>
    </cfRule>
  </conditionalFormatting>
  <conditionalFormatting sqref="M12">
    <cfRule type="cellIs" dxfId="2" priority="197" operator="greaterThan">
      <formula>0</formula>
    </cfRule>
  </conditionalFormatting>
  <conditionalFormatting sqref="M13">
    <cfRule type="cellIs" dxfId="2" priority="198" operator="greaterThan">
      <formula>0</formula>
    </cfRule>
  </conditionalFormatting>
  <conditionalFormatting sqref="M14">
    <cfRule type="cellIs" dxfId="2" priority="199" operator="greaterThan">
      <formula>0</formula>
    </cfRule>
  </conditionalFormatting>
  <conditionalFormatting sqref="M15">
    <cfRule type="cellIs" dxfId="2" priority="200" operator="greaterThan">
      <formula>0</formula>
    </cfRule>
  </conditionalFormatting>
  <conditionalFormatting sqref="M16">
    <cfRule type="cellIs" dxfId="2" priority="201" operator="greaterThan">
      <formula>0</formula>
    </cfRule>
  </conditionalFormatting>
  <conditionalFormatting sqref="M17">
    <cfRule type="cellIs" dxfId="2" priority="202" operator="greaterThan">
      <formula>0</formula>
    </cfRule>
  </conditionalFormatting>
  <conditionalFormatting sqref="M18">
    <cfRule type="cellIs" dxfId="2" priority="203" operator="greaterThan">
      <formula>0</formula>
    </cfRule>
  </conditionalFormatting>
  <conditionalFormatting sqref="M19">
    <cfRule type="cellIs" dxfId="2" priority="204" operator="greaterThan">
      <formula>0</formula>
    </cfRule>
  </conditionalFormatting>
  <conditionalFormatting sqref="M20">
    <cfRule type="cellIs" dxfId="2" priority="205" operator="greaterThan">
      <formula>0</formula>
    </cfRule>
  </conditionalFormatting>
  <conditionalFormatting sqref="M21">
    <cfRule type="cellIs" dxfId="2" priority="206" operator="greaterThan">
      <formula>0</formula>
    </cfRule>
  </conditionalFormatting>
  <conditionalFormatting sqref="M22">
    <cfRule type="cellIs" dxfId="2" priority="207" operator="greaterThan">
      <formula>0</formula>
    </cfRule>
  </conditionalFormatting>
  <conditionalFormatting sqref="M23">
    <cfRule type="cellIs" dxfId="2" priority="208" operator="greaterThan">
      <formula>0</formula>
    </cfRule>
  </conditionalFormatting>
  <conditionalFormatting sqref="M24">
    <cfRule type="cellIs" dxfId="2" priority="209" operator="greaterThan">
      <formula>0</formula>
    </cfRule>
  </conditionalFormatting>
  <conditionalFormatting sqref="M25">
    <cfRule type="cellIs" dxfId="2" priority="210" operator="greaterThan">
      <formula>0</formula>
    </cfRule>
  </conditionalFormatting>
  <conditionalFormatting sqref="M26">
    <cfRule type="cellIs" dxfId="2" priority="211" operator="greaterThan">
      <formula>0</formula>
    </cfRule>
  </conditionalFormatting>
  <conditionalFormatting sqref="M27">
    <cfRule type="cellIs" dxfId="2" priority="212" operator="greaterThan">
      <formula>0</formula>
    </cfRule>
  </conditionalFormatting>
  <conditionalFormatting sqref="M28">
    <cfRule type="cellIs" dxfId="2" priority="213" operator="greaterThan">
      <formula>0</formula>
    </cfRule>
  </conditionalFormatting>
  <conditionalFormatting sqref="M29">
    <cfRule type="cellIs" dxfId="2" priority="214" operator="greaterThan">
      <formula>0</formula>
    </cfRule>
  </conditionalFormatting>
  <conditionalFormatting sqref="M30">
    <cfRule type="cellIs" dxfId="2" priority="215" operator="greaterThan">
      <formula>0</formula>
    </cfRule>
  </conditionalFormatting>
  <conditionalFormatting sqref="M31">
    <cfRule type="cellIs" dxfId="2" priority="216" operator="greaterThan">
      <formula>0</formula>
    </cfRule>
  </conditionalFormatting>
  <conditionalFormatting sqref="M32">
    <cfRule type="cellIs" dxfId="2" priority="217" operator="greaterThan">
      <formula>0</formula>
    </cfRule>
  </conditionalFormatting>
  <conditionalFormatting sqref="M33">
    <cfRule type="cellIs" dxfId="2" priority="218" operator="greaterThan">
      <formula>0</formula>
    </cfRule>
  </conditionalFormatting>
  <conditionalFormatting sqref="M34">
    <cfRule type="cellIs" dxfId="2" priority="219" operator="greaterThan">
      <formula>0</formula>
    </cfRule>
  </conditionalFormatting>
  <conditionalFormatting sqref="M35">
    <cfRule type="cellIs" dxfId="2" priority="220" operator="greaterThan">
      <formula>0</formula>
    </cfRule>
  </conditionalFormatting>
  <conditionalFormatting sqref="M36">
    <cfRule type="cellIs" dxfId="2" priority="221" operator="greaterThan">
      <formula>0</formula>
    </cfRule>
  </conditionalFormatting>
  <conditionalFormatting sqref="M37">
    <cfRule type="cellIs" dxfId="2" priority="222" operator="greaterThan">
      <formula>0</formula>
    </cfRule>
  </conditionalFormatting>
  <conditionalFormatting sqref="M38">
    <cfRule type="cellIs" dxfId="2" priority="223" operator="greaterThan">
      <formula>0</formula>
    </cfRule>
  </conditionalFormatting>
  <conditionalFormatting sqref="M39">
    <cfRule type="cellIs" dxfId="2" priority="224" operator="greaterThan">
      <formula>0</formula>
    </cfRule>
  </conditionalFormatting>
  <conditionalFormatting sqref="M40">
    <cfRule type="cellIs" dxfId="2" priority="225" operator="greaterThan">
      <formula>0</formula>
    </cfRule>
  </conditionalFormatting>
  <conditionalFormatting sqref="M41">
    <cfRule type="cellIs" dxfId="2" priority="226" operator="greaterThan">
      <formula>0</formula>
    </cfRule>
  </conditionalFormatting>
  <conditionalFormatting sqref="M42">
    <cfRule type="cellIs" dxfId="2" priority="227" operator="greaterThan">
      <formula>0</formula>
    </cfRule>
  </conditionalFormatting>
  <conditionalFormatting sqref="M43">
    <cfRule type="cellIs" dxfId="2" priority="228" operator="greaterThan">
      <formula>0</formula>
    </cfRule>
  </conditionalFormatting>
  <conditionalFormatting sqref="M44">
    <cfRule type="cellIs" dxfId="2" priority="229" operator="greaterThan">
      <formula>0</formula>
    </cfRule>
  </conditionalFormatting>
  <conditionalFormatting sqref="M45">
    <cfRule type="cellIs" dxfId="2" priority="230" operator="greaterThan">
      <formula>0</formula>
    </cfRule>
  </conditionalFormatting>
  <conditionalFormatting sqref="M46">
    <cfRule type="cellIs" dxfId="2" priority="231" operator="greaterThan">
      <formula>0</formula>
    </cfRule>
  </conditionalFormatting>
  <conditionalFormatting sqref="M47">
    <cfRule type="cellIs" dxfId="2" priority="232" operator="greaterThan">
      <formula>0</formula>
    </cfRule>
  </conditionalFormatting>
  <conditionalFormatting sqref="M48">
    <cfRule type="cellIs" dxfId="2" priority="233" operator="greaterThan">
      <formula>0</formula>
    </cfRule>
  </conditionalFormatting>
  <conditionalFormatting sqref="M49">
    <cfRule type="cellIs" dxfId="2" priority="234" operator="greaterThan">
      <formula>0</formula>
    </cfRule>
  </conditionalFormatting>
  <conditionalFormatting sqref="M50">
    <cfRule type="cellIs" dxfId="2" priority="235" operator="greaterThan">
      <formula>0</formula>
    </cfRule>
  </conditionalFormatting>
  <conditionalFormatting sqref="M51">
    <cfRule type="cellIs" dxfId="2" priority="236" operator="greaterThan">
      <formula>0</formula>
    </cfRule>
  </conditionalFormatting>
  <conditionalFormatting sqref="M52">
    <cfRule type="cellIs" dxfId="2" priority="237" operator="greaterThan">
      <formula>0</formula>
    </cfRule>
  </conditionalFormatting>
  <conditionalFormatting sqref="M53">
    <cfRule type="cellIs" dxfId="2" priority="238" operator="greaterThan">
      <formula>0</formula>
    </cfRule>
  </conditionalFormatting>
  <conditionalFormatting sqref="M54">
    <cfRule type="cellIs" dxfId="2" priority="239" operator="greaterThan">
      <formula>0</formula>
    </cfRule>
  </conditionalFormatting>
  <conditionalFormatting sqref="M55">
    <cfRule type="cellIs" dxfId="2" priority="240" operator="greaterThan">
      <formula>0</formula>
    </cfRule>
  </conditionalFormatting>
  <conditionalFormatting sqref="M56">
    <cfRule type="cellIs" dxfId="2" priority="241" operator="greaterThan">
      <formula>0</formula>
    </cfRule>
  </conditionalFormatting>
  <conditionalFormatting sqref="M57">
    <cfRule type="cellIs" dxfId="2" priority="242" operator="greaterThan">
      <formula>0</formula>
    </cfRule>
  </conditionalFormatting>
  <conditionalFormatting sqref="M58">
    <cfRule type="cellIs" dxfId="2" priority="243" operator="greaterThan">
      <formula>0</formula>
    </cfRule>
  </conditionalFormatting>
  <conditionalFormatting sqref="M59">
    <cfRule type="cellIs" dxfId="2" priority="244" operator="greaterThan">
      <formula>0</formula>
    </cfRule>
  </conditionalFormatting>
  <conditionalFormatting sqref="M60">
    <cfRule type="cellIs" dxfId="2" priority="245" operator="greaterThan">
      <formula>0</formula>
    </cfRule>
  </conditionalFormatting>
  <conditionalFormatting sqref="M61">
    <cfRule type="cellIs" dxfId="2" priority="246" operator="greaterThan">
      <formula>0</formula>
    </cfRule>
  </conditionalFormatting>
  <conditionalFormatting sqref="M62">
    <cfRule type="cellIs" dxfId="2" priority="247" operator="greaterThan">
      <formula>0</formula>
    </cfRule>
  </conditionalFormatting>
  <conditionalFormatting sqref="M63">
    <cfRule type="cellIs" dxfId="2" priority="248" operator="greaterThan">
      <formula>0</formula>
    </cfRule>
  </conditionalFormatting>
  <conditionalFormatting sqref="M64">
    <cfRule type="cellIs" dxfId="2" priority="249" operator="greaterThan">
      <formula>0</formula>
    </cfRule>
  </conditionalFormatting>
  <conditionalFormatting sqref="M65">
    <cfRule type="cellIs" dxfId="2" priority="250" operator="greaterThan">
      <formula>0</formula>
    </cfRule>
  </conditionalFormatting>
  <conditionalFormatting sqref="M66">
    <cfRule type="cellIs" dxfId="2" priority="251" operator="greaterThan">
      <formula>0</formula>
    </cfRule>
  </conditionalFormatting>
  <conditionalFormatting sqref="M67">
    <cfRule type="cellIs" dxfId="2" priority="252" operator="greaterThan">
      <formula>0</formula>
    </cfRule>
  </conditionalFormatting>
  <conditionalFormatting sqref="M68">
    <cfRule type="cellIs" dxfId="2" priority="253" operator="greaterThan">
      <formula>0</formula>
    </cfRule>
  </conditionalFormatting>
  <conditionalFormatting sqref="M69">
    <cfRule type="cellIs" dxfId="2" priority="254" operator="greaterThan">
      <formula>0</formula>
    </cfRule>
  </conditionalFormatting>
  <conditionalFormatting sqref="M70">
    <cfRule type="cellIs" dxfId="2" priority="255" operator="greaterThan">
      <formula>0</formula>
    </cfRule>
  </conditionalFormatting>
  <conditionalFormatting sqref="M71">
    <cfRule type="cellIs" dxfId="2" priority="256" operator="greaterThan">
      <formula>0</formula>
    </cfRule>
  </conditionalFormatting>
  <conditionalFormatting sqref="M72">
    <cfRule type="cellIs" dxfId="2" priority="257" operator="greaterThan">
      <formula>0</formula>
    </cfRule>
  </conditionalFormatting>
  <conditionalFormatting sqref="M73">
    <cfRule type="cellIs" dxfId="2" priority="258" operator="greaterThan">
      <formula>0</formula>
    </cfRule>
  </conditionalFormatting>
  <conditionalFormatting sqref="M74">
    <cfRule type="cellIs" dxfId="2" priority="259" operator="greaterThan">
      <formula>0</formula>
    </cfRule>
  </conditionalFormatting>
  <conditionalFormatting sqref="M75">
    <cfRule type="cellIs" dxfId="2" priority="260" operator="greaterThan">
      <formula>0</formula>
    </cfRule>
  </conditionalFormatting>
  <conditionalFormatting sqref="M76">
    <cfRule type="cellIs" dxfId="2" priority="261" operator="greaterThan">
      <formula>0</formula>
    </cfRule>
  </conditionalFormatting>
  <conditionalFormatting sqref="M77">
    <cfRule type="cellIs" dxfId="2" priority="262" operator="greaterThan">
      <formula>0</formula>
    </cfRule>
  </conditionalFormatting>
  <conditionalFormatting sqref="M78">
    <cfRule type="cellIs" dxfId="2" priority="263" operator="greaterThan">
      <formula>0</formula>
    </cfRule>
  </conditionalFormatting>
  <conditionalFormatting sqref="M79">
    <cfRule type="cellIs" dxfId="2" priority="264" operator="greaterThan">
      <formula>0</formula>
    </cfRule>
  </conditionalFormatting>
  <conditionalFormatting sqref="M80">
    <cfRule type="cellIs" dxfId="2" priority="265" operator="greaterThan">
      <formula>0</formula>
    </cfRule>
  </conditionalFormatting>
  <conditionalFormatting sqref="M81">
    <cfRule type="cellIs" dxfId="2" priority="266" operator="greaterThan">
      <formula>0</formula>
    </cfRule>
  </conditionalFormatting>
  <conditionalFormatting sqref="M82">
    <cfRule type="cellIs" dxfId="2" priority="267" operator="greaterThan">
      <formula>0</formula>
    </cfRule>
  </conditionalFormatting>
  <conditionalFormatting sqref="M83">
    <cfRule type="cellIs" dxfId="2" priority="268" operator="greaterThan">
      <formula>0</formula>
    </cfRule>
  </conditionalFormatting>
  <conditionalFormatting sqref="M84">
    <cfRule type="cellIs" dxfId="2" priority="269" operator="greaterThan">
      <formula>0</formula>
    </cfRule>
  </conditionalFormatting>
  <conditionalFormatting sqref="M85">
    <cfRule type="cellIs" dxfId="2" priority="270" operator="greaterThan">
      <formula>0</formula>
    </cfRule>
  </conditionalFormatting>
  <conditionalFormatting sqref="M86">
    <cfRule type="cellIs" dxfId="2" priority="271" operator="greaterThan">
      <formula>0</formula>
    </cfRule>
  </conditionalFormatting>
  <conditionalFormatting sqref="M87">
    <cfRule type="cellIs" dxfId="2" priority="272" operator="greaterThan">
      <formula>0</formula>
    </cfRule>
  </conditionalFormatting>
  <conditionalFormatting sqref="M88">
    <cfRule type="cellIs" dxfId="2" priority="273" operator="greaterThan">
      <formula>0</formula>
    </cfRule>
  </conditionalFormatting>
  <conditionalFormatting sqref="M89">
    <cfRule type="cellIs" dxfId="2" priority="274" operator="greaterThan">
      <formula>0</formula>
    </cfRule>
  </conditionalFormatting>
  <conditionalFormatting sqref="M90">
    <cfRule type="cellIs" dxfId="2" priority="275" operator="greaterThan">
      <formula>0</formula>
    </cfRule>
  </conditionalFormatting>
  <conditionalFormatting sqref="M91">
    <cfRule type="cellIs" dxfId="2" priority="276" operator="greaterThan">
      <formula>0</formula>
    </cfRule>
  </conditionalFormatting>
  <conditionalFormatting sqref="M92">
    <cfRule type="cellIs" dxfId="2" priority="277" operator="greaterThan">
      <formula>0</formula>
    </cfRule>
  </conditionalFormatting>
  <conditionalFormatting sqref="M93">
    <cfRule type="cellIs" dxfId="2" priority="278" operator="greaterThan">
      <formula>0</formula>
    </cfRule>
  </conditionalFormatting>
  <conditionalFormatting sqref="M94">
    <cfRule type="cellIs" dxfId="2" priority="279" operator="greaterThan">
      <formula>0</formula>
    </cfRule>
  </conditionalFormatting>
  <conditionalFormatting sqref="M95">
    <cfRule type="cellIs" dxfId="2" priority="280" operator="greaterThan">
      <formula>0</formula>
    </cfRule>
  </conditionalFormatting>
  <conditionalFormatting sqref="M96">
    <cfRule type="cellIs" dxfId="2" priority="281" operator="greaterThan">
      <formula>0</formula>
    </cfRule>
  </conditionalFormatting>
  <conditionalFormatting sqref="M97">
    <cfRule type="cellIs" dxfId="2" priority="282" operator="greaterThan">
      <formula>0</formula>
    </cfRule>
  </conditionalFormatting>
  <conditionalFormatting sqref="M98">
    <cfRule type="cellIs" dxfId="2" priority="283" operator="greaterThan">
      <formula>0</formula>
    </cfRule>
  </conditionalFormatting>
  <conditionalFormatting sqref="M99">
    <cfRule type="cellIs" dxfId="2" priority="284" operator="greaterThan">
      <formula>0</formula>
    </cfRule>
  </conditionalFormatting>
  <conditionalFormatting sqref="M100">
    <cfRule type="cellIs" dxfId="2" priority="285" operator="greaterThan">
      <formula>0</formula>
    </cfRule>
  </conditionalFormatting>
  <conditionalFormatting sqref="M101">
    <cfRule type="cellIs" dxfId="2" priority="286" operator="greaterThan">
      <formula>0</formula>
    </cfRule>
  </conditionalFormatting>
  <conditionalFormatting sqref="M102">
    <cfRule type="cellIs" dxfId="2" priority="287" operator="greaterThan">
      <formula>0</formula>
    </cfRule>
  </conditionalFormatting>
  <conditionalFormatting sqref="M103">
    <cfRule type="cellIs" dxfId="2" priority="288" operator="greaterThan">
      <formula>0</formula>
    </cfRule>
  </conditionalFormatting>
  <conditionalFormatting sqref="M104">
    <cfRule type="cellIs" dxfId="2" priority="289" operator="greaterThan">
      <formula>0</formula>
    </cfRule>
  </conditionalFormatting>
  <conditionalFormatting sqref="P8">
    <cfRule type="cellIs" dxfId="2" priority="290" operator="greaterThan">
      <formula>0</formula>
    </cfRule>
  </conditionalFormatting>
  <conditionalFormatting sqref="P9">
    <cfRule type="cellIs" dxfId="2" priority="291" operator="greaterThan">
      <formula>0</formula>
    </cfRule>
  </conditionalFormatting>
  <conditionalFormatting sqref="P10">
    <cfRule type="cellIs" dxfId="2" priority="292" operator="greaterThan">
      <formula>0</formula>
    </cfRule>
  </conditionalFormatting>
  <conditionalFormatting sqref="P11">
    <cfRule type="cellIs" dxfId="2" priority="293" operator="greaterThan">
      <formula>0</formula>
    </cfRule>
  </conditionalFormatting>
  <conditionalFormatting sqref="P12">
    <cfRule type="cellIs" dxfId="2" priority="294" operator="greaterThan">
      <formula>0</formula>
    </cfRule>
  </conditionalFormatting>
  <conditionalFormatting sqref="P13">
    <cfRule type="cellIs" dxfId="2" priority="295" operator="greaterThan">
      <formula>0</formula>
    </cfRule>
  </conditionalFormatting>
  <conditionalFormatting sqref="P14">
    <cfRule type="cellIs" dxfId="2" priority="296" operator="greaterThan">
      <formula>0</formula>
    </cfRule>
  </conditionalFormatting>
  <conditionalFormatting sqref="P15">
    <cfRule type="cellIs" dxfId="2" priority="297" operator="greaterThan">
      <formula>0</formula>
    </cfRule>
  </conditionalFormatting>
  <conditionalFormatting sqref="P16">
    <cfRule type="cellIs" dxfId="2" priority="298" operator="greaterThan">
      <formula>0</formula>
    </cfRule>
  </conditionalFormatting>
  <conditionalFormatting sqref="P17">
    <cfRule type="cellIs" dxfId="2" priority="299" operator="greaterThan">
      <formula>0</formula>
    </cfRule>
  </conditionalFormatting>
  <conditionalFormatting sqref="P18">
    <cfRule type="cellIs" dxfId="2" priority="300" operator="greaterThan">
      <formula>0</formula>
    </cfRule>
  </conditionalFormatting>
  <conditionalFormatting sqref="P19">
    <cfRule type="cellIs" dxfId="2" priority="301" operator="greaterThan">
      <formula>0</formula>
    </cfRule>
  </conditionalFormatting>
  <conditionalFormatting sqref="P20">
    <cfRule type="cellIs" dxfId="2" priority="302" operator="greaterThan">
      <formula>0</formula>
    </cfRule>
  </conditionalFormatting>
  <conditionalFormatting sqref="P21">
    <cfRule type="cellIs" dxfId="2" priority="303" operator="greaterThan">
      <formula>0</formula>
    </cfRule>
  </conditionalFormatting>
  <conditionalFormatting sqref="P22">
    <cfRule type="cellIs" dxfId="2" priority="304" operator="greaterThan">
      <formula>0</formula>
    </cfRule>
  </conditionalFormatting>
  <conditionalFormatting sqref="P23">
    <cfRule type="cellIs" dxfId="2" priority="305" operator="greaterThan">
      <formula>0</formula>
    </cfRule>
  </conditionalFormatting>
  <conditionalFormatting sqref="P24">
    <cfRule type="cellIs" dxfId="2" priority="306" operator="greaterThan">
      <formula>0</formula>
    </cfRule>
  </conditionalFormatting>
  <conditionalFormatting sqref="P25">
    <cfRule type="cellIs" dxfId="2" priority="307" operator="greaterThan">
      <formula>0</formula>
    </cfRule>
  </conditionalFormatting>
  <conditionalFormatting sqref="P26">
    <cfRule type="cellIs" dxfId="2" priority="308" operator="greaterThan">
      <formula>0</formula>
    </cfRule>
  </conditionalFormatting>
  <conditionalFormatting sqref="P27">
    <cfRule type="cellIs" dxfId="2" priority="309" operator="greaterThan">
      <formula>0</formula>
    </cfRule>
  </conditionalFormatting>
  <conditionalFormatting sqref="P28">
    <cfRule type="cellIs" dxfId="2" priority="310" operator="greaterThan">
      <formula>0</formula>
    </cfRule>
  </conditionalFormatting>
  <conditionalFormatting sqref="P29">
    <cfRule type="cellIs" dxfId="2" priority="311" operator="greaterThan">
      <formula>0</formula>
    </cfRule>
  </conditionalFormatting>
  <conditionalFormatting sqref="P30">
    <cfRule type="cellIs" dxfId="2" priority="312" operator="greaterThan">
      <formula>0</formula>
    </cfRule>
  </conditionalFormatting>
  <conditionalFormatting sqref="P31">
    <cfRule type="cellIs" dxfId="2" priority="313" operator="greaterThan">
      <formula>0</formula>
    </cfRule>
  </conditionalFormatting>
  <conditionalFormatting sqref="P32">
    <cfRule type="cellIs" dxfId="2" priority="314" operator="greaterThan">
      <formula>0</formula>
    </cfRule>
  </conditionalFormatting>
  <conditionalFormatting sqref="P33">
    <cfRule type="cellIs" dxfId="2" priority="315" operator="greaterThan">
      <formula>0</formula>
    </cfRule>
  </conditionalFormatting>
  <conditionalFormatting sqref="P34">
    <cfRule type="cellIs" dxfId="2" priority="316" operator="greaterThan">
      <formula>0</formula>
    </cfRule>
  </conditionalFormatting>
  <conditionalFormatting sqref="P35">
    <cfRule type="cellIs" dxfId="2" priority="317" operator="greaterThan">
      <formula>0</formula>
    </cfRule>
  </conditionalFormatting>
  <conditionalFormatting sqref="P36">
    <cfRule type="cellIs" dxfId="2" priority="318" operator="greaterThan">
      <formula>0</formula>
    </cfRule>
  </conditionalFormatting>
  <conditionalFormatting sqref="P37">
    <cfRule type="cellIs" dxfId="2" priority="319" operator="greaterThan">
      <formula>0</formula>
    </cfRule>
  </conditionalFormatting>
  <conditionalFormatting sqref="P38">
    <cfRule type="cellIs" dxfId="2" priority="320" operator="greaterThan">
      <formula>0</formula>
    </cfRule>
  </conditionalFormatting>
  <conditionalFormatting sqref="P39">
    <cfRule type="cellIs" dxfId="2" priority="321" operator="greaterThan">
      <formula>0</formula>
    </cfRule>
  </conditionalFormatting>
  <conditionalFormatting sqref="P40">
    <cfRule type="cellIs" dxfId="2" priority="322" operator="greaterThan">
      <formula>0</formula>
    </cfRule>
  </conditionalFormatting>
  <conditionalFormatting sqref="P41">
    <cfRule type="cellIs" dxfId="2" priority="323" operator="greaterThan">
      <formula>0</formula>
    </cfRule>
  </conditionalFormatting>
  <conditionalFormatting sqref="P42">
    <cfRule type="cellIs" dxfId="2" priority="324" operator="greaterThan">
      <formula>0</formula>
    </cfRule>
  </conditionalFormatting>
  <conditionalFormatting sqref="P43">
    <cfRule type="cellIs" dxfId="2" priority="325" operator="greaterThan">
      <formula>0</formula>
    </cfRule>
  </conditionalFormatting>
  <conditionalFormatting sqref="P44">
    <cfRule type="cellIs" dxfId="2" priority="326" operator="greaterThan">
      <formula>0</formula>
    </cfRule>
  </conditionalFormatting>
  <conditionalFormatting sqref="P45">
    <cfRule type="cellIs" dxfId="2" priority="327" operator="greaterThan">
      <formula>0</formula>
    </cfRule>
  </conditionalFormatting>
  <conditionalFormatting sqref="P46">
    <cfRule type="cellIs" dxfId="2" priority="328" operator="greaterThan">
      <formula>0</formula>
    </cfRule>
  </conditionalFormatting>
  <conditionalFormatting sqref="P47">
    <cfRule type="cellIs" dxfId="2" priority="329" operator="greaterThan">
      <formula>0</formula>
    </cfRule>
  </conditionalFormatting>
  <conditionalFormatting sqref="P48">
    <cfRule type="cellIs" dxfId="2" priority="330" operator="greaterThan">
      <formula>0</formula>
    </cfRule>
  </conditionalFormatting>
  <conditionalFormatting sqref="P49">
    <cfRule type="cellIs" dxfId="2" priority="331" operator="greaterThan">
      <formula>0</formula>
    </cfRule>
  </conditionalFormatting>
  <conditionalFormatting sqref="P50">
    <cfRule type="cellIs" dxfId="2" priority="332" operator="greaterThan">
      <formula>0</formula>
    </cfRule>
  </conditionalFormatting>
  <conditionalFormatting sqref="P51">
    <cfRule type="cellIs" dxfId="2" priority="333" operator="greaterThan">
      <formula>0</formula>
    </cfRule>
  </conditionalFormatting>
  <conditionalFormatting sqref="P52">
    <cfRule type="cellIs" dxfId="2" priority="334" operator="greaterThan">
      <formula>0</formula>
    </cfRule>
  </conditionalFormatting>
  <conditionalFormatting sqref="P53">
    <cfRule type="cellIs" dxfId="2" priority="335" operator="greaterThan">
      <formula>0</formula>
    </cfRule>
  </conditionalFormatting>
  <conditionalFormatting sqref="P54">
    <cfRule type="cellIs" dxfId="2" priority="336" operator="greaterThan">
      <formula>0</formula>
    </cfRule>
  </conditionalFormatting>
  <conditionalFormatting sqref="P55">
    <cfRule type="cellIs" dxfId="2" priority="337" operator="greaterThan">
      <formula>0</formula>
    </cfRule>
  </conditionalFormatting>
  <conditionalFormatting sqref="P56">
    <cfRule type="cellIs" dxfId="2" priority="338" operator="greaterThan">
      <formula>0</formula>
    </cfRule>
  </conditionalFormatting>
  <conditionalFormatting sqref="P57">
    <cfRule type="cellIs" dxfId="2" priority="339" operator="greaterThan">
      <formula>0</formula>
    </cfRule>
  </conditionalFormatting>
  <conditionalFormatting sqref="P58">
    <cfRule type="cellIs" dxfId="2" priority="340" operator="greaterThan">
      <formula>0</formula>
    </cfRule>
  </conditionalFormatting>
  <conditionalFormatting sqref="P59">
    <cfRule type="cellIs" dxfId="2" priority="341" operator="greaterThan">
      <formula>0</formula>
    </cfRule>
  </conditionalFormatting>
  <conditionalFormatting sqref="P60">
    <cfRule type="cellIs" dxfId="2" priority="342" operator="greaterThan">
      <formula>0</formula>
    </cfRule>
  </conditionalFormatting>
  <conditionalFormatting sqref="P61">
    <cfRule type="cellIs" dxfId="2" priority="343" operator="greaterThan">
      <formula>0</formula>
    </cfRule>
  </conditionalFormatting>
  <conditionalFormatting sqref="P62">
    <cfRule type="cellIs" dxfId="2" priority="344" operator="greaterThan">
      <formula>0</formula>
    </cfRule>
  </conditionalFormatting>
  <conditionalFormatting sqref="P63">
    <cfRule type="cellIs" dxfId="2" priority="345" operator="greaterThan">
      <formula>0</formula>
    </cfRule>
  </conditionalFormatting>
  <conditionalFormatting sqref="P64">
    <cfRule type="cellIs" dxfId="2" priority="346" operator="greaterThan">
      <formula>0</formula>
    </cfRule>
  </conditionalFormatting>
  <conditionalFormatting sqref="P65">
    <cfRule type="cellIs" dxfId="2" priority="347" operator="greaterThan">
      <formula>0</formula>
    </cfRule>
  </conditionalFormatting>
  <conditionalFormatting sqref="P66">
    <cfRule type="cellIs" dxfId="2" priority="348" operator="greaterThan">
      <formula>0</formula>
    </cfRule>
  </conditionalFormatting>
  <conditionalFormatting sqref="P67">
    <cfRule type="cellIs" dxfId="2" priority="349" operator="greaterThan">
      <formula>0</formula>
    </cfRule>
  </conditionalFormatting>
  <conditionalFormatting sqref="P68">
    <cfRule type="cellIs" dxfId="2" priority="350" operator="greaterThan">
      <formula>0</formula>
    </cfRule>
  </conditionalFormatting>
  <conditionalFormatting sqref="P69">
    <cfRule type="cellIs" dxfId="2" priority="351" operator="greaterThan">
      <formula>0</formula>
    </cfRule>
  </conditionalFormatting>
  <conditionalFormatting sqref="P70">
    <cfRule type="cellIs" dxfId="2" priority="352" operator="greaterThan">
      <formula>0</formula>
    </cfRule>
  </conditionalFormatting>
  <conditionalFormatting sqref="P71">
    <cfRule type="cellIs" dxfId="2" priority="353" operator="greaterThan">
      <formula>0</formula>
    </cfRule>
  </conditionalFormatting>
  <conditionalFormatting sqref="P72">
    <cfRule type="cellIs" dxfId="2" priority="354" operator="greaterThan">
      <formula>0</formula>
    </cfRule>
  </conditionalFormatting>
  <conditionalFormatting sqref="P73">
    <cfRule type="cellIs" dxfId="2" priority="355" operator="greaterThan">
      <formula>0</formula>
    </cfRule>
  </conditionalFormatting>
  <conditionalFormatting sqref="P74">
    <cfRule type="cellIs" dxfId="2" priority="356" operator="greaterThan">
      <formula>0</formula>
    </cfRule>
  </conditionalFormatting>
  <conditionalFormatting sqref="P75">
    <cfRule type="cellIs" dxfId="2" priority="357" operator="greaterThan">
      <formula>0</formula>
    </cfRule>
  </conditionalFormatting>
  <conditionalFormatting sqref="P76">
    <cfRule type="cellIs" dxfId="2" priority="358" operator="greaterThan">
      <formula>0</formula>
    </cfRule>
  </conditionalFormatting>
  <conditionalFormatting sqref="P77">
    <cfRule type="cellIs" dxfId="2" priority="359" operator="greaterThan">
      <formula>0</formula>
    </cfRule>
  </conditionalFormatting>
  <conditionalFormatting sqref="P78">
    <cfRule type="cellIs" dxfId="2" priority="360" operator="greaterThan">
      <formula>0</formula>
    </cfRule>
  </conditionalFormatting>
  <conditionalFormatting sqref="P79">
    <cfRule type="cellIs" dxfId="2" priority="361" operator="greaterThan">
      <formula>0</formula>
    </cfRule>
  </conditionalFormatting>
  <conditionalFormatting sqref="P80">
    <cfRule type="cellIs" dxfId="2" priority="362" operator="greaterThan">
      <formula>0</formula>
    </cfRule>
  </conditionalFormatting>
  <conditionalFormatting sqref="P81">
    <cfRule type="cellIs" dxfId="2" priority="363" operator="greaterThan">
      <formula>0</formula>
    </cfRule>
  </conditionalFormatting>
  <conditionalFormatting sqref="P82">
    <cfRule type="cellIs" dxfId="2" priority="364" operator="greaterThan">
      <formula>0</formula>
    </cfRule>
  </conditionalFormatting>
  <conditionalFormatting sqref="P83">
    <cfRule type="cellIs" dxfId="2" priority="365" operator="greaterThan">
      <formula>0</formula>
    </cfRule>
  </conditionalFormatting>
  <conditionalFormatting sqref="P84">
    <cfRule type="cellIs" dxfId="2" priority="366" operator="greaterThan">
      <formula>0</formula>
    </cfRule>
  </conditionalFormatting>
  <conditionalFormatting sqref="P85">
    <cfRule type="cellIs" dxfId="2" priority="367" operator="greaterThan">
      <formula>0</formula>
    </cfRule>
  </conditionalFormatting>
  <conditionalFormatting sqref="P86">
    <cfRule type="cellIs" dxfId="2" priority="368" operator="greaterThan">
      <formula>0</formula>
    </cfRule>
  </conditionalFormatting>
  <conditionalFormatting sqref="P87">
    <cfRule type="cellIs" dxfId="2" priority="369" operator="greaterThan">
      <formula>0</formula>
    </cfRule>
  </conditionalFormatting>
  <conditionalFormatting sqref="P88">
    <cfRule type="cellIs" dxfId="2" priority="370" operator="greaterThan">
      <formula>0</formula>
    </cfRule>
  </conditionalFormatting>
  <conditionalFormatting sqref="P89">
    <cfRule type="cellIs" dxfId="2" priority="371" operator="greaterThan">
      <formula>0</formula>
    </cfRule>
  </conditionalFormatting>
  <conditionalFormatting sqref="P90">
    <cfRule type="cellIs" dxfId="2" priority="372" operator="greaterThan">
      <formula>0</formula>
    </cfRule>
  </conditionalFormatting>
  <conditionalFormatting sqref="P91">
    <cfRule type="cellIs" dxfId="2" priority="373" operator="greaterThan">
      <formula>0</formula>
    </cfRule>
  </conditionalFormatting>
  <conditionalFormatting sqref="P92">
    <cfRule type="cellIs" dxfId="2" priority="374" operator="greaterThan">
      <formula>0</formula>
    </cfRule>
  </conditionalFormatting>
  <conditionalFormatting sqref="P93">
    <cfRule type="cellIs" dxfId="2" priority="375" operator="greaterThan">
      <formula>0</formula>
    </cfRule>
  </conditionalFormatting>
  <conditionalFormatting sqref="P94">
    <cfRule type="cellIs" dxfId="2" priority="376" operator="greaterThan">
      <formula>0</formula>
    </cfRule>
  </conditionalFormatting>
  <conditionalFormatting sqref="P95">
    <cfRule type="cellIs" dxfId="2" priority="377" operator="greaterThan">
      <formula>0</formula>
    </cfRule>
  </conditionalFormatting>
  <conditionalFormatting sqref="P96">
    <cfRule type="cellIs" dxfId="2" priority="378" operator="greaterThan">
      <formula>0</formula>
    </cfRule>
  </conditionalFormatting>
  <conditionalFormatting sqref="P97">
    <cfRule type="cellIs" dxfId="2" priority="379" operator="greaterThan">
      <formula>0</formula>
    </cfRule>
  </conditionalFormatting>
  <conditionalFormatting sqref="P98">
    <cfRule type="cellIs" dxfId="2" priority="380" operator="greaterThan">
      <formula>0</formula>
    </cfRule>
  </conditionalFormatting>
  <conditionalFormatting sqref="P99">
    <cfRule type="cellIs" dxfId="2" priority="381" operator="greaterThan">
      <formula>0</formula>
    </cfRule>
  </conditionalFormatting>
  <conditionalFormatting sqref="P100">
    <cfRule type="cellIs" dxfId="2" priority="382" operator="greaterThan">
      <formula>0</formula>
    </cfRule>
  </conditionalFormatting>
  <conditionalFormatting sqref="P101">
    <cfRule type="cellIs" dxfId="2" priority="383" operator="greaterThan">
      <formula>0</formula>
    </cfRule>
  </conditionalFormatting>
  <conditionalFormatting sqref="P102">
    <cfRule type="cellIs" dxfId="2" priority="384" operator="greaterThan">
      <formula>0</formula>
    </cfRule>
  </conditionalFormatting>
  <conditionalFormatting sqref="P103">
    <cfRule type="cellIs" dxfId="2" priority="385" operator="greaterThan">
      <formula>0</formula>
    </cfRule>
  </conditionalFormatting>
  <conditionalFormatting sqref="P104">
    <cfRule type="cellIs" dxfId="2" priority="386" operator="greaterThan">
      <formula>0</formula>
    </cfRule>
  </conditionalFormatting>
  <conditionalFormatting sqref="Q8">
    <cfRule type="cellIs" dxfId="3" priority="387" operator="greaterThan">
      <formula>0</formula>
    </cfRule>
  </conditionalFormatting>
  <conditionalFormatting sqref="Q9">
    <cfRule type="cellIs" dxfId="3" priority="388" operator="greaterThan">
      <formula>0</formula>
    </cfRule>
  </conditionalFormatting>
  <conditionalFormatting sqref="Q10">
    <cfRule type="cellIs" dxfId="3" priority="389" operator="greaterThan">
      <formula>0</formula>
    </cfRule>
  </conditionalFormatting>
  <conditionalFormatting sqref="Q11">
    <cfRule type="cellIs" dxfId="3" priority="390" operator="greaterThan">
      <formula>0</formula>
    </cfRule>
  </conditionalFormatting>
  <conditionalFormatting sqref="Q12">
    <cfRule type="cellIs" dxfId="3" priority="391" operator="greaterThan">
      <formula>0</formula>
    </cfRule>
  </conditionalFormatting>
  <conditionalFormatting sqref="Q13">
    <cfRule type="cellIs" dxfId="3" priority="392" operator="greaterThan">
      <formula>0</formula>
    </cfRule>
  </conditionalFormatting>
  <conditionalFormatting sqref="Q14">
    <cfRule type="cellIs" dxfId="3" priority="393" operator="greaterThan">
      <formula>0</formula>
    </cfRule>
  </conditionalFormatting>
  <conditionalFormatting sqref="Q15">
    <cfRule type="cellIs" dxfId="3" priority="394" operator="greaterThan">
      <formula>0</formula>
    </cfRule>
  </conditionalFormatting>
  <conditionalFormatting sqref="Q16">
    <cfRule type="cellIs" dxfId="3" priority="395" operator="greaterThan">
      <formula>0</formula>
    </cfRule>
  </conditionalFormatting>
  <conditionalFormatting sqref="Q17">
    <cfRule type="cellIs" dxfId="3" priority="396" operator="greaterThan">
      <formula>0</formula>
    </cfRule>
  </conditionalFormatting>
  <conditionalFormatting sqref="Q18">
    <cfRule type="cellIs" dxfId="3" priority="397" operator="greaterThan">
      <formula>0</formula>
    </cfRule>
  </conditionalFormatting>
  <conditionalFormatting sqref="Q19">
    <cfRule type="cellIs" dxfId="3" priority="398" operator="greaterThan">
      <formula>0</formula>
    </cfRule>
  </conditionalFormatting>
  <conditionalFormatting sqref="Q20">
    <cfRule type="cellIs" dxfId="3" priority="399" operator="greaterThan">
      <formula>0</formula>
    </cfRule>
  </conditionalFormatting>
  <conditionalFormatting sqref="Q21">
    <cfRule type="cellIs" dxfId="3" priority="400" operator="greaterThan">
      <formula>0</formula>
    </cfRule>
  </conditionalFormatting>
  <conditionalFormatting sqref="Q22">
    <cfRule type="cellIs" dxfId="3" priority="401" operator="greaterThan">
      <formula>0</formula>
    </cfRule>
  </conditionalFormatting>
  <conditionalFormatting sqref="Q23">
    <cfRule type="cellIs" dxfId="3" priority="402" operator="greaterThan">
      <formula>0</formula>
    </cfRule>
  </conditionalFormatting>
  <conditionalFormatting sqref="Q24">
    <cfRule type="cellIs" dxfId="3" priority="403" operator="greaterThan">
      <formula>0</formula>
    </cfRule>
  </conditionalFormatting>
  <conditionalFormatting sqref="Q25">
    <cfRule type="cellIs" dxfId="3" priority="404" operator="greaterThan">
      <formula>0</formula>
    </cfRule>
  </conditionalFormatting>
  <conditionalFormatting sqref="Q26">
    <cfRule type="cellIs" dxfId="3" priority="405" operator="greaterThan">
      <formula>0</formula>
    </cfRule>
  </conditionalFormatting>
  <conditionalFormatting sqref="Q27">
    <cfRule type="cellIs" dxfId="3" priority="406" operator="greaterThan">
      <formula>0</formula>
    </cfRule>
  </conditionalFormatting>
  <conditionalFormatting sqref="Q28">
    <cfRule type="cellIs" dxfId="3" priority="407" operator="greaterThan">
      <formula>0</formula>
    </cfRule>
  </conditionalFormatting>
  <conditionalFormatting sqref="Q29">
    <cfRule type="cellIs" dxfId="3" priority="408" operator="greaterThan">
      <formula>0</formula>
    </cfRule>
  </conditionalFormatting>
  <conditionalFormatting sqref="Q30">
    <cfRule type="cellIs" dxfId="3" priority="409" operator="greaterThan">
      <formula>0</formula>
    </cfRule>
  </conditionalFormatting>
  <conditionalFormatting sqref="Q31">
    <cfRule type="cellIs" dxfId="3" priority="410" operator="greaterThan">
      <formula>0</formula>
    </cfRule>
  </conditionalFormatting>
  <conditionalFormatting sqref="Q32">
    <cfRule type="cellIs" dxfId="3" priority="411" operator="greaterThan">
      <formula>0</formula>
    </cfRule>
  </conditionalFormatting>
  <conditionalFormatting sqref="Q33">
    <cfRule type="cellIs" dxfId="3" priority="412" operator="greaterThan">
      <formula>0</formula>
    </cfRule>
  </conditionalFormatting>
  <conditionalFormatting sqref="Q34">
    <cfRule type="cellIs" dxfId="3" priority="413" operator="greaterThan">
      <formula>0</formula>
    </cfRule>
  </conditionalFormatting>
  <conditionalFormatting sqref="Q35">
    <cfRule type="cellIs" dxfId="3" priority="414" operator="greaterThan">
      <formula>0</formula>
    </cfRule>
  </conditionalFormatting>
  <conditionalFormatting sqref="Q36">
    <cfRule type="cellIs" dxfId="3" priority="415" operator="greaterThan">
      <formula>0</formula>
    </cfRule>
  </conditionalFormatting>
  <conditionalFormatting sqref="Q37">
    <cfRule type="cellIs" dxfId="3" priority="416" operator="greaterThan">
      <formula>0</formula>
    </cfRule>
  </conditionalFormatting>
  <conditionalFormatting sqref="Q38">
    <cfRule type="cellIs" dxfId="3" priority="417" operator="greaterThan">
      <formula>0</formula>
    </cfRule>
  </conditionalFormatting>
  <conditionalFormatting sqref="Q39">
    <cfRule type="cellIs" dxfId="3" priority="418" operator="greaterThan">
      <formula>0</formula>
    </cfRule>
  </conditionalFormatting>
  <conditionalFormatting sqref="Q40">
    <cfRule type="cellIs" dxfId="3" priority="419" operator="greaterThan">
      <formula>0</formula>
    </cfRule>
  </conditionalFormatting>
  <conditionalFormatting sqref="Q41">
    <cfRule type="cellIs" dxfId="3" priority="420" operator="greaterThan">
      <formula>0</formula>
    </cfRule>
  </conditionalFormatting>
  <conditionalFormatting sqref="Q42">
    <cfRule type="cellIs" dxfId="3" priority="421" operator="greaterThan">
      <formula>0</formula>
    </cfRule>
  </conditionalFormatting>
  <conditionalFormatting sqref="Q43">
    <cfRule type="cellIs" dxfId="3" priority="422" operator="greaterThan">
      <formula>0</formula>
    </cfRule>
  </conditionalFormatting>
  <conditionalFormatting sqref="Q44">
    <cfRule type="cellIs" dxfId="3" priority="423" operator="greaterThan">
      <formula>0</formula>
    </cfRule>
  </conditionalFormatting>
  <conditionalFormatting sqref="Q45">
    <cfRule type="cellIs" dxfId="3" priority="424" operator="greaterThan">
      <formula>0</formula>
    </cfRule>
  </conditionalFormatting>
  <conditionalFormatting sqref="Q46">
    <cfRule type="cellIs" dxfId="3" priority="425" operator="greaterThan">
      <formula>0</formula>
    </cfRule>
  </conditionalFormatting>
  <conditionalFormatting sqref="Q47">
    <cfRule type="cellIs" dxfId="3" priority="426" operator="greaterThan">
      <formula>0</formula>
    </cfRule>
  </conditionalFormatting>
  <conditionalFormatting sqref="Q48">
    <cfRule type="cellIs" dxfId="3" priority="427" operator="greaterThan">
      <formula>0</formula>
    </cfRule>
  </conditionalFormatting>
  <conditionalFormatting sqref="Q49">
    <cfRule type="cellIs" dxfId="3" priority="428" operator="greaterThan">
      <formula>0</formula>
    </cfRule>
  </conditionalFormatting>
  <conditionalFormatting sqref="Q50">
    <cfRule type="cellIs" dxfId="3" priority="429" operator="greaterThan">
      <formula>0</formula>
    </cfRule>
  </conditionalFormatting>
  <conditionalFormatting sqref="Q51">
    <cfRule type="cellIs" dxfId="3" priority="430" operator="greaterThan">
      <formula>0</formula>
    </cfRule>
  </conditionalFormatting>
  <conditionalFormatting sqref="Q52">
    <cfRule type="cellIs" dxfId="3" priority="431" operator="greaterThan">
      <formula>0</formula>
    </cfRule>
  </conditionalFormatting>
  <conditionalFormatting sqref="Q53">
    <cfRule type="cellIs" dxfId="3" priority="432" operator="greaterThan">
      <formula>0</formula>
    </cfRule>
  </conditionalFormatting>
  <conditionalFormatting sqref="Q54">
    <cfRule type="cellIs" dxfId="3" priority="433" operator="greaterThan">
      <formula>0</formula>
    </cfRule>
  </conditionalFormatting>
  <conditionalFormatting sqref="Q55">
    <cfRule type="cellIs" dxfId="3" priority="434" operator="greaterThan">
      <formula>0</formula>
    </cfRule>
  </conditionalFormatting>
  <conditionalFormatting sqref="Q56">
    <cfRule type="cellIs" dxfId="3" priority="435" operator="greaterThan">
      <formula>0</formula>
    </cfRule>
  </conditionalFormatting>
  <conditionalFormatting sqref="Q57">
    <cfRule type="cellIs" dxfId="3" priority="436" operator="greaterThan">
      <formula>0</formula>
    </cfRule>
  </conditionalFormatting>
  <conditionalFormatting sqref="Q58">
    <cfRule type="cellIs" dxfId="3" priority="437" operator="greaterThan">
      <formula>0</formula>
    </cfRule>
  </conditionalFormatting>
  <conditionalFormatting sqref="Q59">
    <cfRule type="cellIs" dxfId="3" priority="438" operator="greaterThan">
      <formula>0</formula>
    </cfRule>
  </conditionalFormatting>
  <conditionalFormatting sqref="Q60">
    <cfRule type="cellIs" dxfId="3" priority="439" operator="greaterThan">
      <formula>0</formula>
    </cfRule>
  </conditionalFormatting>
  <conditionalFormatting sqref="Q61">
    <cfRule type="cellIs" dxfId="3" priority="440" operator="greaterThan">
      <formula>0</formula>
    </cfRule>
  </conditionalFormatting>
  <conditionalFormatting sqref="Q62">
    <cfRule type="cellIs" dxfId="3" priority="441" operator="greaterThan">
      <formula>0</formula>
    </cfRule>
  </conditionalFormatting>
  <conditionalFormatting sqref="Q63">
    <cfRule type="cellIs" dxfId="3" priority="442" operator="greaterThan">
      <formula>0</formula>
    </cfRule>
  </conditionalFormatting>
  <conditionalFormatting sqref="Q64">
    <cfRule type="cellIs" dxfId="3" priority="443" operator="greaterThan">
      <formula>0</formula>
    </cfRule>
  </conditionalFormatting>
  <conditionalFormatting sqref="Q65">
    <cfRule type="cellIs" dxfId="3" priority="444" operator="greaterThan">
      <formula>0</formula>
    </cfRule>
  </conditionalFormatting>
  <conditionalFormatting sqref="Q66">
    <cfRule type="cellIs" dxfId="3" priority="445" operator="greaterThan">
      <formula>0</formula>
    </cfRule>
  </conditionalFormatting>
  <conditionalFormatting sqref="Q67">
    <cfRule type="cellIs" dxfId="3" priority="446" operator="greaterThan">
      <formula>0</formula>
    </cfRule>
  </conditionalFormatting>
  <conditionalFormatting sqref="Q68">
    <cfRule type="cellIs" dxfId="3" priority="447" operator="greaterThan">
      <formula>0</formula>
    </cfRule>
  </conditionalFormatting>
  <conditionalFormatting sqref="Q69">
    <cfRule type="cellIs" dxfId="3" priority="448" operator="greaterThan">
      <formula>0</formula>
    </cfRule>
  </conditionalFormatting>
  <conditionalFormatting sqref="Q70">
    <cfRule type="cellIs" dxfId="3" priority="449" operator="greaterThan">
      <formula>0</formula>
    </cfRule>
  </conditionalFormatting>
  <conditionalFormatting sqref="Q71">
    <cfRule type="cellIs" dxfId="3" priority="450" operator="greaterThan">
      <formula>0</formula>
    </cfRule>
  </conditionalFormatting>
  <conditionalFormatting sqref="Q72">
    <cfRule type="cellIs" dxfId="3" priority="451" operator="greaterThan">
      <formula>0</formula>
    </cfRule>
  </conditionalFormatting>
  <conditionalFormatting sqref="Q73">
    <cfRule type="cellIs" dxfId="3" priority="452" operator="greaterThan">
      <formula>0</formula>
    </cfRule>
  </conditionalFormatting>
  <conditionalFormatting sqref="Q74">
    <cfRule type="cellIs" dxfId="3" priority="453" operator="greaterThan">
      <formula>0</formula>
    </cfRule>
  </conditionalFormatting>
  <conditionalFormatting sqref="Q75">
    <cfRule type="cellIs" dxfId="3" priority="454" operator="greaterThan">
      <formula>0</formula>
    </cfRule>
  </conditionalFormatting>
  <conditionalFormatting sqref="Q76">
    <cfRule type="cellIs" dxfId="3" priority="455" operator="greaterThan">
      <formula>0</formula>
    </cfRule>
  </conditionalFormatting>
  <conditionalFormatting sqref="Q77">
    <cfRule type="cellIs" dxfId="3" priority="456" operator="greaterThan">
      <formula>0</formula>
    </cfRule>
  </conditionalFormatting>
  <conditionalFormatting sqref="Q78">
    <cfRule type="cellIs" dxfId="3" priority="457" operator="greaterThan">
      <formula>0</formula>
    </cfRule>
  </conditionalFormatting>
  <conditionalFormatting sqref="Q79">
    <cfRule type="cellIs" dxfId="3" priority="458" operator="greaterThan">
      <formula>0</formula>
    </cfRule>
  </conditionalFormatting>
  <conditionalFormatting sqref="Q80">
    <cfRule type="cellIs" dxfId="3" priority="459" operator="greaterThan">
      <formula>0</formula>
    </cfRule>
  </conditionalFormatting>
  <conditionalFormatting sqref="Q81">
    <cfRule type="cellIs" dxfId="3" priority="460" operator="greaterThan">
      <formula>0</formula>
    </cfRule>
  </conditionalFormatting>
  <conditionalFormatting sqref="Q82">
    <cfRule type="cellIs" dxfId="3" priority="461" operator="greaterThan">
      <formula>0</formula>
    </cfRule>
  </conditionalFormatting>
  <conditionalFormatting sqref="Q83">
    <cfRule type="cellIs" dxfId="3" priority="462" operator="greaterThan">
      <formula>0</formula>
    </cfRule>
  </conditionalFormatting>
  <conditionalFormatting sqref="Q84">
    <cfRule type="cellIs" dxfId="3" priority="463" operator="greaterThan">
      <formula>0</formula>
    </cfRule>
  </conditionalFormatting>
  <conditionalFormatting sqref="Q85">
    <cfRule type="cellIs" dxfId="3" priority="464" operator="greaterThan">
      <formula>0</formula>
    </cfRule>
  </conditionalFormatting>
  <conditionalFormatting sqref="Q86">
    <cfRule type="cellIs" dxfId="3" priority="465" operator="greaterThan">
      <formula>0</formula>
    </cfRule>
  </conditionalFormatting>
  <conditionalFormatting sqref="Q87">
    <cfRule type="cellIs" dxfId="3" priority="466" operator="greaterThan">
      <formula>0</formula>
    </cfRule>
  </conditionalFormatting>
  <conditionalFormatting sqref="Q88">
    <cfRule type="cellIs" dxfId="3" priority="467" operator="greaterThan">
      <formula>0</formula>
    </cfRule>
  </conditionalFormatting>
  <conditionalFormatting sqref="Q89">
    <cfRule type="cellIs" dxfId="3" priority="468" operator="greaterThan">
      <formula>0</formula>
    </cfRule>
  </conditionalFormatting>
  <conditionalFormatting sqref="Q90">
    <cfRule type="cellIs" dxfId="3" priority="469" operator="greaterThan">
      <formula>0</formula>
    </cfRule>
  </conditionalFormatting>
  <conditionalFormatting sqref="Q91">
    <cfRule type="cellIs" dxfId="3" priority="470" operator="greaterThan">
      <formula>0</formula>
    </cfRule>
  </conditionalFormatting>
  <conditionalFormatting sqref="Q92">
    <cfRule type="cellIs" dxfId="3" priority="471" operator="greaterThan">
      <formula>0</formula>
    </cfRule>
  </conditionalFormatting>
  <conditionalFormatting sqref="Q93">
    <cfRule type="cellIs" dxfId="3" priority="472" operator="greaterThan">
      <formula>0</formula>
    </cfRule>
  </conditionalFormatting>
  <conditionalFormatting sqref="Q94">
    <cfRule type="cellIs" dxfId="3" priority="473" operator="greaterThan">
      <formula>0</formula>
    </cfRule>
  </conditionalFormatting>
  <conditionalFormatting sqref="Q95">
    <cfRule type="cellIs" dxfId="3" priority="474" operator="greaterThan">
      <formula>0</formula>
    </cfRule>
  </conditionalFormatting>
  <conditionalFormatting sqref="Q96">
    <cfRule type="cellIs" dxfId="3" priority="475" operator="greaterThan">
      <formula>0</formula>
    </cfRule>
  </conditionalFormatting>
  <conditionalFormatting sqref="Q97">
    <cfRule type="cellIs" dxfId="3" priority="476" operator="greaterThan">
      <formula>0</formula>
    </cfRule>
  </conditionalFormatting>
  <conditionalFormatting sqref="Q98">
    <cfRule type="cellIs" dxfId="3" priority="477" operator="greaterThan">
      <formula>0</formula>
    </cfRule>
  </conditionalFormatting>
  <conditionalFormatting sqref="Q99">
    <cfRule type="cellIs" dxfId="3" priority="478" operator="greaterThan">
      <formula>0</formula>
    </cfRule>
  </conditionalFormatting>
  <conditionalFormatting sqref="Q100">
    <cfRule type="cellIs" dxfId="3" priority="479" operator="greaterThan">
      <formula>0</formula>
    </cfRule>
  </conditionalFormatting>
  <conditionalFormatting sqref="Q101">
    <cfRule type="cellIs" dxfId="3" priority="480" operator="greaterThan">
      <formula>0</formula>
    </cfRule>
  </conditionalFormatting>
  <conditionalFormatting sqref="Q102">
    <cfRule type="cellIs" dxfId="3" priority="481" operator="greaterThan">
      <formula>0</formula>
    </cfRule>
  </conditionalFormatting>
  <conditionalFormatting sqref="Q103">
    <cfRule type="cellIs" dxfId="3" priority="482" operator="greaterThan">
      <formula>0</formula>
    </cfRule>
  </conditionalFormatting>
  <conditionalFormatting sqref="R8">
    <cfRule type="cellIs" dxfId="3" priority="483" operator="greaterThan">
      <formula>0</formula>
    </cfRule>
  </conditionalFormatting>
  <conditionalFormatting sqref="R9">
    <cfRule type="cellIs" dxfId="3" priority="484" operator="greaterThan">
      <formula>0</formula>
    </cfRule>
  </conditionalFormatting>
  <conditionalFormatting sqref="R10">
    <cfRule type="cellIs" dxfId="3" priority="485" operator="greaterThan">
      <formula>0</formula>
    </cfRule>
  </conditionalFormatting>
  <conditionalFormatting sqref="R11">
    <cfRule type="cellIs" dxfId="3" priority="486" operator="greaterThan">
      <formula>0</formula>
    </cfRule>
  </conditionalFormatting>
  <conditionalFormatting sqref="R12">
    <cfRule type="cellIs" dxfId="3" priority="487" operator="greaterThan">
      <formula>0</formula>
    </cfRule>
  </conditionalFormatting>
  <conditionalFormatting sqref="R13">
    <cfRule type="cellIs" dxfId="3" priority="488" operator="greaterThan">
      <formula>0</formula>
    </cfRule>
  </conditionalFormatting>
  <conditionalFormatting sqref="R14">
    <cfRule type="cellIs" dxfId="3" priority="489" operator="greaterThan">
      <formula>0</formula>
    </cfRule>
  </conditionalFormatting>
  <conditionalFormatting sqref="R15">
    <cfRule type="cellIs" dxfId="3" priority="490" operator="greaterThan">
      <formula>0</formula>
    </cfRule>
  </conditionalFormatting>
  <conditionalFormatting sqref="R16">
    <cfRule type="cellIs" dxfId="3" priority="491" operator="greaterThan">
      <formula>0</formula>
    </cfRule>
  </conditionalFormatting>
  <conditionalFormatting sqref="R17">
    <cfRule type="cellIs" dxfId="3" priority="492" operator="greaterThan">
      <formula>0</formula>
    </cfRule>
  </conditionalFormatting>
  <conditionalFormatting sqref="R18">
    <cfRule type="cellIs" dxfId="3" priority="493" operator="greaterThan">
      <formula>0</formula>
    </cfRule>
  </conditionalFormatting>
  <conditionalFormatting sqref="R19">
    <cfRule type="cellIs" dxfId="3" priority="494" operator="greaterThan">
      <formula>0</formula>
    </cfRule>
  </conditionalFormatting>
  <conditionalFormatting sqref="R20">
    <cfRule type="cellIs" dxfId="3" priority="495" operator="greaterThan">
      <formula>0</formula>
    </cfRule>
  </conditionalFormatting>
  <conditionalFormatting sqref="R21">
    <cfRule type="cellIs" dxfId="3" priority="496" operator="greaterThan">
      <formula>0</formula>
    </cfRule>
  </conditionalFormatting>
  <conditionalFormatting sqref="R22">
    <cfRule type="cellIs" dxfId="3" priority="497" operator="greaterThan">
      <formula>0</formula>
    </cfRule>
  </conditionalFormatting>
  <conditionalFormatting sqref="R23">
    <cfRule type="cellIs" dxfId="3" priority="498" operator="greaterThan">
      <formula>0</formula>
    </cfRule>
  </conditionalFormatting>
  <conditionalFormatting sqref="R24">
    <cfRule type="cellIs" dxfId="3" priority="499" operator="greaterThan">
      <formula>0</formula>
    </cfRule>
  </conditionalFormatting>
  <conditionalFormatting sqref="R25">
    <cfRule type="cellIs" dxfId="3" priority="500" operator="greaterThan">
      <formula>0</formula>
    </cfRule>
  </conditionalFormatting>
  <conditionalFormatting sqref="R26">
    <cfRule type="cellIs" dxfId="3" priority="501" operator="greaterThan">
      <formula>0</formula>
    </cfRule>
  </conditionalFormatting>
  <conditionalFormatting sqref="R27">
    <cfRule type="cellIs" dxfId="3" priority="502" operator="greaterThan">
      <formula>0</formula>
    </cfRule>
  </conditionalFormatting>
  <conditionalFormatting sqref="R28">
    <cfRule type="cellIs" dxfId="3" priority="503" operator="greaterThan">
      <formula>0</formula>
    </cfRule>
  </conditionalFormatting>
  <conditionalFormatting sqref="R29">
    <cfRule type="cellIs" dxfId="3" priority="504" operator="greaterThan">
      <formula>0</formula>
    </cfRule>
  </conditionalFormatting>
  <conditionalFormatting sqref="R30">
    <cfRule type="cellIs" dxfId="3" priority="505" operator="greaterThan">
      <formula>0</formula>
    </cfRule>
  </conditionalFormatting>
  <conditionalFormatting sqref="R31">
    <cfRule type="cellIs" dxfId="3" priority="506" operator="greaterThan">
      <formula>0</formula>
    </cfRule>
  </conditionalFormatting>
  <conditionalFormatting sqref="R32">
    <cfRule type="cellIs" dxfId="3" priority="507" operator="greaterThan">
      <formula>0</formula>
    </cfRule>
  </conditionalFormatting>
  <conditionalFormatting sqref="R33">
    <cfRule type="cellIs" dxfId="3" priority="508" operator="greaterThan">
      <formula>0</formula>
    </cfRule>
  </conditionalFormatting>
  <conditionalFormatting sqref="R34">
    <cfRule type="cellIs" dxfId="3" priority="509" operator="greaterThan">
      <formula>0</formula>
    </cfRule>
  </conditionalFormatting>
  <conditionalFormatting sqref="R35">
    <cfRule type="cellIs" dxfId="3" priority="510" operator="greaterThan">
      <formula>0</formula>
    </cfRule>
  </conditionalFormatting>
  <conditionalFormatting sqref="R36">
    <cfRule type="cellIs" dxfId="3" priority="511" operator="greaterThan">
      <formula>0</formula>
    </cfRule>
  </conditionalFormatting>
  <conditionalFormatting sqref="R37">
    <cfRule type="cellIs" dxfId="3" priority="512" operator="greaterThan">
      <formula>0</formula>
    </cfRule>
  </conditionalFormatting>
  <conditionalFormatting sqref="R38">
    <cfRule type="cellIs" dxfId="3" priority="513" operator="greaterThan">
      <formula>0</formula>
    </cfRule>
  </conditionalFormatting>
  <conditionalFormatting sqref="R39">
    <cfRule type="cellIs" dxfId="3" priority="514" operator="greaterThan">
      <formula>0</formula>
    </cfRule>
  </conditionalFormatting>
  <conditionalFormatting sqref="R40">
    <cfRule type="cellIs" dxfId="3" priority="515" operator="greaterThan">
      <formula>0</formula>
    </cfRule>
  </conditionalFormatting>
  <conditionalFormatting sqref="R41">
    <cfRule type="cellIs" dxfId="3" priority="516" operator="greaterThan">
      <formula>0</formula>
    </cfRule>
  </conditionalFormatting>
  <conditionalFormatting sqref="R42">
    <cfRule type="cellIs" dxfId="3" priority="517" operator="greaterThan">
      <formula>0</formula>
    </cfRule>
  </conditionalFormatting>
  <conditionalFormatting sqref="R43">
    <cfRule type="cellIs" dxfId="3" priority="518" operator="greaterThan">
      <formula>0</formula>
    </cfRule>
  </conditionalFormatting>
  <conditionalFormatting sqref="R44">
    <cfRule type="cellIs" dxfId="3" priority="519" operator="greaterThan">
      <formula>0</formula>
    </cfRule>
  </conditionalFormatting>
  <conditionalFormatting sqref="R45">
    <cfRule type="cellIs" dxfId="3" priority="520" operator="greaterThan">
      <formula>0</formula>
    </cfRule>
  </conditionalFormatting>
  <conditionalFormatting sqref="R46">
    <cfRule type="cellIs" dxfId="3" priority="521" operator="greaterThan">
      <formula>0</formula>
    </cfRule>
  </conditionalFormatting>
  <conditionalFormatting sqref="R47">
    <cfRule type="cellIs" dxfId="3" priority="522" operator="greaterThan">
      <formula>0</formula>
    </cfRule>
  </conditionalFormatting>
  <conditionalFormatting sqref="R48">
    <cfRule type="cellIs" dxfId="3" priority="523" operator="greaterThan">
      <formula>0</formula>
    </cfRule>
  </conditionalFormatting>
  <conditionalFormatting sqref="R49">
    <cfRule type="cellIs" dxfId="3" priority="524" operator="greaterThan">
      <formula>0</formula>
    </cfRule>
  </conditionalFormatting>
  <conditionalFormatting sqref="R50">
    <cfRule type="cellIs" dxfId="3" priority="525" operator="greaterThan">
      <formula>0</formula>
    </cfRule>
  </conditionalFormatting>
  <conditionalFormatting sqref="R51">
    <cfRule type="cellIs" dxfId="3" priority="526" operator="greaterThan">
      <formula>0</formula>
    </cfRule>
  </conditionalFormatting>
  <conditionalFormatting sqref="R52">
    <cfRule type="cellIs" dxfId="3" priority="527" operator="greaterThan">
      <formula>0</formula>
    </cfRule>
  </conditionalFormatting>
  <conditionalFormatting sqref="R53">
    <cfRule type="cellIs" dxfId="3" priority="528" operator="greaterThan">
      <formula>0</formula>
    </cfRule>
  </conditionalFormatting>
  <conditionalFormatting sqref="R54">
    <cfRule type="cellIs" dxfId="3" priority="529" operator="greaterThan">
      <formula>0</formula>
    </cfRule>
  </conditionalFormatting>
  <conditionalFormatting sqref="R55">
    <cfRule type="cellIs" dxfId="3" priority="530" operator="greaterThan">
      <formula>0</formula>
    </cfRule>
  </conditionalFormatting>
  <conditionalFormatting sqref="R56">
    <cfRule type="cellIs" dxfId="3" priority="531" operator="greaterThan">
      <formula>0</formula>
    </cfRule>
  </conditionalFormatting>
  <conditionalFormatting sqref="R57">
    <cfRule type="cellIs" dxfId="3" priority="532" operator="greaterThan">
      <formula>0</formula>
    </cfRule>
  </conditionalFormatting>
  <conditionalFormatting sqref="R58">
    <cfRule type="cellIs" dxfId="3" priority="533" operator="greaterThan">
      <formula>0</formula>
    </cfRule>
  </conditionalFormatting>
  <conditionalFormatting sqref="R59">
    <cfRule type="cellIs" dxfId="3" priority="534" operator="greaterThan">
      <formula>0</formula>
    </cfRule>
  </conditionalFormatting>
  <conditionalFormatting sqref="R60">
    <cfRule type="cellIs" dxfId="3" priority="535" operator="greaterThan">
      <formula>0</formula>
    </cfRule>
  </conditionalFormatting>
  <conditionalFormatting sqref="R61">
    <cfRule type="cellIs" dxfId="3" priority="536" operator="greaterThan">
      <formula>0</formula>
    </cfRule>
  </conditionalFormatting>
  <conditionalFormatting sqref="R62">
    <cfRule type="cellIs" dxfId="3" priority="537" operator="greaterThan">
      <formula>0</formula>
    </cfRule>
  </conditionalFormatting>
  <conditionalFormatting sqref="R63">
    <cfRule type="cellIs" dxfId="3" priority="538" operator="greaterThan">
      <formula>0</formula>
    </cfRule>
  </conditionalFormatting>
  <conditionalFormatting sqref="R64">
    <cfRule type="cellIs" dxfId="3" priority="539" operator="greaterThan">
      <formula>0</formula>
    </cfRule>
  </conditionalFormatting>
  <conditionalFormatting sqref="R65">
    <cfRule type="cellIs" dxfId="3" priority="540" operator="greaterThan">
      <formula>0</formula>
    </cfRule>
  </conditionalFormatting>
  <conditionalFormatting sqref="R66">
    <cfRule type="cellIs" dxfId="3" priority="541" operator="greaterThan">
      <formula>0</formula>
    </cfRule>
  </conditionalFormatting>
  <conditionalFormatting sqref="R67">
    <cfRule type="cellIs" dxfId="3" priority="542" operator="greaterThan">
      <formula>0</formula>
    </cfRule>
  </conditionalFormatting>
  <conditionalFormatting sqref="R68">
    <cfRule type="cellIs" dxfId="3" priority="543" operator="greaterThan">
      <formula>0</formula>
    </cfRule>
  </conditionalFormatting>
  <conditionalFormatting sqref="R69">
    <cfRule type="cellIs" dxfId="3" priority="544" operator="greaterThan">
      <formula>0</formula>
    </cfRule>
  </conditionalFormatting>
  <conditionalFormatting sqref="R70">
    <cfRule type="cellIs" dxfId="3" priority="545" operator="greaterThan">
      <formula>0</formula>
    </cfRule>
  </conditionalFormatting>
  <conditionalFormatting sqref="R71">
    <cfRule type="cellIs" dxfId="3" priority="546" operator="greaterThan">
      <formula>0</formula>
    </cfRule>
  </conditionalFormatting>
  <conditionalFormatting sqref="R72">
    <cfRule type="cellIs" dxfId="3" priority="547" operator="greaterThan">
      <formula>0</formula>
    </cfRule>
  </conditionalFormatting>
  <conditionalFormatting sqref="R73">
    <cfRule type="cellIs" dxfId="3" priority="548" operator="greaterThan">
      <formula>0</formula>
    </cfRule>
  </conditionalFormatting>
  <conditionalFormatting sqref="R74">
    <cfRule type="cellIs" dxfId="3" priority="549" operator="greaterThan">
      <formula>0</formula>
    </cfRule>
  </conditionalFormatting>
  <conditionalFormatting sqref="R75">
    <cfRule type="cellIs" dxfId="3" priority="550" operator="greaterThan">
      <formula>0</formula>
    </cfRule>
  </conditionalFormatting>
  <conditionalFormatting sqref="R76">
    <cfRule type="cellIs" dxfId="3" priority="551" operator="greaterThan">
      <formula>0</formula>
    </cfRule>
  </conditionalFormatting>
  <conditionalFormatting sqref="R77">
    <cfRule type="cellIs" dxfId="3" priority="552" operator="greaterThan">
      <formula>0</formula>
    </cfRule>
  </conditionalFormatting>
  <conditionalFormatting sqref="R78">
    <cfRule type="cellIs" dxfId="3" priority="553" operator="greaterThan">
      <formula>0</formula>
    </cfRule>
  </conditionalFormatting>
  <conditionalFormatting sqref="R79">
    <cfRule type="cellIs" dxfId="3" priority="554" operator="greaterThan">
      <formula>0</formula>
    </cfRule>
  </conditionalFormatting>
  <conditionalFormatting sqref="R80">
    <cfRule type="cellIs" dxfId="3" priority="555" operator="greaterThan">
      <formula>0</formula>
    </cfRule>
  </conditionalFormatting>
  <conditionalFormatting sqref="R81">
    <cfRule type="cellIs" dxfId="3" priority="556" operator="greaterThan">
      <formula>0</formula>
    </cfRule>
  </conditionalFormatting>
  <conditionalFormatting sqref="R82">
    <cfRule type="cellIs" dxfId="3" priority="557" operator="greaterThan">
      <formula>0</formula>
    </cfRule>
  </conditionalFormatting>
  <conditionalFormatting sqref="R83">
    <cfRule type="cellIs" dxfId="3" priority="558" operator="greaterThan">
      <formula>0</formula>
    </cfRule>
  </conditionalFormatting>
  <conditionalFormatting sqref="R84">
    <cfRule type="cellIs" dxfId="3" priority="559" operator="greaterThan">
      <formula>0</formula>
    </cfRule>
  </conditionalFormatting>
  <conditionalFormatting sqref="R85">
    <cfRule type="cellIs" dxfId="3" priority="560" operator="greaterThan">
      <formula>0</formula>
    </cfRule>
  </conditionalFormatting>
  <conditionalFormatting sqref="R86">
    <cfRule type="cellIs" dxfId="3" priority="561" operator="greaterThan">
      <formula>0</formula>
    </cfRule>
  </conditionalFormatting>
  <conditionalFormatting sqref="R87">
    <cfRule type="cellIs" dxfId="3" priority="562" operator="greaterThan">
      <formula>0</formula>
    </cfRule>
  </conditionalFormatting>
  <conditionalFormatting sqref="R88">
    <cfRule type="cellIs" dxfId="3" priority="563" operator="greaterThan">
      <formula>0</formula>
    </cfRule>
  </conditionalFormatting>
  <conditionalFormatting sqref="R89">
    <cfRule type="cellIs" dxfId="3" priority="564" operator="greaterThan">
      <formula>0</formula>
    </cfRule>
  </conditionalFormatting>
  <conditionalFormatting sqref="R90">
    <cfRule type="cellIs" dxfId="3" priority="565" operator="greaterThan">
      <formula>0</formula>
    </cfRule>
  </conditionalFormatting>
  <conditionalFormatting sqref="R91">
    <cfRule type="cellIs" dxfId="3" priority="566" operator="greaterThan">
      <formula>0</formula>
    </cfRule>
  </conditionalFormatting>
  <conditionalFormatting sqref="R92">
    <cfRule type="cellIs" dxfId="3" priority="567" operator="greaterThan">
      <formula>0</formula>
    </cfRule>
  </conditionalFormatting>
  <conditionalFormatting sqref="R93">
    <cfRule type="cellIs" dxfId="3" priority="568" operator="greaterThan">
      <formula>0</formula>
    </cfRule>
  </conditionalFormatting>
  <conditionalFormatting sqref="R94">
    <cfRule type="cellIs" dxfId="3" priority="569" operator="greaterThan">
      <formula>0</formula>
    </cfRule>
  </conditionalFormatting>
  <conditionalFormatting sqref="R95">
    <cfRule type="cellIs" dxfId="3" priority="570" operator="greaterThan">
      <formula>0</formula>
    </cfRule>
  </conditionalFormatting>
  <conditionalFormatting sqref="R96">
    <cfRule type="cellIs" dxfId="3" priority="571" operator="greaterThan">
      <formula>0</formula>
    </cfRule>
  </conditionalFormatting>
  <conditionalFormatting sqref="R97">
    <cfRule type="cellIs" dxfId="3" priority="572" operator="greaterThan">
      <formula>0</formula>
    </cfRule>
  </conditionalFormatting>
  <conditionalFormatting sqref="R98">
    <cfRule type="cellIs" dxfId="3" priority="573" operator="greaterThan">
      <formula>0</formula>
    </cfRule>
  </conditionalFormatting>
  <conditionalFormatting sqref="R99">
    <cfRule type="cellIs" dxfId="3" priority="574" operator="greaterThan">
      <formula>0</formula>
    </cfRule>
  </conditionalFormatting>
  <conditionalFormatting sqref="R100">
    <cfRule type="cellIs" dxfId="3" priority="575" operator="greaterThan">
      <formula>0</formula>
    </cfRule>
  </conditionalFormatting>
  <conditionalFormatting sqref="R101">
    <cfRule type="cellIs" dxfId="3" priority="576" operator="greaterThan">
      <formula>0</formula>
    </cfRule>
  </conditionalFormatting>
  <conditionalFormatting sqref="R102">
    <cfRule type="cellIs" dxfId="3" priority="577" operator="greaterThan">
      <formula>0</formula>
    </cfRule>
  </conditionalFormatting>
  <conditionalFormatting sqref="R103">
    <cfRule type="cellIs" dxfId="3" priority="578" operator="greaterThan">
      <formula>0</formula>
    </cfRule>
  </conditionalFormatting>
  <conditionalFormatting sqref="H8">
    <cfRule type="cellIs" dxfId="4" priority="579" operator="greaterThan">
      <formula>250</formula>
    </cfRule>
  </conditionalFormatting>
  <conditionalFormatting sqref="H8">
    <cfRule type="cellIs" dxfId="5" priority="580" operator="greaterThan">
      <formula>200</formula>
    </cfRule>
  </conditionalFormatting>
  <conditionalFormatting sqref="H8">
    <cfRule type="cellIs" dxfId="6" priority="581" operator="greaterThan">
      <formula>150</formula>
    </cfRule>
  </conditionalFormatting>
  <conditionalFormatting sqref="H9">
    <cfRule type="cellIs" dxfId="4" priority="582" operator="greaterThan">
      <formula>250</formula>
    </cfRule>
  </conditionalFormatting>
  <conditionalFormatting sqref="H9">
    <cfRule type="cellIs" dxfId="5" priority="583" operator="greaterThan">
      <formula>200</formula>
    </cfRule>
  </conditionalFormatting>
  <conditionalFormatting sqref="H9">
    <cfRule type="cellIs" dxfId="6" priority="584" operator="greaterThan">
      <formula>150</formula>
    </cfRule>
  </conditionalFormatting>
  <conditionalFormatting sqref="H10">
    <cfRule type="cellIs" dxfId="4" priority="585" operator="greaterThan">
      <formula>250</formula>
    </cfRule>
  </conditionalFormatting>
  <conditionalFormatting sqref="H10">
    <cfRule type="cellIs" dxfId="5" priority="586" operator="greaterThan">
      <formula>200</formula>
    </cfRule>
  </conditionalFormatting>
  <conditionalFormatting sqref="H10">
    <cfRule type="cellIs" dxfId="6" priority="587" operator="greaterThan">
      <formula>150</formula>
    </cfRule>
  </conditionalFormatting>
  <conditionalFormatting sqref="H11">
    <cfRule type="cellIs" dxfId="4" priority="588" operator="greaterThan">
      <formula>250</formula>
    </cfRule>
  </conditionalFormatting>
  <conditionalFormatting sqref="H11">
    <cfRule type="cellIs" dxfId="5" priority="589" operator="greaterThan">
      <formula>200</formula>
    </cfRule>
  </conditionalFormatting>
  <conditionalFormatting sqref="H11">
    <cfRule type="cellIs" dxfId="6" priority="590" operator="greaterThan">
      <formula>150</formula>
    </cfRule>
  </conditionalFormatting>
  <conditionalFormatting sqref="H12">
    <cfRule type="cellIs" dxfId="4" priority="591" operator="greaterThan">
      <formula>250</formula>
    </cfRule>
  </conditionalFormatting>
  <conditionalFormatting sqref="H12">
    <cfRule type="cellIs" dxfId="5" priority="592" operator="greaterThan">
      <formula>200</formula>
    </cfRule>
  </conditionalFormatting>
  <conditionalFormatting sqref="H12">
    <cfRule type="cellIs" dxfId="6" priority="593" operator="greaterThan">
      <formula>150</formula>
    </cfRule>
  </conditionalFormatting>
  <conditionalFormatting sqref="H13">
    <cfRule type="cellIs" dxfId="4" priority="594" operator="greaterThan">
      <formula>250</formula>
    </cfRule>
  </conditionalFormatting>
  <conditionalFormatting sqref="H13">
    <cfRule type="cellIs" dxfId="5" priority="595" operator="greaterThan">
      <formula>200</formula>
    </cfRule>
  </conditionalFormatting>
  <conditionalFormatting sqref="H13">
    <cfRule type="cellIs" dxfId="6" priority="596" operator="greaterThan">
      <formula>150</formula>
    </cfRule>
  </conditionalFormatting>
  <conditionalFormatting sqref="H14">
    <cfRule type="cellIs" dxfId="4" priority="597" operator="greaterThan">
      <formula>250</formula>
    </cfRule>
  </conditionalFormatting>
  <conditionalFormatting sqref="H14">
    <cfRule type="cellIs" dxfId="5" priority="598" operator="greaterThan">
      <formula>200</formula>
    </cfRule>
  </conditionalFormatting>
  <conditionalFormatting sqref="H14">
    <cfRule type="cellIs" dxfId="6" priority="599" operator="greaterThan">
      <formula>150</formula>
    </cfRule>
  </conditionalFormatting>
  <conditionalFormatting sqref="H15">
    <cfRule type="cellIs" dxfId="4" priority="600" operator="greaterThan">
      <formula>250</formula>
    </cfRule>
  </conditionalFormatting>
  <conditionalFormatting sqref="H15">
    <cfRule type="cellIs" dxfId="5" priority="601" operator="greaterThan">
      <formula>200</formula>
    </cfRule>
  </conditionalFormatting>
  <conditionalFormatting sqref="H15">
    <cfRule type="cellIs" dxfId="6" priority="602" operator="greaterThan">
      <formula>150</formula>
    </cfRule>
  </conditionalFormatting>
  <conditionalFormatting sqref="H16">
    <cfRule type="cellIs" dxfId="4" priority="603" operator="greaterThan">
      <formula>250</formula>
    </cfRule>
  </conditionalFormatting>
  <conditionalFormatting sqref="H16">
    <cfRule type="cellIs" dxfId="5" priority="604" operator="greaterThan">
      <formula>200</formula>
    </cfRule>
  </conditionalFormatting>
  <conditionalFormatting sqref="H16">
    <cfRule type="cellIs" dxfId="6" priority="605" operator="greaterThan">
      <formula>150</formula>
    </cfRule>
  </conditionalFormatting>
  <conditionalFormatting sqref="H17">
    <cfRule type="cellIs" dxfId="4" priority="606" operator="greaterThan">
      <formula>250</formula>
    </cfRule>
  </conditionalFormatting>
  <conditionalFormatting sqref="H17">
    <cfRule type="cellIs" dxfId="5" priority="607" operator="greaterThan">
      <formula>200</formula>
    </cfRule>
  </conditionalFormatting>
  <conditionalFormatting sqref="H17">
    <cfRule type="cellIs" dxfId="6" priority="608" operator="greaterThan">
      <formula>150</formula>
    </cfRule>
  </conditionalFormatting>
  <conditionalFormatting sqref="H18">
    <cfRule type="cellIs" dxfId="4" priority="609" operator="greaterThan">
      <formula>250</formula>
    </cfRule>
  </conditionalFormatting>
  <conditionalFormatting sqref="H18">
    <cfRule type="cellIs" dxfId="5" priority="610" operator="greaterThan">
      <formula>200</formula>
    </cfRule>
  </conditionalFormatting>
  <conditionalFormatting sqref="H18">
    <cfRule type="cellIs" dxfId="6" priority="611" operator="greaterThan">
      <formula>150</formula>
    </cfRule>
  </conditionalFormatting>
  <conditionalFormatting sqref="H19">
    <cfRule type="cellIs" dxfId="4" priority="612" operator="greaterThan">
      <formula>250</formula>
    </cfRule>
  </conditionalFormatting>
  <conditionalFormatting sqref="H19">
    <cfRule type="cellIs" dxfId="5" priority="613" operator="greaterThan">
      <formula>200</formula>
    </cfRule>
  </conditionalFormatting>
  <conditionalFormatting sqref="H19">
    <cfRule type="cellIs" dxfId="6" priority="614" operator="greaterThan">
      <formula>150</formula>
    </cfRule>
  </conditionalFormatting>
  <conditionalFormatting sqref="H20">
    <cfRule type="cellIs" dxfId="4" priority="615" operator="greaterThan">
      <formula>250</formula>
    </cfRule>
  </conditionalFormatting>
  <conditionalFormatting sqref="H20">
    <cfRule type="cellIs" dxfId="5" priority="616" operator="greaterThan">
      <formula>200</formula>
    </cfRule>
  </conditionalFormatting>
  <conditionalFormatting sqref="H20">
    <cfRule type="cellIs" dxfId="6" priority="617" operator="greaterThan">
      <formula>150</formula>
    </cfRule>
  </conditionalFormatting>
  <conditionalFormatting sqref="H21">
    <cfRule type="cellIs" dxfId="4" priority="618" operator="greaterThan">
      <formula>250</formula>
    </cfRule>
  </conditionalFormatting>
  <conditionalFormatting sqref="H21">
    <cfRule type="cellIs" dxfId="5" priority="619" operator="greaterThan">
      <formula>200</formula>
    </cfRule>
  </conditionalFormatting>
  <conditionalFormatting sqref="H21">
    <cfRule type="cellIs" dxfId="6" priority="620" operator="greaterThan">
      <formula>150</formula>
    </cfRule>
  </conditionalFormatting>
  <conditionalFormatting sqref="H22">
    <cfRule type="cellIs" dxfId="4" priority="621" operator="greaterThan">
      <formula>250</formula>
    </cfRule>
  </conditionalFormatting>
  <conditionalFormatting sqref="H22">
    <cfRule type="cellIs" dxfId="5" priority="622" operator="greaterThan">
      <formula>200</formula>
    </cfRule>
  </conditionalFormatting>
  <conditionalFormatting sqref="H22">
    <cfRule type="cellIs" dxfId="6" priority="623" operator="greaterThan">
      <formula>150</formula>
    </cfRule>
  </conditionalFormatting>
  <conditionalFormatting sqref="H23">
    <cfRule type="cellIs" dxfId="4" priority="624" operator="greaterThan">
      <formula>250</formula>
    </cfRule>
  </conditionalFormatting>
  <conditionalFormatting sqref="H23">
    <cfRule type="cellIs" dxfId="5" priority="625" operator="greaterThan">
      <formula>200</formula>
    </cfRule>
  </conditionalFormatting>
  <conditionalFormatting sqref="H23">
    <cfRule type="cellIs" dxfId="6" priority="626" operator="greaterThan">
      <formula>150</formula>
    </cfRule>
  </conditionalFormatting>
  <conditionalFormatting sqref="H24">
    <cfRule type="cellIs" dxfId="4" priority="627" operator="greaterThan">
      <formula>250</formula>
    </cfRule>
  </conditionalFormatting>
  <conditionalFormatting sqref="H24">
    <cfRule type="cellIs" dxfId="5" priority="628" operator="greaterThan">
      <formula>200</formula>
    </cfRule>
  </conditionalFormatting>
  <conditionalFormatting sqref="H24">
    <cfRule type="cellIs" dxfId="6" priority="629" operator="greaterThan">
      <formula>150</formula>
    </cfRule>
  </conditionalFormatting>
  <conditionalFormatting sqref="H25">
    <cfRule type="cellIs" dxfId="4" priority="630" operator="greaterThan">
      <formula>250</formula>
    </cfRule>
  </conditionalFormatting>
  <conditionalFormatting sqref="H25">
    <cfRule type="cellIs" dxfId="5" priority="631" operator="greaterThan">
      <formula>200</formula>
    </cfRule>
  </conditionalFormatting>
  <conditionalFormatting sqref="H25">
    <cfRule type="cellIs" dxfId="6" priority="632" operator="greaterThan">
      <formula>150</formula>
    </cfRule>
  </conditionalFormatting>
  <conditionalFormatting sqref="H26">
    <cfRule type="cellIs" dxfId="4" priority="633" operator="greaterThan">
      <formula>250</formula>
    </cfRule>
  </conditionalFormatting>
  <conditionalFormatting sqref="H26">
    <cfRule type="cellIs" dxfId="5" priority="634" operator="greaterThan">
      <formula>200</formula>
    </cfRule>
  </conditionalFormatting>
  <conditionalFormatting sqref="H26">
    <cfRule type="cellIs" dxfId="6" priority="635" operator="greaterThan">
      <formula>150</formula>
    </cfRule>
  </conditionalFormatting>
  <conditionalFormatting sqref="H27">
    <cfRule type="cellIs" dxfId="4" priority="636" operator="greaterThan">
      <formula>250</formula>
    </cfRule>
  </conditionalFormatting>
  <conditionalFormatting sqref="H27">
    <cfRule type="cellIs" dxfId="5" priority="637" operator="greaterThan">
      <formula>200</formula>
    </cfRule>
  </conditionalFormatting>
  <conditionalFormatting sqref="H27">
    <cfRule type="cellIs" dxfId="6" priority="638" operator="greaterThan">
      <formula>150</formula>
    </cfRule>
  </conditionalFormatting>
  <conditionalFormatting sqref="H28">
    <cfRule type="cellIs" dxfId="4" priority="639" operator="greaterThan">
      <formula>250</formula>
    </cfRule>
  </conditionalFormatting>
  <conditionalFormatting sqref="H28">
    <cfRule type="cellIs" dxfId="5" priority="640" operator="greaterThan">
      <formula>200</formula>
    </cfRule>
  </conditionalFormatting>
  <conditionalFormatting sqref="H28">
    <cfRule type="cellIs" dxfId="6" priority="641" operator="greaterThan">
      <formula>150</formula>
    </cfRule>
  </conditionalFormatting>
  <conditionalFormatting sqref="H29">
    <cfRule type="cellIs" dxfId="4" priority="642" operator="greaterThan">
      <formula>250</formula>
    </cfRule>
  </conditionalFormatting>
  <conditionalFormatting sqref="H29">
    <cfRule type="cellIs" dxfId="5" priority="643" operator="greaterThan">
      <formula>200</formula>
    </cfRule>
  </conditionalFormatting>
  <conditionalFormatting sqref="H29">
    <cfRule type="cellIs" dxfId="6" priority="644" operator="greaterThan">
      <formula>150</formula>
    </cfRule>
  </conditionalFormatting>
  <conditionalFormatting sqref="H30">
    <cfRule type="cellIs" dxfId="4" priority="645" operator="greaterThan">
      <formula>250</formula>
    </cfRule>
  </conditionalFormatting>
  <conditionalFormatting sqref="H30">
    <cfRule type="cellIs" dxfId="5" priority="646" operator="greaterThan">
      <formula>200</formula>
    </cfRule>
  </conditionalFormatting>
  <conditionalFormatting sqref="H30">
    <cfRule type="cellIs" dxfId="6" priority="647" operator="greaterThan">
      <formula>150</formula>
    </cfRule>
  </conditionalFormatting>
  <conditionalFormatting sqref="H31">
    <cfRule type="cellIs" dxfId="4" priority="648" operator="greaterThan">
      <formula>250</formula>
    </cfRule>
  </conditionalFormatting>
  <conditionalFormatting sqref="H31">
    <cfRule type="cellIs" dxfId="5" priority="649" operator="greaterThan">
      <formula>200</formula>
    </cfRule>
  </conditionalFormatting>
  <conditionalFormatting sqref="H31">
    <cfRule type="cellIs" dxfId="6" priority="650" operator="greaterThan">
      <formula>150</formula>
    </cfRule>
  </conditionalFormatting>
  <conditionalFormatting sqref="H32">
    <cfRule type="cellIs" dxfId="4" priority="651" operator="greaterThan">
      <formula>250</formula>
    </cfRule>
  </conditionalFormatting>
  <conditionalFormatting sqref="H32">
    <cfRule type="cellIs" dxfId="5" priority="652" operator="greaterThan">
      <formula>200</formula>
    </cfRule>
  </conditionalFormatting>
  <conditionalFormatting sqref="H32">
    <cfRule type="cellIs" dxfId="6" priority="653" operator="greaterThan">
      <formula>150</formula>
    </cfRule>
  </conditionalFormatting>
  <conditionalFormatting sqref="H33">
    <cfRule type="cellIs" dxfId="4" priority="654" operator="greaterThan">
      <formula>250</formula>
    </cfRule>
  </conditionalFormatting>
  <conditionalFormatting sqref="H33">
    <cfRule type="cellIs" dxfId="5" priority="655" operator="greaterThan">
      <formula>200</formula>
    </cfRule>
  </conditionalFormatting>
  <conditionalFormatting sqref="H33">
    <cfRule type="cellIs" dxfId="6" priority="656" operator="greaterThan">
      <formula>150</formula>
    </cfRule>
  </conditionalFormatting>
  <conditionalFormatting sqref="H34">
    <cfRule type="cellIs" dxfId="4" priority="657" operator="greaterThan">
      <formula>250</formula>
    </cfRule>
  </conditionalFormatting>
  <conditionalFormatting sqref="H34">
    <cfRule type="cellIs" dxfId="5" priority="658" operator="greaterThan">
      <formula>200</formula>
    </cfRule>
  </conditionalFormatting>
  <conditionalFormatting sqref="H34">
    <cfRule type="cellIs" dxfId="6" priority="659" operator="greaterThan">
      <formula>150</formula>
    </cfRule>
  </conditionalFormatting>
  <conditionalFormatting sqref="H35">
    <cfRule type="cellIs" dxfId="4" priority="660" operator="greaterThan">
      <formula>250</formula>
    </cfRule>
  </conditionalFormatting>
  <conditionalFormatting sqref="H35">
    <cfRule type="cellIs" dxfId="5" priority="661" operator="greaterThan">
      <formula>200</formula>
    </cfRule>
  </conditionalFormatting>
  <conditionalFormatting sqref="H35">
    <cfRule type="cellIs" dxfId="6" priority="662" operator="greaterThan">
      <formula>150</formula>
    </cfRule>
  </conditionalFormatting>
  <conditionalFormatting sqref="H36">
    <cfRule type="cellIs" dxfId="4" priority="663" operator="greaterThan">
      <formula>250</formula>
    </cfRule>
  </conditionalFormatting>
  <conditionalFormatting sqref="H36">
    <cfRule type="cellIs" dxfId="5" priority="664" operator="greaterThan">
      <formula>200</formula>
    </cfRule>
  </conditionalFormatting>
  <conditionalFormatting sqref="H36">
    <cfRule type="cellIs" dxfId="6" priority="665" operator="greaterThan">
      <formula>150</formula>
    </cfRule>
  </conditionalFormatting>
  <conditionalFormatting sqref="H37">
    <cfRule type="cellIs" dxfId="4" priority="666" operator="greaterThan">
      <formula>250</formula>
    </cfRule>
  </conditionalFormatting>
  <conditionalFormatting sqref="H37">
    <cfRule type="cellIs" dxfId="5" priority="667" operator="greaterThan">
      <formula>200</formula>
    </cfRule>
  </conditionalFormatting>
  <conditionalFormatting sqref="H37">
    <cfRule type="cellIs" dxfId="6" priority="668" operator="greaterThan">
      <formula>150</formula>
    </cfRule>
  </conditionalFormatting>
  <conditionalFormatting sqref="H38">
    <cfRule type="cellIs" dxfId="4" priority="669" operator="greaterThan">
      <formula>250</formula>
    </cfRule>
  </conditionalFormatting>
  <conditionalFormatting sqref="H38">
    <cfRule type="cellIs" dxfId="5" priority="670" operator="greaterThan">
      <formula>200</formula>
    </cfRule>
  </conditionalFormatting>
  <conditionalFormatting sqref="H38">
    <cfRule type="cellIs" dxfId="6" priority="671" operator="greaterThan">
      <formula>150</formula>
    </cfRule>
  </conditionalFormatting>
  <conditionalFormatting sqref="H39">
    <cfRule type="cellIs" dxfId="4" priority="672" operator="greaterThan">
      <formula>250</formula>
    </cfRule>
  </conditionalFormatting>
  <conditionalFormatting sqref="H39">
    <cfRule type="cellIs" dxfId="5" priority="673" operator="greaterThan">
      <formula>200</formula>
    </cfRule>
  </conditionalFormatting>
  <conditionalFormatting sqref="H39">
    <cfRule type="cellIs" dxfId="6" priority="674" operator="greaterThan">
      <formula>150</formula>
    </cfRule>
  </conditionalFormatting>
  <conditionalFormatting sqref="H40">
    <cfRule type="cellIs" dxfId="4" priority="675" operator="greaterThan">
      <formula>250</formula>
    </cfRule>
  </conditionalFormatting>
  <conditionalFormatting sqref="H40">
    <cfRule type="cellIs" dxfId="5" priority="676" operator="greaterThan">
      <formula>200</formula>
    </cfRule>
  </conditionalFormatting>
  <conditionalFormatting sqref="H40">
    <cfRule type="cellIs" dxfId="6" priority="677" operator="greaterThan">
      <formula>150</formula>
    </cfRule>
  </conditionalFormatting>
  <conditionalFormatting sqref="H41">
    <cfRule type="cellIs" dxfId="4" priority="678" operator="greaterThan">
      <formula>250</formula>
    </cfRule>
  </conditionalFormatting>
  <conditionalFormatting sqref="H41">
    <cfRule type="cellIs" dxfId="5" priority="679" operator="greaterThan">
      <formula>200</formula>
    </cfRule>
  </conditionalFormatting>
  <conditionalFormatting sqref="H41">
    <cfRule type="cellIs" dxfId="6" priority="680" operator="greaterThan">
      <formula>150</formula>
    </cfRule>
  </conditionalFormatting>
  <conditionalFormatting sqref="H42">
    <cfRule type="cellIs" dxfId="4" priority="681" operator="greaterThan">
      <formula>250</formula>
    </cfRule>
  </conditionalFormatting>
  <conditionalFormatting sqref="H42">
    <cfRule type="cellIs" dxfId="5" priority="682" operator="greaterThan">
      <formula>200</formula>
    </cfRule>
  </conditionalFormatting>
  <conditionalFormatting sqref="H42">
    <cfRule type="cellIs" dxfId="6" priority="683" operator="greaterThan">
      <formula>150</formula>
    </cfRule>
  </conditionalFormatting>
  <conditionalFormatting sqref="H43">
    <cfRule type="cellIs" dxfId="4" priority="684" operator="greaterThan">
      <formula>250</formula>
    </cfRule>
  </conditionalFormatting>
  <conditionalFormatting sqref="H43">
    <cfRule type="cellIs" dxfId="5" priority="685" operator="greaterThan">
      <formula>200</formula>
    </cfRule>
  </conditionalFormatting>
  <conditionalFormatting sqref="H43">
    <cfRule type="cellIs" dxfId="6" priority="686" operator="greaterThan">
      <formula>150</formula>
    </cfRule>
  </conditionalFormatting>
  <conditionalFormatting sqref="H44">
    <cfRule type="cellIs" dxfId="4" priority="687" operator="greaterThan">
      <formula>250</formula>
    </cfRule>
  </conditionalFormatting>
  <conditionalFormatting sqref="H44">
    <cfRule type="cellIs" dxfId="5" priority="688" operator="greaterThan">
      <formula>200</formula>
    </cfRule>
  </conditionalFormatting>
  <conditionalFormatting sqref="H44">
    <cfRule type="cellIs" dxfId="6" priority="689" operator="greaterThan">
      <formula>150</formula>
    </cfRule>
  </conditionalFormatting>
  <conditionalFormatting sqref="H45">
    <cfRule type="cellIs" dxfId="4" priority="690" operator="greaterThan">
      <formula>250</formula>
    </cfRule>
  </conditionalFormatting>
  <conditionalFormatting sqref="H45">
    <cfRule type="cellIs" dxfId="5" priority="691" operator="greaterThan">
      <formula>200</formula>
    </cfRule>
  </conditionalFormatting>
  <conditionalFormatting sqref="H45">
    <cfRule type="cellIs" dxfId="6" priority="692" operator="greaterThan">
      <formula>150</formula>
    </cfRule>
  </conditionalFormatting>
  <conditionalFormatting sqref="H46">
    <cfRule type="cellIs" dxfId="4" priority="693" operator="greaterThan">
      <formula>250</formula>
    </cfRule>
  </conditionalFormatting>
  <conditionalFormatting sqref="H46">
    <cfRule type="cellIs" dxfId="5" priority="694" operator="greaterThan">
      <formula>200</formula>
    </cfRule>
  </conditionalFormatting>
  <conditionalFormatting sqref="H46">
    <cfRule type="cellIs" dxfId="6" priority="695" operator="greaterThan">
      <formula>150</formula>
    </cfRule>
  </conditionalFormatting>
  <conditionalFormatting sqref="H47">
    <cfRule type="cellIs" dxfId="4" priority="696" operator="greaterThan">
      <formula>250</formula>
    </cfRule>
  </conditionalFormatting>
  <conditionalFormatting sqref="H47">
    <cfRule type="cellIs" dxfId="5" priority="697" operator="greaterThan">
      <formula>200</formula>
    </cfRule>
  </conditionalFormatting>
  <conditionalFormatting sqref="H47">
    <cfRule type="cellIs" dxfId="6" priority="698" operator="greaterThan">
      <formula>150</formula>
    </cfRule>
  </conditionalFormatting>
  <conditionalFormatting sqref="H48">
    <cfRule type="cellIs" dxfId="4" priority="699" operator="greaterThan">
      <formula>250</formula>
    </cfRule>
  </conditionalFormatting>
  <conditionalFormatting sqref="H48">
    <cfRule type="cellIs" dxfId="5" priority="700" operator="greaterThan">
      <formula>200</formula>
    </cfRule>
  </conditionalFormatting>
  <conditionalFormatting sqref="H48">
    <cfRule type="cellIs" dxfId="6" priority="701" operator="greaterThan">
      <formula>150</formula>
    </cfRule>
  </conditionalFormatting>
  <conditionalFormatting sqref="H49">
    <cfRule type="cellIs" dxfId="4" priority="702" operator="greaterThan">
      <formula>250</formula>
    </cfRule>
  </conditionalFormatting>
  <conditionalFormatting sqref="H49">
    <cfRule type="cellIs" dxfId="5" priority="703" operator="greaterThan">
      <formula>200</formula>
    </cfRule>
  </conditionalFormatting>
  <conditionalFormatting sqref="H49">
    <cfRule type="cellIs" dxfId="6" priority="704" operator="greaterThan">
      <formula>150</formula>
    </cfRule>
  </conditionalFormatting>
  <conditionalFormatting sqref="H50">
    <cfRule type="cellIs" dxfId="4" priority="705" operator="greaterThan">
      <formula>250</formula>
    </cfRule>
  </conditionalFormatting>
  <conditionalFormatting sqref="H50">
    <cfRule type="cellIs" dxfId="5" priority="706" operator="greaterThan">
      <formula>200</formula>
    </cfRule>
  </conditionalFormatting>
  <conditionalFormatting sqref="H50">
    <cfRule type="cellIs" dxfId="6" priority="707" operator="greaterThan">
      <formula>150</formula>
    </cfRule>
  </conditionalFormatting>
  <conditionalFormatting sqref="H51">
    <cfRule type="cellIs" dxfId="4" priority="708" operator="greaterThan">
      <formula>250</formula>
    </cfRule>
  </conditionalFormatting>
  <conditionalFormatting sqref="H51">
    <cfRule type="cellIs" dxfId="5" priority="709" operator="greaterThan">
      <formula>200</formula>
    </cfRule>
  </conditionalFormatting>
  <conditionalFormatting sqref="H51">
    <cfRule type="cellIs" dxfId="6" priority="710" operator="greaterThan">
      <formula>150</formula>
    </cfRule>
  </conditionalFormatting>
  <conditionalFormatting sqref="H52">
    <cfRule type="cellIs" dxfId="4" priority="711" operator="greaterThan">
      <formula>250</formula>
    </cfRule>
  </conditionalFormatting>
  <conditionalFormatting sqref="H52">
    <cfRule type="cellIs" dxfId="5" priority="712" operator="greaterThan">
      <formula>200</formula>
    </cfRule>
  </conditionalFormatting>
  <conditionalFormatting sqref="H52">
    <cfRule type="cellIs" dxfId="6" priority="713" operator="greaterThan">
      <formula>150</formula>
    </cfRule>
  </conditionalFormatting>
  <conditionalFormatting sqref="H53">
    <cfRule type="cellIs" dxfId="4" priority="714" operator="greaterThan">
      <formula>250</formula>
    </cfRule>
  </conditionalFormatting>
  <conditionalFormatting sqref="H53">
    <cfRule type="cellIs" dxfId="5" priority="715" operator="greaterThan">
      <formula>200</formula>
    </cfRule>
  </conditionalFormatting>
  <conditionalFormatting sqref="H53">
    <cfRule type="cellIs" dxfId="6" priority="716" operator="greaterThan">
      <formula>150</formula>
    </cfRule>
  </conditionalFormatting>
  <conditionalFormatting sqref="H54">
    <cfRule type="cellIs" dxfId="4" priority="717" operator="greaterThan">
      <formula>250</formula>
    </cfRule>
  </conditionalFormatting>
  <conditionalFormatting sqref="H54">
    <cfRule type="cellIs" dxfId="5" priority="718" operator="greaterThan">
      <formula>200</formula>
    </cfRule>
  </conditionalFormatting>
  <conditionalFormatting sqref="H54">
    <cfRule type="cellIs" dxfId="6" priority="719" operator="greaterThan">
      <formula>150</formula>
    </cfRule>
  </conditionalFormatting>
  <conditionalFormatting sqref="H55">
    <cfRule type="cellIs" dxfId="4" priority="720" operator="greaterThan">
      <formula>250</formula>
    </cfRule>
  </conditionalFormatting>
  <conditionalFormatting sqref="H55">
    <cfRule type="cellIs" dxfId="5" priority="721" operator="greaterThan">
      <formula>200</formula>
    </cfRule>
  </conditionalFormatting>
  <conditionalFormatting sqref="H55">
    <cfRule type="cellIs" dxfId="6" priority="722" operator="greaterThan">
      <formula>150</formula>
    </cfRule>
  </conditionalFormatting>
  <conditionalFormatting sqref="H56">
    <cfRule type="cellIs" dxfId="4" priority="723" operator="greaterThan">
      <formula>250</formula>
    </cfRule>
  </conditionalFormatting>
  <conditionalFormatting sqref="H56">
    <cfRule type="cellIs" dxfId="5" priority="724" operator="greaterThan">
      <formula>200</formula>
    </cfRule>
  </conditionalFormatting>
  <conditionalFormatting sqref="H56">
    <cfRule type="cellIs" dxfId="6" priority="725" operator="greaterThan">
      <formula>150</formula>
    </cfRule>
  </conditionalFormatting>
  <conditionalFormatting sqref="H57">
    <cfRule type="cellIs" dxfId="4" priority="726" operator="greaterThan">
      <formula>250</formula>
    </cfRule>
  </conditionalFormatting>
  <conditionalFormatting sqref="H57">
    <cfRule type="cellIs" dxfId="5" priority="727" operator="greaterThan">
      <formula>200</formula>
    </cfRule>
  </conditionalFormatting>
  <conditionalFormatting sqref="H57">
    <cfRule type="cellIs" dxfId="6" priority="728" operator="greaterThan">
      <formula>150</formula>
    </cfRule>
  </conditionalFormatting>
  <conditionalFormatting sqref="H58">
    <cfRule type="cellIs" dxfId="4" priority="729" operator="greaterThan">
      <formula>250</formula>
    </cfRule>
  </conditionalFormatting>
  <conditionalFormatting sqref="H58">
    <cfRule type="cellIs" dxfId="5" priority="730" operator="greaterThan">
      <formula>200</formula>
    </cfRule>
  </conditionalFormatting>
  <conditionalFormatting sqref="H58">
    <cfRule type="cellIs" dxfId="6" priority="731" operator="greaterThan">
      <formula>150</formula>
    </cfRule>
  </conditionalFormatting>
  <conditionalFormatting sqref="H59">
    <cfRule type="cellIs" dxfId="4" priority="732" operator="greaterThan">
      <formula>250</formula>
    </cfRule>
  </conditionalFormatting>
  <conditionalFormatting sqref="H59">
    <cfRule type="cellIs" dxfId="5" priority="733" operator="greaterThan">
      <formula>200</formula>
    </cfRule>
  </conditionalFormatting>
  <conditionalFormatting sqref="H59">
    <cfRule type="cellIs" dxfId="6" priority="734" operator="greaterThan">
      <formula>150</formula>
    </cfRule>
  </conditionalFormatting>
  <conditionalFormatting sqref="H60">
    <cfRule type="cellIs" dxfId="4" priority="735" operator="greaterThan">
      <formula>250</formula>
    </cfRule>
  </conditionalFormatting>
  <conditionalFormatting sqref="H60">
    <cfRule type="cellIs" dxfId="5" priority="736" operator="greaterThan">
      <formula>200</formula>
    </cfRule>
  </conditionalFormatting>
  <conditionalFormatting sqref="H60">
    <cfRule type="cellIs" dxfId="6" priority="737" operator="greaterThan">
      <formula>150</formula>
    </cfRule>
  </conditionalFormatting>
  <conditionalFormatting sqref="H61">
    <cfRule type="cellIs" dxfId="4" priority="738" operator="greaterThan">
      <formula>250</formula>
    </cfRule>
  </conditionalFormatting>
  <conditionalFormatting sqref="H61">
    <cfRule type="cellIs" dxfId="5" priority="739" operator="greaterThan">
      <formula>200</formula>
    </cfRule>
  </conditionalFormatting>
  <conditionalFormatting sqref="H61">
    <cfRule type="cellIs" dxfId="6" priority="740" operator="greaterThan">
      <formula>150</formula>
    </cfRule>
  </conditionalFormatting>
  <conditionalFormatting sqref="H62">
    <cfRule type="cellIs" dxfId="4" priority="741" operator="greaterThan">
      <formula>250</formula>
    </cfRule>
  </conditionalFormatting>
  <conditionalFormatting sqref="H62">
    <cfRule type="cellIs" dxfId="5" priority="742" operator="greaterThan">
      <formula>200</formula>
    </cfRule>
  </conditionalFormatting>
  <conditionalFormatting sqref="H62">
    <cfRule type="cellIs" dxfId="6" priority="743" operator="greaterThan">
      <formula>150</formula>
    </cfRule>
  </conditionalFormatting>
  <conditionalFormatting sqref="H63">
    <cfRule type="cellIs" dxfId="4" priority="744" operator="greaterThan">
      <formula>250</formula>
    </cfRule>
  </conditionalFormatting>
  <conditionalFormatting sqref="H63">
    <cfRule type="cellIs" dxfId="5" priority="745" operator="greaterThan">
      <formula>200</formula>
    </cfRule>
  </conditionalFormatting>
  <conditionalFormatting sqref="H63">
    <cfRule type="cellIs" dxfId="6" priority="746" operator="greaterThan">
      <formula>150</formula>
    </cfRule>
  </conditionalFormatting>
  <conditionalFormatting sqref="H64">
    <cfRule type="cellIs" dxfId="4" priority="747" operator="greaterThan">
      <formula>250</formula>
    </cfRule>
  </conditionalFormatting>
  <conditionalFormatting sqref="H64">
    <cfRule type="cellIs" dxfId="5" priority="748" operator="greaterThan">
      <formula>200</formula>
    </cfRule>
  </conditionalFormatting>
  <conditionalFormatting sqref="H64">
    <cfRule type="cellIs" dxfId="6" priority="749" operator="greaterThan">
      <formula>150</formula>
    </cfRule>
  </conditionalFormatting>
  <conditionalFormatting sqref="H65">
    <cfRule type="cellIs" dxfId="4" priority="750" operator="greaterThan">
      <formula>250</formula>
    </cfRule>
  </conditionalFormatting>
  <conditionalFormatting sqref="H65">
    <cfRule type="cellIs" dxfId="5" priority="751" operator="greaterThan">
      <formula>200</formula>
    </cfRule>
  </conditionalFormatting>
  <conditionalFormatting sqref="H65">
    <cfRule type="cellIs" dxfId="6" priority="752" operator="greaterThan">
      <formula>150</formula>
    </cfRule>
  </conditionalFormatting>
  <conditionalFormatting sqref="H66">
    <cfRule type="cellIs" dxfId="4" priority="753" operator="greaterThan">
      <formula>250</formula>
    </cfRule>
  </conditionalFormatting>
  <conditionalFormatting sqref="H66">
    <cfRule type="cellIs" dxfId="5" priority="754" operator="greaterThan">
      <formula>200</formula>
    </cfRule>
  </conditionalFormatting>
  <conditionalFormatting sqref="H66">
    <cfRule type="cellIs" dxfId="6" priority="755" operator="greaterThan">
      <formula>150</formula>
    </cfRule>
  </conditionalFormatting>
  <conditionalFormatting sqref="H67">
    <cfRule type="cellIs" dxfId="4" priority="756" operator="greaterThan">
      <formula>250</formula>
    </cfRule>
  </conditionalFormatting>
  <conditionalFormatting sqref="H67">
    <cfRule type="cellIs" dxfId="5" priority="757" operator="greaterThan">
      <formula>200</formula>
    </cfRule>
  </conditionalFormatting>
  <conditionalFormatting sqref="H67">
    <cfRule type="cellIs" dxfId="6" priority="758" operator="greaterThan">
      <formula>150</formula>
    </cfRule>
  </conditionalFormatting>
  <conditionalFormatting sqref="H68">
    <cfRule type="cellIs" dxfId="4" priority="759" operator="greaterThan">
      <formula>250</formula>
    </cfRule>
  </conditionalFormatting>
  <conditionalFormatting sqref="H68">
    <cfRule type="cellIs" dxfId="5" priority="760" operator="greaterThan">
      <formula>200</formula>
    </cfRule>
  </conditionalFormatting>
  <conditionalFormatting sqref="H68">
    <cfRule type="cellIs" dxfId="6" priority="761" operator="greaterThan">
      <formula>150</formula>
    </cfRule>
  </conditionalFormatting>
  <conditionalFormatting sqref="H69">
    <cfRule type="cellIs" dxfId="4" priority="762" operator="greaterThan">
      <formula>250</formula>
    </cfRule>
  </conditionalFormatting>
  <conditionalFormatting sqref="H69">
    <cfRule type="cellIs" dxfId="5" priority="763" operator="greaterThan">
      <formula>200</formula>
    </cfRule>
  </conditionalFormatting>
  <conditionalFormatting sqref="H69">
    <cfRule type="cellIs" dxfId="6" priority="764" operator="greaterThan">
      <formula>150</formula>
    </cfRule>
  </conditionalFormatting>
  <conditionalFormatting sqref="H70">
    <cfRule type="cellIs" dxfId="4" priority="765" operator="greaterThan">
      <formula>250</formula>
    </cfRule>
  </conditionalFormatting>
  <conditionalFormatting sqref="H70">
    <cfRule type="cellIs" dxfId="5" priority="766" operator="greaterThan">
      <formula>200</formula>
    </cfRule>
  </conditionalFormatting>
  <conditionalFormatting sqref="H70">
    <cfRule type="cellIs" dxfId="6" priority="767" operator="greaterThan">
      <formula>150</formula>
    </cfRule>
  </conditionalFormatting>
  <conditionalFormatting sqref="H71">
    <cfRule type="cellIs" dxfId="4" priority="768" operator="greaterThan">
      <formula>250</formula>
    </cfRule>
  </conditionalFormatting>
  <conditionalFormatting sqref="H71">
    <cfRule type="cellIs" dxfId="5" priority="769" operator="greaterThan">
      <formula>200</formula>
    </cfRule>
  </conditionalFormatting>
  <conditionalFormatting sqref="H71">
    <cfRule type="cellIs" dxfId="6" priority="770" operator="greaterThan">
      <formula>150</formula>
    </cfRule>
  </conditionalFormatting>
  <conditionalFormatting sqref="H72">
    <cfRule type="cellIs" dxfId="4" priority="771" operator="greaterThan">
      <formula>250</formula>
    </cfRule>
  </conditionalFormatting>
  <conditionalFormatting sqref="H72">
    <cfRule type="cellIs" dxfId="5" priority="772" operator="greaterThan">
      <formula>200</formula>
    </cfRule>
  </conditionalFormatting>
  <conditionalFormatting sqref="H72">
    <cfRule type="cellIs" dxfId="6" priority="773" operator="greaterThan">
      <formula>150</formula>
    </cfRule>
  </conditionalFormatting>
  <conditionalFormatting sqref="H73">
    <cfRule type="cellIs" dxfId="4" priority="774" operator="greaterThan">
      <formula>250</formula>
    </cfRule>
  </conditionalFormatting>
  <conditionalFormatting sqref="H73">
    <cfRule type="cellIs" dxfId="5" priority="775" operator="greaterThan">
      <formula>200</formula>
    </cfRule>
  </conditionalFormatting>
  <conditionalFormatting sqref="H73">
    <cfRule type="cellIs" dxfId="6" priority="776" operator="greaterThan">
      <formula>150</formula>
    </cfRule>
  </conditionalFormatting>
  <conditionalFormatting sqref="H74">
    <cfRule type="cellIs" dxfId="4" priority="777" operator="greaterThan">
      <formula>250</formula>
    </cfRule>
  </conditionalFormatting>
  <conditionalFormatting sqref="H74">
    <cfRule type="cellIs" dxfId="5" priority="778" operator="greaterThan">
      <formula>200</formula>
    </cfRule>
  </conditionalFormatting>
  <conditionalFormatting sqref="H74">
    <cfRule type="cellIs" dxfId="6" priority="779" operator="greaterThan">
      <formula>150</formula>
    </cfRule>
  </conditionalFormatting>
  <conditionalFormatting sqref="H75">
    <cfRule type="cellIs" dxfId="4" priority="780" operator="greaterThan">
      <formula>250</formula>
    </cfRule>
  </conditionalFormatting>
  <conditionalFormatting sqref="H75">
    <cfRule type="cellIs" dxfId="5" priority="781" operator="greaterThan">
      <formula>200</formula>
    </cfRule>
  </conditionalFormatting>
  <conditionalFormatting sqref="H75">
    <cfRule type="cellIs" dxfId="6" priority="782" operator="greaterThan">
      <formula>150</formula>
    </cfRule>
  </conditionalFormatting>
  <conditionalFormatting sqref="H76">
    <cfRule type="cellIs" dxfId="4" priority="783" operator="greaterThan">
      <formula>250</formula>
    </cfRule>
  </conditionalFormatting>
  <conditionalFormatting sqref="H76">
    <cfRule type="cellIs" dxfId="5" priority="784" operator="greaterThan">
      <formula>200</formula>
    </cfRule>
  </conditionalFormatting>
  <conditionalFormatting sqref="H76">
    <cfRule type="cellIs" dxfId="6" priority="785" operator="greaterThan">
      <formula>150</formula>
    </cfRule>
  </conditionalFormatting>
  <conditionalFormatting sqref="H77">
    <cfRule type="cellIs" dxfId="4" priority="786" operator="greaterThan">
      <formula>250</formula>
    </cfRule>
  </conditionalFormatting>
  <conditionalFormatting sqref="H77">
    <cfRule type="cellIs" dxfId="5" priority="787" operator="greaterThan">
      <formula>200</formula>
    </cfRule>
  </conditionalFormatting>
  <conditionalFormatting sqref="H77">
    <cfRule type="cellIs" dxfId="6" priority="788" operator="greaterThan">
      <formula>150</formula>
    </cfRule>
  </conditionalFormatting>
  <conditionalFormatting sqref="H78">
    <cfRule type="cellIs" dxfId="4" priority="789" operator="greaterThan">
      <formula>250</formula>
    </cfRule>
  </conditionalFormatting>
  <conditionalFormatting sqref="H78">
    <cfRule type="cellIs" dxfId="5" priority="790" operator="greaterThan">
      <formula>200</formula>
    </cfRule>
  </conditionalFormatting>
  <conditionalFormatting sqref="H78">
    <cfRule type="cellIs" dxfId="6" priority="791" operator="greaterThan">
      <formula>150</formula>
    </cfRule>
  </conditionalFormatting>
  <conditionalFormatting sqref="H79">
    <cfRule type="cellIs" dxfId="4" priority="792" operator="greaterThan">
      <formula>250</formula>
    </cfRule>
  </conditionalFormatting>
  <conditionalFormatting sqref="H79">
    <cfRule type="cellIs" dxfId="5" priority="793" operator="greaterThan">
      <formula>200</formula>
    </cfRule>
  </conditionalFormatting>
  <conditionalFormatting sqref="H79">
    <cfRule type="cellIs" dxfId="6" priority="794" operator="greaterThan">
      <formula>150</formula>
    </cfRule>
  </conditionalFormatting>
  <conditionalFormatting sqref="H80">
    <cfRule type="cellIs" dxfId="4" priority="795" operator="greaterThan">
      <formula>250</formula>
    </cfRule>
  </conditionalFormatting>
  <conditionalFormatting sqref="H80">
    <cfRule type="cellIs" dxfId="5" priority="796" operator="greaterThan">
      <formula>200</formula>
    </cfRule>
  </conditionalFormatting>
  <conditionalFormatting sqref="H80">
    <cfRule type="cellIs" dxfId="6" priority="797" operator="greaterThan">
      <formula>150</formula>
    </cfRule>
  </conditionalFormatting>
  <conditionalFormatting sqref="H81">
    <cfRule type="cellIs" dxfId="4" priority="798" operator="greaterThan">
      <formula>250</formula>
    </cfRule>
  </conditionalFormatting>
  <conditionalFormatting sqref="H81">
    <cfRule type="cellIs" dxfId="5" priority="799" operator="greaterThan">
      <formula>200</formula>
    </cfRule>
  </conditionalFormatting>
  <conditionalFormatting sqref="H81">
    <cfRule type="cellIs" dxfId="6" priority="800" operator="greaterThan">
      <formula>150</formula>
    </cfRule>
  </conditionalFormatting>
  <conditionalFormatting sqref="H82">
    <cfRule type="cellIs" dxfId="4" priority="801" operator="greaterThan">
      <formula>250</formula>
    </cfRule>
  </conditionalFormatting>
  <conditionalFormatting sqref="H82">
    <cfRule type="cellIs" dxfId="5" priority="802" operator="greaterThan">
      <formula>200</formula>
    </cfRule>
  </conditionalFormatting>
  <conditionalFormatting sqref="H82">
    <cfRule type="cellIs" dxfId="6" priority="803" operator="greaterThan">
      <formula>150</formula>
    </cfRule>
  </conditionalFormatting>
  <conditionalFormatting sqref="H83">
    <cfRule type="cellIs" dxfId="4" priority="804" operator="greaterThan">
      <formula>250</formula>
    </cfRule>
  </conditionalFormatting>
  <conditionalFormatting sqref="H83">
    <cfRule type="cellIs" dxfId="5" priority="805" operator="greaterThan">
      <formula>200</formula>
    </cfRule>
  </conditionalFormatting>
  <conditionalFormatting sqref="H83">
    <cfRule type="cellIs" dxfId="6" priority="806" operator="greaterThan">
      <formula>150</formula>
    </cfRule>
  </conditionalFormatting>
  <conditionalFormatting sqref="H84">
    <cfRule type="cellIs" dxfId="4" priority="807" operator="greaterThan">
      <formula>250</formula>
    </cfRule>
  </conditionalFormatting>
  <conditionalFormatting sqref="H84">
    <cfRule type="cellIs" dxfId="5" priority="808" operator="greaterThan">
      <formula>200</formula>
    </cfRule>
  </conditionalFormatting>
  <conditionalFormatting sqref="H84">
    <cfRule type="cellIs" dxfId="6" priority="809" operator="greaterThan">
      <formula>150</formula>
    </cfRule>
  </conditionalFormatting>
  <conditionalFormatting sqref="H85">
    <cfRule type="cellIs" dxfId="4" priority="810" operator="greaterThan">
      <formula>250</formula>
    </cfRule>
  </conditionalFormatting>
  <conditionalFormatting sqref="H85">
    <cfRule type="cellIs" dxfId="5" priority="811" operator="greaterThan">
      <formula>200</formula>
    </cfRule>
  </conditionalFormatting>
  <conditionalFormatting sqref="H85">
    <cfRule type="cellIs" dxfId="6" priority="812" operator="greaterThan">
      <formula>150</formula>
    </cfRule>
  </conditionalFormatting>
  <conditionalFormatting sqref="H86">
    <cfRule type="cellIs" dxfId="4" priority="813" operator="greaterThan">
      <formula>250</formula>
    </cfRule>
  </conditionalFormatting>
  <conditionalFormatting sqref="H86">
    <cfRule type="cellIs" dxfId="5" priority="814" operator="greaterThan">
      <formula>200</formula>
    </cfRule>
  </conditionalFormatting>
  <conditionalFormatting sqref="H86">
    <cfRule type="cellIs" dxfId="6" priority="815" operator="greaterThan">
      <formula>150</formula>
    </cfRule>
  </conditionalFormatting>
  <conditionalFormatting sqref="H87">
    <cfRule type="cellIs" dxfId="4" priority="816" operator="greaterThan">
      <formula>250</formula>
    </cfRule>
  </conditionalFormatting>
  <conditionalFormatting sqref="H87">
    <cfRule type="cellIs" dxfId="5" priority="817" operator="greaterThan">
      <formula>200</formula>
    </cfRule>
  </conditionalFormatting>
  <conditionalFormatting sqref="H87">
    <cfRule type="cellIs" dxfId="6" priority="818" operator="greaterThan">
      <formula>150</formula>
    </cfRule>
  </conditionalFormatting>
  <conditionalFormatting sqref="H88">
    <cfRule type="cellIs" dxfId="4" priority="819" operator="greaterThan">
      <formula>250</formula>
    </cfRule>
  </conditionalFormatting>
  <conditionalFormatting sqref="H88">
    <cfRule type="cellIs" dxfId="5" priority="820" operator="greaterThan">
      <formula>200</formula>
    </cfRule>
  </conditionalFormatting>
  <conditionalFormatting sqref="H88">
    <cfRule type="cellIs" dxfId="6" priority="821" operator="greaterThan">
      <formula>150</formula>
    </cfRule>
  </conditionalFormatting>
  <conditionalFormatting sqref="H89">
    <cfRule type="cellIs" dxfId="4" priority="822" operator="greaterThan">
      <formula>250</formula>
    </cfRule>
  </conditionalFormatting>
  <conditionalFormatting sqref="H89">
    <cfRule type="cellIs" dxfId="5" priority="823" operator="greaterThan">
      <formula>200</formula>
    </cfRule>
  </conditionalFormatting>
  <conditionalFormatting sqref="H89">
    <cfRule type="cellIs" dxfId="6" priority="824" operator="greaterThan">
      <formula>150</formula>
    </cfRule>
  </conditionalFormatting>
  <conditionalFormatting sqref="H90">
    <cfRule type="cellIs" dxfId="4" priority="825" operator="greaterThan">
      <formula>250</formula>
    </cfRule>
  </conditionalFormatting>
  <conditionalFormatting sqref="H90">
    <cfRule type="cellIs" dxfId="5" priority="826" operator="greaterThan">
      <formula>200</formula>
    </cfRule>
  </conditionalFormatting>
  <conditionalFormatting sqref="H90">
    <cfRule type="cellIs" dxfId="6" priority="827" operator="greaterThan">
      <formula>150</formula>
    </cfRule>
  </conditionalFormatting>
  <conditionalFormatting sqref="H91">
    <cfRule type="cellIs" dxfId="4" priority="828" operator="greaterThan">
      <formula>250</formula>
    </cfRule>
  </conditionalFormatting>
  <conditionalFormatting sqref="H91">
    <cfRule type="cellIs" dxfId="5" priority="829" operator="greaterThan">
      <formula>200</formula>
    </cfRule>
  </conditionalFormatting>
  <conditionalFormatting sqref="H91">
    <cfRule type="cellIs" dxfId="6" priority="830" operator="greaterThan">
      <formula>150</formula>
    </cfRule>
  </conditionalFormatting>
  <conditionalFormatting sqref="H92">
    <cfRule type="cellIs" dxfId="4" priority="831" operator="greaterThan">
      <formula>250</formula>
    </cfRule>
  </conditionalFormatting>
  <conditionalFormatting sqref="H92">
    <cfRule type="cellIs" dxfId="5" priority="832" operator="greaterThan">
      <formula>200</formula>
    </cfRule>
  </conditionalFormatting>
  <conditionalFormatting sqref="H92">
    <cfRule type="cellIs" dxfId="6" priority="833" operator="greaterThan">
      <formula>150</formula>
    </cfRule>
  </conditionalFormatting>
  <conditionalFormatting sqref="H93">
    <cfRule type="cellIs" dxfId="4" priority="834" operator="greaterThan">
      <formula>250</formula>
    </cfRule>
  </conditionalFormatting>
  <conditionalFormatting sqref="H93">
    <cfRule type="cellIs" dxfId="5" priority="835" operator="greaterThan">
      <formula>200</formula>
    </cfRule>
  </conditionalFormatting>
  <conditionalFormatting sqref="H93">
    <cfRule type="cellIs" dxfId="6" priority="836" operator="greaterThan">
      <formula>150</formula>
    </cfRule>
  </conditionalFormatting>
  <conditionalFormatting sqref="H94">
    <cfRule type="cellIs" dxfId="4" priority="837" operator="greaterThan">
      <formula>250</formula>
    </cfRule>
  </conditionalFormatting>
  <conditionalFormatting sqref="H94">
    <cfRule type="cellIs" dxfId="5" priority="838" operator="greaterThan">
      <formula>200</formula>
    </cfRule>
  </conditionalFormatting>
  <conditionalFormatting sqref="H94">
    <cfRule type="cellIs" dxfId="6" priority="839" operator="greaterThan">
      <formula>150</formula>
    </cfRule>
  </conditionalFormatting>
  <conditionalFormatting sqref="H95">
    <cfRule type="cellIs" dxfId="4" priority="840" operator="greaterThan">
      <formula>250</formula>
    </cfRule>
  </conditionalFormatting>
  <conditionalFormatting sqref="H95">
    <cfRule type="cellIs" dxfId="5" priority="841" operator="greaterThan">
      <formula>200</formula>
    </cfRule>
  </conditionalFormatting>
  <conditionalFormatting sqref="H95">
    <cfRule type="cellIs" dxfId="6" priority="842" operator="greaterThan">
      <formula>150</formula>
    </cfRule>
  </conditionalFormatting>
  <conditionalFormatting sqref="H96">
    <cfRule type="cellIs" dxfId="4" priority="843" operator="greaterThan">
      <formula>250</formula>
    </cfRule>
  </conditionalFormatting>
  <conditionalFormatting sqref="H96">
    <cfRule type="cellIs" dxfId="5" priority="844" operator="greaterThan">
      <formula>200</formula>
    </cfRule>
  </conditionalFormatting>
  <conditionalFormatting sqref="H96">
    <cfRule type="cellIs" dxfId="6" priority="845" operator="greaterThan">
      <formula>150</formula>
    </cfRule>
  </conditionalFormatting>
  <conditionalFormatting sqref="H97">
    <cfRule type="cellIs" dxfId="4" priority="846" operator="greaterThan">
      <formula>250</formula>
    </cfRule>
  </conditionalFormatting>
  <conditionalFormatting sqref="H97">
    <cfRule type="cellIs" dxfId="5" priority="847" operator="greaterThan">
      <formula>200</formula>
    </cfRule>
  </conditionalFormatting>
  <conditionalFormatting sqref="H97">
    <cfRule type="cellIs" dxfId="6" priority="848" operator="greaterThan">
      <formula>150</formula>
    </cfRule>
  </conditionalFormatting>
  <conditionalFormatting sqref="H98">
    <cfRule type="cellIs" dxfId="4" priority="849" operator="greaterThan">
      <formula>250</formula>
    </cfRule>
  </conditionalFormatting>
  <conditionalFormatting sqref="H98">
    <cfRule type="cellIs" dxfId="5" priority="850" operator="greaterThan">
      <formula>200</formula>
    </cfRule>
  </conditionalFormatting>
  <conditionalFormatting sqref="H98">
    <cfRule type="cellIs" dxfId="6" priority="851" operator="greaterThan">
      <formula>150</formula>
    </cfRule>
  </conditionalFormatting>
  <conditionalFormatting sqref="H99">
    <cfRule type="cellIs" dxfId="4" priority="852" operator="greaterThan">
      <formula>250</formula>
    </cfRule>
  </conditionalFormatting>
  <conditionalFormatting sqref="H99">
    <cfRule type="cellIs" dxfId="5" priority="853" operator="greaterThan">
      <formula>200</formula>
    </cfRule>
  </conditionalFormatting>
  <conditionalFormatting sqref="H99">
    <cfRule type="cellIs" dxfId="6" priority="854" operator="greaterThan">
      <formula>150</formula>
    </cfRule>
  </conditionalFormatting>
  <conditionalFormatting sqref="H100">
    <cfRule type="cellIs" dxfId="4" priority="855" operator="greaterThan">
      <formula>250</formula>
    </cfRule>
  </conditionalFormatting>
  <conditionalFormatting sqref="H100">
    <cfRule type="cellIs" dxfId="5" priority="856" operator="greaterThan">
      <formula>200</formula>
    </cfRule>
  </conditionalFormatting>
  <conditionalFormatting sqref="H100">
    <cfRule type="cellIs" dxfId="6" priority="857" operator="greaterThan">
      <formula>150</formula>
    </cfRule>
  </conditionalFormatting>
  <conditionalFormatting sqref="H101">
    <cfRule type="cellIs" dxfId="4" priority="858" operator="greaterThan">
      <formula>250</formula>
    </cfRule>
  </conditionalFormatting>
  <conditionalFormatting sqref="H101">
    <cfRule type="cellIs" dxfId="5" priority="859" operator="greaterThan">
      <formula>200</formula>
    </cfRule>
  </conditionalFormatting>
  <conditionalFormatting sqref="H101">
    <cfRule type="cellIs" dxfId="6" priority="860" operator="greaterThan">
      <formula>150</formula>
    </cfRule>
  </conditionalFormatting>
  <conditionalFormatting sqref="H102">
    <cfRule type="cellIs" dxfId="4" priority="861" operator="greaterThan">
      <formula>250</formula>
    </cfRule>
  </conditionalFormatting>
  <conditionalFormatting sqref="H102">
    <cfRule type="cellIs" dxfId="5" priority="862" operator="greaterThan">
      <formula>200</formula>
    </cfRule>
  </conditionalFormatting>
  <conditionalFormatting sqref="H102">
    <cfRule type="cellIs" dxfId="6" priority="863" operator="greaterThan">
      <formula>150</formula>
    </cfRule>
  </conditionalFormatting>
  <conditionalFormatting sqref="H103">
    <cfRule type="cellIs" dxfId="4" priority="864" operator="greaterThan">
      <formula>250</formula>
    </cfRule>
  </conditionalFormatting>
  <conditionalFormatting sqref="H103">
    <cfRule type="cellIs" dxfId="5" priority="865" operator="greaterThan">
      <formula>200</formula>
    </cfRule>
  </conditionalFormatting>
  <conditionalFormatting sqref="H103">
    <cfRule type="cellIs" dxfId="6" priority="866" operator="greaterThan">
      <formula>150</formula>
    </cfRule>
  </conditionalFormatting>
  <conditionalFormatting sqref="I8">
    <cfRule type="cellIs" dxfId="4" priority="867" operator="greaterThan">
      <formula>250</formula>
    </cfRule>
  </conditionalFormatting>
  <conditionalFormatting sqref="I8">
    <cfRule type="cellIs" dxfId="5" priority="868" operator="greaterThan">
      <formula>200</formula>
    </cfRule>
  </conditionalFormatting>
  <conditionalFormatting sqref="I8">
    <cfRule type="cellIs" dxfId="6" priority="869" operator="greaterThan">
      <formula>150</formula>
    </cfRule>
  </conditionalFormatting>
  <conditionalFormatting sqref="I9">
    <cfRule type="cellIs" dxfId="4" priority="870" operator="greaterThan">
      <formula>250</formula>
    </cfRule>
  </conditionalFormatting>
  <conditionalFormatting sqref="I9">
    <cfRule type="cellIs" dxfId="5" priority="871" operator="greaterThan">
      <formula>200</formula>
    </cfRule>
  </conditionalFormatting>
  <conditionalFormatting sqref="I9">
    <cfRule type="cellIs" dxfId="6" priority="872" operator="greaterThan">
      <formula>150</formula>
    </cfRule>
  </conditionalFormatting>
  <conditionalFormatting sqref="I10">
    <cfRule type="cellIs" dxfId="4" priority="873" operator="greaterThan">
      <formula>250</formula>
    </cfRule>
  </conditionalFormatting>
  <conditionalFormatting sqref="I10">
    <cfRule type="cellIs" dxfId="5" priority="874" operator="greaterThan">
      <formula>200</formula>
    </cfRule>
  </conditionalFormatting>
  <conditionalFormatting sqref="I10">
    <cfRule type="cellIs" dxfId="6" priority="875" operator="greaterThan">
      <formula>150</formula>
    </cfRule>
  </conditionalFormatting>
  <conditionalFormatting sqref="I11">
    <cfRule type="cellIs" dxfId="4" priority="876" operator="greaterThan">
      <formula>250</formula>
    </cfRule>
  </conditionalFormatting>
  <conditionalFormatting sqref="I11">
    <cfRule type="cellIs" dxfId="5" priority="877" operator="greaterThan">
      <formula>200</formula>
    </cfRule>
  </conditionalFormatting>
  <conditionalFormatting sqref="I11">
    <cfRule type="cellIs" dxfId="6" priority="878" operator="greaterThan">
      <formula>150</formula>
    </cfRule>
  </conditionalFormatting>
  <conditionalFormatting sqref="I12">
    <cfRule type="cellIs" dxfId="4" priority="879" operator="greaterThan">
      <formula>250</formula>
    </cfRule>
  </conditionalFormatting>
  <conditionalFormatting sqref="I12">
    <cfRule type="cellIs" dxfId="5" priority="880" operator="greaterThan">
      <formula>200</formula>
    </cfRule>
  </conditionalFormatting>
  <conditionalFormatting sqref="I12">
    <cfRule type="cellIs" dxfId="6" priority="881" operator="greaterThan">
      <formula>150</formula>
    </cfRule>
  </conditionalFormatting>
  <conditionalFormatting sqref="I13">
    <cfRule type="cellIs" dxfId="4" priority="882" operator="greaterThan">
      <formula>250</formula>
    </cfRule>
  </conditionalFormatting>
  <conditionalFormatting sqref="I13">
    <cfRule type="cellIs" dxfId="5" priority="883" operator="greaterThan">
      <formula>200</formula>
    </cfRule>
  </conditionalFormatting>
  <conditionalFormatting sqref="I13">
    <cfRule type="cellIs" dxfId="6" priority="884" operator="greaterThan">
      <formula>150</formula>
    </cfRule>
  </conditionalFormatting>
  <conditionalFormatting sqref="I14">
    <cfRule type="cellIs" dxfId="4" priority="885" operator="greaterThan">
      <formula>250</formula>
    </cfRule>
  </conditionalFormatting>
  <conditionalFormatting sqref="I14">
    <cfRule type="cellIs" dxfId="5" priority="886" operator="greaterThan">
      <formula>200</formula>
    </cfRule>
  </conditionalFormatting>
  <conditionalFormatting sqref="I14">
    <cfRule type="cellIs" dxfId="6" priority="887" operator="greaterThan">
      <formula>150</formula>
    </cfRule>
  </conditionalFormatting>
  <conditionalFormatting sqref="I15">
    <cfRule type="cellIs" dxfId="4" priority="888" operator="greaterThan">
      <formula>250</formula>
    </cfRule>
  </conditionalFormatting>
  <conditionalFormatting sqref="I15">
    <cfRule type="cellIs" dxfId="5" priority="889" operator="greaterThan">
      <formula>200</formula>
    </cfRule>
  </conditionalFormatting>
  <conditionalFormatting sqref="I15">
    <cfRule type="cellIs" dxfId="6" priority="890" operator="greaterThan">
      <formula>150</formula>
    </cfRule>
  </conditionalFormatting>
  <conditionalFormatting sqref="I16">
    <cfRule type="cellIs" dxfId="4" priority="891" operator="greaterThan">
      <formula>250</formula>
    </cfRule>
  </conditionalFormatting>
  <conditionalFormatting sqref="I16">
    <cfRule type="cellIs" dxfId="5" priority="892" operator="greaterThan">
      <formula>200</formula>
    </cfRule>
  </conditionalFormatting>
  <conditionalFormatting sqref="I16">
    <cfRule type="cellIs" dxfId="6" priority="893" operator="greaterThan">
      <formula>150</formula>
    </cfRule>
  </conditionalFormatting>
  <conditionalFormatting sqref="I17">
    <cfRule type="cellIs" dxfId="4" priority="894" operator="greaterThan">
      <formula>250</formula>
    </cfRule>
  </conditionalFormatting>
  <conditionalFormatting sqref="I17">
    <cfRule type="cellIs" dxfId="5" priority="895" operator="greaterThan">
      <formula>200</formula>
    </cfRule>
  </conditionalFormatting>
  <conditionalFormatting sqref="I17">
    <cfRule type="cellIs" dxfId="6" priority="896" operator="greaterThan">
      <formula>150</formula>
    </cfRule>
  </conditionalFormatting>
  <conditionalFormatting sqref="I18">
    <cfRule type="cellIs" dxfId="4" priority="897" operator="greaterThan">
      <formula>250</formula>
    </cfRule>
  </conditionalFormatting>
  <conditionalFormatting sqref="I18">
    <cfRule type="cellIs" dxfId="5" priority="898" operator="greaterThan">
      <formula>200</formula>
    </cfRule>
  </conditionalFormatting>
  <conditionalFormatting sqref="I18">
    <cfRule type="cellIs" dxfId="6" priority="899" operator="greaterThan">
      <formula>150</formula>
    </cfRule>
  </conditionalFormatting>
  <conditionalFormatting sqref="I19">
    <cfRule type="cellIs" dxfId="4" priority="900" operator="greaterThan">
      <formula>250</formula>
    </cfRule>
  </conditionalFormatting>
  <conditionalFormatting sqref="I19">
    <cfRule type="cellIs" dxfId="5" priority="901" operator="greaterThan">
      <formula>200</formula>
    </cfRule>
  </conditionalFormatting>
  <conditionalFormatting sqref="I19">
    <cfRule type="cellIs" dxfId="6" priority="902" operator="greaterThan">
      <formula>150</formula>
    </cfRule>
  </conditionalFormatting>
  <conditionalFormatting sqref="I20">
    <cfRule type="cellIs" dxfId="4" priority="903" operator="greaterThan">
      <formula>250</formula>
    </cfRule>
  </conditionalFormatting>
  <conditionalFormatting sqref="I20">
    <cfRule type="cellIs" dxfId="5" priority="904" operator="greaterThan">
      <formula>200</formula>
    </cfRule>
  </conditionalFormatting>
  <conditionalFormatting sqref="I20">
    <cfRule type="cellIs" dxfId="6" priority="905" operator="greaterThan">
      <formula>150</formula>
    </cfRule>
  </conditionalFormatting>
  <conditionalFormatting sqref="I21">
    <cfRule type="cellIs" dxfId="4" priority="906" operator="greaterThan">
      <formula>250</formula>
    </cfRule>
  </conditionalFormatting>
  <conditionalFormatting sqref="I21">
    <cfRule type="cellIs" dxfId="5" priority="907" operator="greaterThan">
      <formula>200</formula>
    </cfRule>
  </conditionalFormatting>
  <conditionalFormatting sqref="I21">
    <cfRule type="cellIs" dxfId="6" priority="908" operator="greaterThan">
      <formula>150</formula>
    </cfRule>
  </conditionalFormatting>
  <conditionalFormatting sqref="I22">
    <cfRule type="cellIs" dxfId="4" priority="909" operator="greaterThan">
      <formula>250</formula>
    </cfRule>
  </conditionalFormatting>
  <conditionalFormatting sqref="I22">
    <cfRule type="cellIs" dxfId="5" priority="910" operator="greaterThan">
      <formula>200</formula>
    </cfRule>
  </conditionalFormatting>
  <conditionalFormatting sqref="I22">
    <cfRule type="cellIs" dxfId="6" priority="911" operator="greaterThan">
      <formula>150</formula>
    </cfRule>
  </conditionalFormatting>
  <conditionalFormatting sqref="I23">
    <cfRule type="cellIs" dxfId="4" priority="912" operator="greaterThan">
      <formula>250</formula>
    </cfRule>
  </conditionalFormatting>
  <conditionalFormatting sqref="I23">
    <cfRule type="cellIs" dxfId="5" priority="913" operator="greaterThan">
      <formula>200</formula>
    </cfRule>
  </conditionalFormatting>
  <conditionalFormatting sqref="I23">
    <cfRule type="cellIs" dxfId="6" priority="914" operator="greaterThan">
      <formula>150</formula>
    </cfRule>
  </conditionalFormatting>
  <conditionalFormatting sqref="I24">
    <cfRule type="cellIs" dxfId="4" priority="915" operator="greaterThan">
      <formula>250</formula>
    </cfRule>
  </conditionalFormatting>
  <conditionalFormatting sqref="I24">
    <cfRule type="cellIs" dxfId="5" priority="916" operator="greaterThan">
      <formula>200</formula>
    </cfRule>
  </conditionalFormatting>
  <conditionalFormatting sqref="I24">
    <cfRule type="cellIs" dxfId="6" priority="917" operator="greaterThan">
      <formula>150</formula>
    </cfRule>
  </conditionalFormatting>
  <conditionalFormatting sqref="I25">
    <cfRule type="cellIs" dxfId="4" priority="918" operator="greaterThan">
      <formula>250</formula>
    </cfRule>
  </conditionalFormatting>
  <conditionalFormatting sqref="I25">
    <cfRule type="cellIs" dxfId="5" priority="919" operator="greaterThan">
      <formula>200</formula>
    </cfRule>
  </conditionalFormatting>
  <conditionalFormatting sqref="I25">
    <cfRule type="cellIs" dxfId="6" priority="920" operator="greaterThan">
      <formula>150</formula>
    </cfRule>
  </conditionalFormatting>
  <conditionalFormatting sqref="I26">
    <cfRule type="cellIs" dxfId="4" priority="921" operator="greaterThan">
      <formula>250</formula>
    </cfRule>
  </conditionalFormatting>
  <conditionalFormatting sqref="I26">
    <cfRule type="cellIs" dxfId="5" priority="922" operator="greaterThan">
      <formula>200</formula>
    </cfRule>
  </conditionalFormatting>
  <conditionalFormatting sqref="I26">
    <cfRule type="cellIs" dxfId="6" priority="923" operator="greaterThan">
      <formula>150</formula>
    </cfRule>
  </conditionalFormatting>
  <conditionalFormatting sqref="I27">
    <cfRule type="cellIs" dxfId="4" priority="924" operator="greaterThan">
      <formula>250</formula>
    </cfRule>
  </conditionalFormatting>
  <conditionalFormatting sqref="I27">
    <cfRule type="cellIs" dxfId="5" priority="925" operator="greaterThan">
      <formula>200</formula>
    </cfRule>
  </conditionalFormatting>
  <conditionalFormatting sqref="I27">
    <cfRule type="cellIs" dxfId="6" priority="926" operator="greaterThan">
      <formula>150</formula>
    </cfRule>
  </conditionalFormatting>
  <conditionalFormatting sqref="I28">
    <cfRule type="cellIs" dxfId="4" priority="927" operator="greaterThan">
      <formula>250</formula>
    </cfRule>
  </conditionalFormatting>
  <conditionalFormatting sqref="I28">
    <cfRule type="cellIs" dxfId="5" priority="928" operator="greaterThan">
      <formula>200</formula>
    </cfRule>
  </conditionalFormatting>
  <conditionalFormatting sqref="I28">
    <cfRule type="cellIs" dxfId="6" priority="929" operator="greaterThan">
      <formula>150</formula>
    </cfRule>
  </conditionalFormatting>
  <conditionalFormatting sqref="I29">
    <cfRule type="cellIs" dxfId="4" priority="930" operator="greaterThan">
      <formula>250</formula>
    </cfRule>
  </conditionalFormatting>
  <conditionalFormatting sqref="I29">
    <cfRule type="cellIs" dxfId="5" priority="931" operator="greaterThan">
      <formula>200</formula>
    </cfRule>
  </conditionalFormatting>
  <conditionalFormatting sqref="I29">
    <cfRule type="cellIs" dxfId="6" priority="932" operator="greaterThan">
      <formula>150</formula>
    </cfRule>
  </conditionalFormatting>
  <conditionalFormatting sqref="I30">
    <cfRule type="cellIs" dxfId="4" priority="933" operator="greaterThan">
      <formula>250</formula>
    </cfRule>
  </conditionalFormatting>
  <conditionalFormatting sqref="I30">
    <cfRule type="cellIs" dxfId="5" priority="934" operator="greaterThan">
      <formula>200</formula>
    </cfRule>
  </conditionalFormatting>
  <conditionalFormatting sqref="I30">
    <cfRule type="cellIs" dxfId="6" priority="935" operator="greaterThan">
      <formula>150</formula>
    </cfRule>
  </conditionalFormatting>
  <conditionalFormatting sqref="I31">
    <cfRule type="cellIs" dxfId="4" priority="936" operator="greaterThan">
      <formula>250</formula>
    </cfRule>
  </conditionalFormatting>
  <conditionalFormatting sqref="I31">
    <cfRule type="cellIs" dxfId="5" priority="937" operator="greaterThan">
      <formula>200</formula>
    </cfRule>
  </conditionalFormatting>
  <conditionalFormatting sqref="I31">
    <cfRule type="cellIs" dxfId="6" priority="938" operator="greaterThan">
      <formula>150</formula>
    </cfRule>
  </conditionalFormatting>
  <conditionalFormatting sqref="I32">
    <cfRule type="cellIs" dxfId="4" priority="939" operator="greaterThan">
      <formula>250</formula>
    </cfRule>
  </conditionalFormatting>
  <conditionalFormatting sqref="I32">
    <cfRule type="cellIs" dxfId="5" priority="940" operator="greaterThan">
      <formula>200</formula>
    </cfRule>
  </conditionalFormatting>
  <conditionalFormatting sqref="I32">
    <cfRule type="cellIs" dxfId="6" priority="941" operator="greaterThan">
      <formula>150</formula>
    </cfRule>
  </conditionalFormatting>
  <conditionalFormatting sqref="I33">
    <cfRule type="cellIs" dxfId="4" priority="942" operator="greaterThan">
      <formula>250</formula>
    </cfRule>
  </conditionalFormatting>
  <conditionalFormatting sqref="I33">
    <cfRule type="cellIs" dxfId="5" priority="943" operator="greaterThan">
      <formula>200</formula>
    </cfRule>
  </conditionalFormatting>
  <conditionalFormatting sqref="I33">
    <cfRule type="cellIs" dxfId="6" priority="944" operator="greaterThan">
      <formula>150</formula>
    </cfRule>
  </conditionalFormatting>
  <conditionalFormatting sqref="I34">
    <cfRule type="cellIs" dxfId="4" priority="945" operator="greaterThan">
      <formula>250</formula>
    </cfRule>
  </conditionalFormatting>
  <conditionalFormatting sqref="I34">
    <cfRule type="cellIs" dxfId="5" priority="946" operator="greaterThan">
      <formula>200</formula>
    </cfRule>
  </conditionalFormatting>
  <conditionalFormatting sqref="I34">
    <cfRule type="cellIs" dxfId="6" priority="947" operator="greaterThan">
      <formula>150</formula>
    </cfRule>
  </conditionalFormatting>
  <conditionalFormatting sqref="I35">
    <cfRule type="cellIs" dxfId="4" priority="948" operator="greaterThan">
      <formula>250</formula>
    </cfRule>
  </conditionalFormatting>
  <conditionalFormatting sqref="I35">
    <cfRule type="cellIs" dxfId="5" priority="949" operator="greaterThan">
      <formula>200</formula>
    </cfRule>
  </conditionalFormatting>
  <conditionalFormatting sqref="I35">
    <cfRule type="cellIs" dxfId="6" priority="950" operator="greaterThan">
      <formula>150</formula>
    </cfRule>
  </conditionalFormatting>
  <conditionalFormatting sqref="I36">
    <cfRule type="cellIs" dxfId="4" priority="951" operator="greaterThan">
      <formula>250</formula>
    </cfRule>
  </conditionalFormatting>
  <conditionalFormatting sqref="I36">
    <cfRule type="cellIs" dxfId="5" priority="952" operator="greaterThan">
      <formula>200</formula>
    </cfRule>
  </conditionalFormatting>
  <conditionalFormatting sqref="I36">
    <cfRule type="cellIs" dxfId="6" priority="953" operator="greaterThan">
      <formula>150</formula>
    </cfRule>
  </conditionalFormatting>
  <conditionalFormatting sqref="I37">
    <cfRule type="cellIs" dxfId="4" priority="954" operator="greaterThan">
      <formula>250</formula>
    </cfRule>
  </conditionalFormatting>
  <conditionalFormatting sqref="I37">
    <cfRule type="cellIs" dxfId="5" priority="955" operator="greaterThan">
      <formula>200</formula>
    </cfRule>
  </conditionalFormatting>
  <conditionalFormatting sqref="I37">
    <cfRule type="cellIs" dxfId="6" priority="956" operator="greaterThan">
      <formula>150</formula>
    </cfRule>
  </conditionalFormatting>
  <conditionalFormatting sqref="I38">
    <cfRule type="cellIs" dxfId="4" priority="957" operator="greaterThan">
      <formula>250</formula>
    </cfRule>
  </conditionalFormatting>
  <conditionalFormatting sqref="I38">
    <cfRule type="cellIs" dxfId="5" priority="958" operator="greaterThan">
      <formula>200</formula>
    </cfRule>
  </conditionalFormatting>
  <conditionalFormatting sqref="I38">
    <cfRule type="cellIs" dxfId="6" priority="959" operator="greaterThan">
      <formula>150</formula>
    </cfRule>
  </conditionalFormatting>
  <conditionalFormatting sqref="I39">
    <cfRule type="cellIs" dxfId="4" priority="960" operator="greaterThan">
      <formula>250</formula>
    </cfRule>
  </conditionalFormatting>
  <conditionalFormatting sqref="I39">
    <cfRule type="cellIs" dxfId="5" priority="961" operator="greaterThan">
      <formula>200</formula>
    </cfRule>
  </conditionalFormatting>
  <conditionalFormatting sqref="I39">
    <cfRule type="cellIs" dxfId="6" priority="962" operator="greaterThan">
      <formula>150</formula>
    </cfRule>
  </conditionalFormatting>
  <conditionalFormatting sqref="I40">
    <cfRule type="cellIs" dxfId="4" priority="963" operator="greaterThan">
      <formula>250</formula>
    </cfRule>
  </conditionalFormatting>
  <conditionalFormatting sqref="I40">
    <cfRule type="cellIs" dxfId="5" priority="964" operator="greaterThan">
      <formula>200</formula>
    </cfRule>
  </conditionalFormatting>
  <conditionalFormatting sqref="I40">
    <cfRule type="cellIs" dxfId="6" priority="965" operator="greaterThan">
      <formula>150</formula>
    </cfRule>
  </conditionalFormatting>
  <conditionalFormatting sqref="I41">
    <cfRule type="cellIs" dxfId="4" priority="966" operator="greaterThan">
      <formula>250</formula>
    </cfRule>
  </conditionalFormatting>
  <conditionalFormatting sqref="I41">
    <cfRule type="cellIs" dxfId="5" priority="967" operator="greaterThan">
      <formula>200</formula>
    </cfRule>
  </conditionalFormatting>
  <conditionalFormatting sqref="I41">
    <cfRule type="cellIs" dxfId="6" priority="968" operator="greaterThan">
      <formula>150</formula>
    </cfRule>
  </conditionalFormatting>
  <conditionalFormatting sqref="I42">
    <cfRule type="cellIs" dxfId="4" priority="969" operator="greaterThan">
      <formula>250</formula>
    </cfRule>
  </conditionalFormatting>
  <conditionalFormatting sqref="I42">
    <cfRule type="cellIs" dxfId="5" priority="970" operator="greaterThan">
      <formula>200</formula>
    </cfRule>
  </conditionalFormatting>
  <conditionalFormatting sqref="I42">
    <cfRule type="cellIs" dxfId="6" priority="971" operator="greaterThan">
      <formula>150</formula>
    </cfRule>
  </conditionalFormatting>
  <conditionalFormatting sqref="I43">
    <cfRule type="cellIs" dxfId="4" priority="972" operator="greaterThan">
      <formula>250</formula>
    </cfRule>
  </conditionalFormatting>
  <conditionalFormatting sqref="I43">
    <cfRule type="cellIs" dxfId="5" priority="973" operator="greaterThan">
      <formula>200</formula>
    </cfRule>
  </conditionalFormatting>
  <conditionalFormatting sqref="I43">
    <cfRule type="cellIs" dxfId="6" priority="974" operator="greaterThan">
      <formula>150</formula>
    </cfRule>
  </conditionalFormatting>
  <conditionalFormatting sqref="I44">
    <cfRule type="cellIs" dxfId="4" priority="975" operator="greaterThan">
      <formula>250</formula>
    </cfRule>
  </conditionalFormatting>
  <conditionalFormatting sqref="I44">
    <cfRule type="cellIs" dxfId="5" priority="976" operator="greaterThan">
      <formula>200</formula>
    </cfRule>
  </conditionalFormatting>
  <conditionalFormatting sqref="I44">
    <cfRule type="cellIs" dxfId="6" priority="977" operator="greaterThan">
      <formula>150</formula>
    </cfRule>
  </conditionalFormatting>
  <conditionalFormatting sqref="I45">
    <cfRule type="cellIs" dxfId="4" priority="978" operator="greaterThan">
      <formula>250</formula>
    </cfRule>
  </conditionalFormatting>
  <conditionalFormatting sqref="I45">
    <cfRule type="cellIs" dxfId="5" priority="979" operator="greaterThan">
      <formula>200</formula>
    </cfRule>
  </conditionalFormatting>
  <conditionalFormatting sqref="I45">
    <cfRule type="cellIs" dxfId="6" priority="980" operator="greaterThan">
      <formula>150</formula>
    </cfRule>
  </conditionalFormatting>
  <conditionalFormatting sqref="I46">
    <cfRule type="cellIs" dxfId="4" priority="981" operator="greaterThan">
      <formula>250</formula>
    </cfRule>
  </conditionalFormatting>
  <conditionalFormatting sqref="I46">
    <cfRule type="cellIs" dxfId="5" priority="982" operator="greaterThan">
      <formula>200</formula>
    </cfRule>
  </conditionalFormatting>
  <conditionalFormatting sqref="I46">
    <cfRule type="cellIs" dxfId="6" priority="983" operator="greaterThan">
      <formula>150</formula>
    </cfRule>
  </conditionalFormatting>
  <conditionalFormatting sqref="I47">
    <cfRule type="cellIs" dxfId="4" priority="984" operator="greaterThan">
      <formula>250</formula>
    </cfRule>
  </conditionalFormatting>
  <conditionalFormatting sqref="I47">
    <cfRule type="cellIs" dxfId="5" priority="985" operator="greaterThan">
      <formula>200</formula>
    </cfRule>
  </conditionalFormatting>
  <conditionalFormatting sqref="I47">
    <cfRule type="cellIs" dxfId="6" priority="986" operator="greaterThan">
      <formula>150</formula>
    </cfRule>
  </conditionalFormatting>
  <conditionalFormatting sqref="I48">
    <cfRule type="cellIs" dxfId="4" priority="987" operator="greaterThan">
      <formula>250</formula>
    </cfRule>
  </conditionalFormatting>
  <conditionalFormatting sqref="I48">
    <cfRule type="cellIs" dxfId="5" priority="988" operator="greaterThan">
      <formula>200</formula>
    </cfRule>
  </conditionalFormatting>
  <conditionalFormatting sqref="I48">
    <cfRule type="cellIs" dxfId="6" priority="989" operator="greaterThan">
      <formula>150</formula>
    </cfRule>
  </conditionalFormatting>
  <conditionalFormatting sqref="I49">
    <cfRule type="cellIs" dxfId="4" priority="990" operator="greaterThan">
      <formula>250</formula>
    </cfRule>
  </conditionalFormatting>
  <conditionalFormatting sqref="I49">
    <cfRule type="cellIs" dxfId="5" priority="991" operator="greaterThan">
      <formula>200</formula>
    </cfRule>
  </conditionalFormatting>
  <conditionalFormatting sqref="I49">
    <cfRule type="cellIs" dxfId="6" priority="992" operator="greaterThan">
      <formula>150</formula>
    </cfRule>
  </conditionalFormatting>
  <conditionalFormatting sqref="I50">
    <cfRule type="cellIs" dxfId="4" priority="993" operator="greaterThan">
      <formula>250</formula>
    </cfRule>
  </conditionalFormatting>
  <conditionalFormatting sqref="I50">
    <cfRule type="cellIs" dxfId="5" priority="994" operator="greaterThan">
      <formula>200</formula>
    </cfRule>
  </conditionalFormatting>
  <conditionalFormatting sqref="I50">
    <cfRule type="cellIs" dxfId="6" priority="995" operator="greaterThan">
      <formula>150</formula>
    </cfRule>
  </conditionalFormatting>
  <conditionalFormatting sqref="I51">
    <cfRule type="cellIs" dxfId="4" priority="996" operator="greaterThan">
      <formula>250</formula>
    </cfRule>
  </conditionalFormatting>
  <conditionalFormatting sqref="I51">
    <cfRule type="cellIs" dxfId="5" priority="997" operator="greaterThan">
      <formula>200</formula>
    </cfRule>
  </conditionalFormatting>
  <conditionalFormatting sqref="I51">
    <cfRule type="cellIs" dxfId="6" priority="998" operator="greaterThan">
      <formula>150</formula>
    </cfRule>
  </conditionalFormatting>
  <conditionalFormatting sqref="I52">
    <cfRule type="cellIs" dxfId="4" priority="999" operator="greaterThan">
      <formula>250</formula>
    </cfRule>
  </conditionalFormatting>
  <conditionalFormatting sqref="I52">
    <cfRule type="cellIs" dxfId="5" priority="1000" operator="greaterThan">
      <formula>200</formula>
    </cfRule>
  </conditionalFormatting>
  <conditionalFormatting sqref="I52">
    <cfRule type="cellIs" dxfId="6" priority="1001" operator="greaterThan">
      <formula>150</formula>
    </cfRule>
  </conditionalFormatting>
  <conditionalFormatting sqref="I53">
    <cfRule type="cellIs" dxfId="4" priority="1002" operator="greaterThan">
      <formula>250</formula>
    </cfRule>
  </conditionalFormatting>
  <conditionalFormatting sqref="I53">
    <cfRule type="cellIs" dxfId="5" priority="1003" operator="greaterThan">
      <formula>200</formula>
    </cfRule>
  </conditionalFormatting>
  <conditionalFormatting sqref="I53">
    <cfRule type="cellIs" dxfId="6" priority="1004" operator="greaterThan">
      <formula>150</formula>
    </cfRule>
  </conditionalFormatting>
  <conditionalFormatting sqref="I54">
    <cfRule type="cellIs" dxfId="4" priority="1005" operator="greaterThan">
      <formula>250</formula>
    </cfRule>
  </conditionalFormatting>
  <conditionalFormatting sqref="I54">
    <cfRule type="cellIs" dxfId="5" priority="1006" operator="greaterThan">
      <formula>200</formula>
    </cfRule>
  </conditionalFormatting>
  <conditionalFormatting sqref="I54">
    <cfRule type="cellIs" dxfId="6" priority="1007" operator="greaterThan">
      <formula>150</formula>
    </cfRule>
  </conditionalFormatting>
  <conditionalFormatting sqref="I55">
    <cfRule type="cellIs" dxfId="4" priority="1008" operator="greaterThan">
      <formula>250</formula>
    </cfRule>
  </conditionalFormatting>
  <conditionalFormatting sqref="I55">
    <cfRule type="cellIs" dxfId="5" priority="1009" operator="greaterThan">
      <formula>200</formula>
    </cfRule>
  </conditionalFormatting>
  <conditionalFormatting sqref="I55">
    <cfRule type="cellIs" dxfId="6" priority="1010" operator="greaterThan">
      <formula>150</formula>
    </cfRule>
  </conditionalFormatting>
  <conditionalFormatting sqref="I56">
    <cfRule type="cellIs" dxfId="4" priority="1011" operator="greaterThan">
      <formula>250</formula>
    </cfRule>
  </conditionalFormatting>
  <conditionalFormatting sqref="I56">
    <cfRule type="cellIs" dxfId="5" priority="1012" operator="greaterThan">
      <formula>200</formula>
    </cfRule>
  </conditionalFormatting>
  <conditionalFormatting sqref="I56">
    <cfRule type="cellIs" dxfId="6" priority="1013" operator="greaterThan">
      <formula>150</formula>
    </cfRule>
  </conditionalFormatting>
  <conditionalFormatting sqref="I57">
    <cfRule type="cellIs" dxfId="4" priority="1014" operator="greaterThan">
      <formula>250</formula>
    </cfRule>
  </conditionalFormatting>
  <conditionalFormatting sqref="I57">
    <cfRule type="cellIs" dxfId="5" priority="1015" operator="greaterThan">
      <formula>200</formula>
    </cfRule>
  </conditionalFormatting>
  <conditionalFormatting sqref="I57">
    <cfRule type="cellIs" dxfId="6" priority="1016" operator="greaterThan">
      <formula>150</formula>
    </cfRule>
  </conditionalFormatting>
  <conditionalFormatting sqref="I58">
    <cfRule type="cellIs" dxfId="4" priority="1017" operator="greaterThan">
      <formula>250</formula>
    </cfRule>
  </conditionalFormatting>
  <conditionalFormatting sqref="I58">
    <cfRule type="cellIs" dxfId="5" priority="1018" operator="greaterThan">
      <formula>200</formula>
    </cfRule>
  </conditionalFormatting>
  <conditionalFormatting sqref="I58">
    <cfRule type="cellIs" dxfId="6" priority="1019" operator="greaterThan">
      <formula>150</formula>
    </cfRule>
  </conditionalFormatting>
  <conditionalFormatting sqref="I59">
    <cfRule type="cellIs" dxfId="4" priority="1020" operator="greaterThan">
      <formula>250</formula>
    </cfRule>
  </conditionalFormatting>
  <conditionalFormatting sqref="I59">
    <cfRule type="cellIs" dxfId="5" priority="1021" operator="greaterThan">
      <formula>200</formula>
    </cfRule>
  </conditionalFormatting>
  <conditionalFormatting sqref="I59">
    <cfRule type="cellIs" dxfId="6" priority="1022" operator="greaterThan">
      <formula>150</formula>
    </cfRule>
  </conditionalFormatting>
  <conditionalFormatting sqref="I60">
    <cfRule type="cellIs" dxfId="4" priority="1023" operator="greaterThan">
      <formula>250</formula>
    </cfRule>
  </conditionalFormatting>
  <conditionalFormatting sqref="I60">
    <cfRule type="cellIs" dxfId="5" priority="1024" operator="greaterThan">
      <formula>200</formula>
    </cfRule>
  </conditionalFormatting>
  <conditionalFormatting sqref="I60">
    <cfRule type="cellIs" dxfId="6" priority="1025" operator="greaterThan">
      <formula>150</formula>
    </cfRule>
  </conditionalFormatting>
  <conditionalFormatting sqref="I61">
    <cfRule type="cellIs" dxfId="4" priority="1026" operator="greaterThan">
      <formula>250</formula>
    </cfRule>
  </conditionalFormatting>
  <conditionalFormatting sqref="I61">
    <cfRule type="cellIs" dxfId="5" priority="1027" operator="greaterThan">
      <formula>200</formula>
    </cfRule>
  </conditionalFormatting>
  <conditionalFormatting sqref="I61">
    <cfRule type="cellIs" dxfId="6" priority="1028" operator="greaterThan">
      <formula>150</formula>
    </cfRule>
  </conditionalFormatting>
  <conditionalFormatting sqref="I62">
    <cfRule type="cellIs" dxfId="4" priority="1029" operator="greaterThan">
      <formula>250</formula>
    </cfRule>
  </conditionalFormatting>
  <conditionalFormatting sqref="I62">
    <cfRule type="cellIs" dxfId="5" priority="1030" operator="greaterThan">
      <formula>200</formula>
    </cfRule>
  </conditionalFormatting>
  <conditionalFormatting sqref="I62">
    <cfRule type="cellIs" dxfId="6" priority="1031" operator="greaterThan">
      <formula>150</formula>
    </cfRule>
  </conditionalFormatting>
  <conditionalFormatting sqref="I63">
    <cfRule type="cellIs" dxfId="4" priority="1032" operator="greaterThan">
      <formula>250</formula>
    </cfRule>
  </conditionalFormatting>
  <conditionalFormatting sqref="I63">
    <cfRule type="cellIs" dxfId="5" priority="1033" operator="greaterThan">
      <formula>200</formula>
    </cfRule>
  </conditionalFormatting>
  <conditionalFormatting sqref="I63">
    <cfRule type="cellIs" dxfId="6" priority="1034" operator="greaterThan">
      <formula>150</formula>
    </cfRule>
  </conditionalFormatting>
  <conditionalFormatting sqref="I64">
    <cfRule type="cellIs" dxfId="4" priority="1035" operator="greaterThan">
      <formula>250</formula>
    </cfRule>
  </conditionalFormatting>
  <conditionalFormatting sqref="I64">
    <cfRule type="cellIs" dxfId="5" priority="1036" operator="greaterThan">
      <formula>200</formula>
    </cfRule>
  </conditionalFormatting>
  <conditionalFormatting sqref="I64">
    <cfRule type="cellIs" dxfId="6" priority="1037" operator="greaterThan">
      <formula>150</formula>
    </cfRule>
  </conditionalFormatting>
  <conditionalFormatting sqref="I65">
    <cfRule type="cellIs" dxfId="4" priority="1038" operator="greaterThan">
      <formula>250</formula>
    </cfRule>
  </conditionalFormatting>
  <conditionalFormatting sqref="I65">
    <cfRule type="cellIs" dxfId="5" priority="1039" operator="greaterThan">
      <formula>200</formula>
    </cfRule>
  </conditionalFormatting>
  <conditionalFormatting sqref="I65">
    <cfRule type="cellIs" dxfId="6" priority="1040" operator="greaterThan">
      <formula>150</formula>
    </cfRule>
  </conditionalFormatting>
  <conditionalFormatting sqref="I66">
    <cfRule type="cellIs" dxfId="4" priority="1041" operator="greaterThan">
      <formula>250</formula>
    </cfRule>
  </conditionalFormatting>
  <conditionalFormatting sqref="I66">
    <cfRule type="cellIs" dxfId="5" priority="1042" operator="greaterThan">
      <formula>200</formula>
    </cfRule>
  </conditionalFormatting>
  <conditionalFormatting sqref="I66">
    <cfRule type="cellIs" dxfId="6" priority="1043" operator="greaterThan">
      <formula>150</formula>
    </cfRule>
  </conditionalFormatting>
  <conditionalFormatting sqref="I67">
    <cfRule type="cellIs" dxfId="4" priority="1044" operator="greaterThan">
      <formula>250</formula>
    </cfRule>
  </conditionalFormatting>
  <conditionalFormatting sqref="I67">
    <cfRule type="cellIs" dxfId="5" priority="1045" operator="greaterThan">
      <formula>200</formula>
    </cfRule>
  </conditionalFormatting>
  <conditionalFormatting sqref="I67">
    <cfRule type="cellIs" dxfId="6" priority="1046" operator="greaterThan">
      <formula>150</formula>
    </cfRule>
  </conditionalFormatting>
  <conditionalFormatting sqref="I68">
    <cfRule type="cellIs" dxfId="4" priority="1047" operator="greaterThan">
      <formula>250</formula>
    </cfRule>
  </conditionalFormatting>
  <conditionalFormatting sqref="I68">
    <cfRule type="cellIs" dxfId="5" priority="1048" operator="greaterThan">
      <formula>200</formula>
    </cfRule>
  </conditionalFormatting>
  <conditionalFormatting sqref="I68">
    <cfRule type="cellIs" dxfId="6" priority="1049" operator="greaterThan">
      <formula>150</formula>
    </cfRule>
  </conditionalFormatting>
  <conditionalFormatting sqref="I69">
    <cfRule type="cellIs" dxfId="4" priority="1050" operator="greaterThan">
      <formula>250</formula>
    </cfRule>
  </conditionalFormatting>
  <conditionalFormatting sqref="I69">
    <cfRule type="cellIs" dxfId="5" priority="1051" operator="greaterThan">
      <formula>200</formula>
    </cfRule>
  </conditionalFormatting>
  <conditionalFormatting sqref="I69">
    <cfRule type="cellIs" dxfId="6" priority="1052" operator="greaterThan">
      <formula>150</formula>
    </cfRule>
  </conditionalFormatting>
  <conditionalFormatting sqref="I70">
    <cfRule type="cellIs" dxfId="4" priority="1053" operator="greaterThan">
      <formula>250</formula>
    </cfRule>
  </conditionalFormatting>
  <conditionalFormatting sqref="I70">
    <cfRule type="cellIs" dxfId="5" priority="1054" operator="greaterThan">
      <formula>200</formula>
    </cfRule>
  </conditionalFormatting>
  <conditionalFormatting sqref="I70">
    <cfRule type="cellIs" dxfId="6" priority="1055" operator="greaterThan">
      <formula>150</formula>
    </cfRule>
  </conditionalFormatting>
  <conditionalFormatting sqref="I71">
    <cfRule type="cellIs" dxfId="4" priority="1056" operator="greaterThan">
      <formula>250</formula>
    </cfRule>
  </conditionalFormatting>
  <conditionalFormatting sqref="I71">
    <cfRule type="cellIs" dxfId="5" priority="1057" operator="greaterThan">
      <formula>200</formula>
    </cfRule>
  </conditionalFormatting>
  <conditionalFormatting sqref="I71">
    <cfRule type="cellIs" dxfId="6" priority="1058" operator="greaterThan">
      <formula>150</formula>
    </cfRule>
  </conditionalFormatting>
  <conditionalFormatting sqref="I72">
    <cfRule type="cellIs" dxfId="4" priority="1059" operator="greaterThan">
      <formula>250</formula>
    </cfRule>
  </conditionalFormatting>
  <conditionalFormatting sqref="I72">
    <cfRule type="cellIs" dxfId="5" priority="1060" operator="greaterThan">
      <formula>200</formula>
    </cfRule>
  </conditionalFormatting>
  <conditionalFormatting sqref="I72">
    <cfRule type="cellIs" dxfId="6" priority="1061" operator="greaterThan">
      <formula>150</formula>
    </cfRule>
  </conditionalFormatting>
  <conditionalFormatting sqref="I73">
    <cfRule type="cellIs" dxfId="4" priority="1062" operator="greaterThan">
      <formula>250</formula>
    </cfRule>
  </conditionalFormatting>
  <conditionalFormatting sqref="I73">
    <cfRule type="cellIs" dxfId="5" priority="1063" operator="greaterThan">
      <formula>200</formula>
    </cfRule>
  </conditionalFormatting>
  <conditionalFormatting sqref="I73">
    <cfRule type="cellIs" dxfId="6" priority="1064" operator="greaterThan">
      <formula>150</formula>
    </cfRule>
  </conditionalFormatting>
  <conditionalFormatting sqref="I74">
    <cfRule type="cellIs" dxfId="4" priority="1065" operator="greaterThan">
      <formula>250</formula>
    </cfRule>
  </conditionalFormatting>
  <conditionalFormatting sqref="I74">
    <cfRule type="cellIs" dxfId="5" priority="1066" operator="greaterThan">
      <formula>200</formula>
    </cfRule>
  </conditionalFormatting>
  <conditionalFormatting sqref="I74">
    <cfRule type="cellIs" dxfId="6" priority="1067" operator="greaterThan">
      <formula>150</formula>
    </cfRule>
  </conditionalFormatting>
  <conditionalFormatting sqref="I75">
    <cfRule type="cellIs" dxfId="4" priority="1068" operator="greaterThan">
      <formula>250</formula>
    </cfRule>
  </conditionalFormatting>
  <conditionalFormatting sqref="I75">
    <cfRule type="cellIs" dxfId="5" priority="1069" operator="greaterThan">
      <formula>200</formula>
    </cfRule>
  </conditionalFormatting>
  <conditionalFormatting sqref="I75">
    <cfRule type="cellIs" dxfId="6" priority="1070" operator="greaterThan">
      <formula>150</formula>
    </cfRule>
  </conditionalFormatting>
  <conditionalFormatting sqref="I76">
    <cfRule type="cellIs" dxfId="4" priority="1071" operator="greaterThan">
      <formula>250</formula>
    </cfRule>
  </conditionalFormatting>
  <conditionalFormatting sqref="I76">
    <cfRule type="cellIs" dxfId="5" priority="1072" operator="greaterThan">
      <formula>200</formula>
    </cfRule>
  </conditionalFormatting>
  <conditionalFormatting sqref="I76">
    <cfRule type="cellIs" dxfId="6" priority="1073" operator="greaterThan">
      <formula>150</formula>
    </cfRule>
  </conditionalFormatting>
  <conditionalFormatting sqref="I77">
    <cfRule type="cellIs" dxfId="4" priority="1074" operator="greaterThan">
      <formula>250</formula>
    </cfRule>
  </conditionalFormatting>
  <conditionalFormatting sqref="I77">
    <cfRule type="cellIs" dxfId="5" priority="1075" operator="greaterThan">
      <formula>200</formula>
    </cfRule>
  </conditionalFormatting>
  <conditionalFormatting sqref="I77">
    <cfRule type="cellIs" dxfId="6" priority="1076" operator="greaterThan">
      <formula>150</formula>
    </cfRule>
  </conditionalFormatting>
  <conditionalFormatting sqref="I78">
    <cfRule type="cellIs" dxfId="4" priority="1077" operator="greaterThan">
      <formula>250</formula>
    </cfRule>
  </conditionalFormatting>
  <conditionalFormatting sqref="I78">
    <cfRule type="cellIs" dxfId="5" priority="1078" operator="greaterThan">
      <formula>200</formula>
    </cfRule>
  </conditionalFormatting>
  <conditionalFormatting sqref="I78">
    <cfRule type="cellIs" dxfId="6" priority="1079" operator="greaterThan">
      <formula>150</formula>
    </cfRule>
  </conditionalFormatting>
  <conditionalFormatting sqref="I79">
    <cfRule type="cellIs" dxfId="4" priority="1080" operator="greaterThan">
      <formula>250</formula>
    </cfRule>
  </conditionalFormatting>
  <conditionalFormatting sqref="I79">
    <cfRule type="cellIs" dxfId="5" priority="1081" operator="greaterThan">
      <formula>200</formula>
    </cfRule>
  </conditionalFormatting>
  <conditionalFormatting sqref="I79">
    <cfRule type="cellIs" dxfId="6" priority="1082" operator="greaterThan">
      <formula>150</formula>
    </cfRule>
  </conditionalFormatting>
  <conditionalFormatting sqref="I80">
    <cfRule type="cellIs" dxfId="4" priority="1083" operator="greaterThan">
      <formula>250</formula>
    </cfRule>
  </conditionalFormatting>
  <conditionalFormatting sqref="I80">
    <cfRule type="cellIs" dxfId="5" priority="1084" operator="greaterThan">
      <formula>200</formula>
    </cfRule>
  </conditionalFormatting>
  <conditionalFormatting sqref="I80">
    <cfRule type="cellIs" dxfId="6" priority="1085" operator="greaterThan">
      <formula>150</formula>
    </cfRule>
  </conditionalFormatting>
  <conditionalFormatting sqref="I81">
    <cfRule type="cellIs" dxfId="4" priority="1086" operator="greaterThan">
      <formula>250</formula>
    </cfRule>
  </conditionalFormatting>
  <conditionalFormatting sqref="I81">
    <cfRule type="cellIs" dxfId="5" priority="1087" operator="greaterThan">
      <formula>200</formula>
    </cfRule>
  </conditionalFormatting>
  <conditionalFormatting sqref="I81">
    <cfRule type="cellIs" dxfId="6" priority="1088" operator="greaterThan">
      <formula>150</formula>
    </cfRule>
  </conditionalFormatting>
  <conditionalFormatting sqref="I82">
    <cfRule type="cellIs" dxfId="4" priority="1089" operator="greaterThan">
      <formula>250</formula>
    </cfRule>
  </conditionalFormatting>
  <conditionalFormatting sqref="I82">
    <cfRule type="cellIs" dxfId="5" priority="1090" operator="greaterThan">
      <formula>200</formula>
    </cfRule>
  </conditionalFormatting>
  <conditionalFormatting sqref="I82">
    <cfRule type="cellIs" dxfId="6" priority="1091" operator="greaterThan">
      <formula>150</formula>
    </cfRule>
  </conditionalFormatting>
  <conditionalFormatting sqref="I83">
    <cfRule type="cellIs" dxfId="4" priority="1092" operator="greaterThan">
      <formula>250</formula>
    </cfRule>
  </conditionalFormatting>
  <conditionalFormatting sqref="I83">
    <cfRule type="cellIs" dxfId="5" priority="1093" operator="greaterThan">
      <formula>200</formula>
    </cfRule>
  </conditionalFormatting>
  <conditionalFormatting sqref="I83">
    <cfRule type="cellIs" dxfId="6" priority="1094" operator="greaterThan">
      <formula>150</formula>
    </cfRule>
  </conditionalFormatting>
  <conditionalFormatting sqref="I84">
    <cfRule type="cellIs" dxfId="4" priority="1095" operator="greaterThan">
      <formula>250</formula>
    </cfRule>
  </conditionalFormatting>
  <conditionalFormatting sqref="I84">
    <cfRule type="cellIs" dxfId="5" priority="1096" operator="greaterThan">
      <formula>200</formula>
    </cfRule>
  </conditionalFormatting>
  <conditionalFormatting sqref="I84">
    <cfRule type="cellIs" dxfId="6" priority="1097" operator="greaterThan">
      <formula>150</formula>
    </cfRule>
  </conditionalFormatting>
  <conditionalFormatting sqref="I85">
    <cfRule type="cellIs" dxfId="4" priority="1098" operator="greaterThan">
      <formula>250</formula>
    </cfRule>
  </conditionalFormatting>
  <conditionalFormatting sqref="I85">
    <cfRule type="cellIs" dxfId="5" priority="1099" operator="greaterThan">
      <formula>200</formula>
    </cfRule>
  </conditionalFormatting>
  <conditionalFormatting sqref="I85">
    <cfRule type="cellIs" dxfId="6" priority="1100" operator="greaterThan">
      <formula>150</formula>
    </cfRule>
  </conditionalFormatting>
  <conditionalFormatting sqref="I86">
    <cfRule type="cellIs" dxfId="4" priority="1101" operator="greaterThan">
      <formula>250</formula>
    </cfRule>
  </conditionalFormatting>
  <conditionalFormatting sqref="I86">
    <cfRule type="cellIs" dxfId="5" priority="1102" operator="greaterThan">
      <formula>200</formula>
    </cfRule>
  </conditionalFormatting>
  <conditionalFormatting sqref="I86">
    <cfRule type="cellIs" dxfId="6" priority="1103" operator="greaterThan">
      <formula>150</formula>
    </cfRule>
  </conditionalFormatting>
  <conditionalFormatting sqref="I87">
    <cfRule type="cellIs" dxfId="4" priority="1104" operator="greaterThan">
      <formula>250</formula>
    </cfRule>
  </conditionalFormatting>
  <conditionalFormatting sqref="I87">
    <cfRule type="cellIs" dxfId="5" priority="1105" operator="greaterThan">
      <formula>200</formula>
    </cfRule>
  </conditionalFormatting>
  <conditionalFormatting sqref="I87">
    <cfRule type="cellIs" dxfId="6" priority="1106" operator="greaterThan">
      <formula>150</formula>
    </cfRule>
  </conditionalFormatting>
  <conditionalFormatting sqref="I88">
    <cfRule type="cellIs" dxfId="4" priority="1107" operator="greaterThan">
      <formula>250</formula>
    </cfRule>
  </conditionalFormatting>
  <conditionalFormatting sqref="I88">
    <cfRule type="cellIs" dxfId="5" priority="1108" operator="greaterThan">
      <formula>200</formula>
    </cfRule>
  </conditionalFormatting>
  <conditionalFormatting sqref="I88">
    <cfRule type="cellIs" dxfId="6" priority="1109" operator="greaterThan">
      <formula>150</formula>
    </cfRule>
  </conditionalFormatting>
  <conditionalFormatting sqref="I89">
    <cfRule type="cellIs" dxfId="4" priority="1110" operator="greaterThan">
      <formula>250</formula>
    </cfRule>
  </conditionalFormatting>
  <conditionalFormatting sqref="I89">
    <cfRule type="cellIs" dxfId="5" priority="1111" operator="greaterThan">
      <formula>200</formula>
    </cfRule>
  </conditionalFormatting>
  <conditionalFormatting sqref="I89">
    <cfRule type="cellIs" dxfId="6" priority="1112" operator="greaterThan">
      <formula>150</formula>
    </cfRule>
  </conditionalFormatting>
  <conditionalFormatting sqref="I90">
    <cfRule type="cellIs" dxfId="4" priority="1113" operator="greaterThan">
      <formula>250</formula>
    </cfRule>
  </conditionalFormatting>
  <conditionalFormatting sqref="I90">
    <cfRule type="cellIs" dxfId="5" priority="1114" operator="greaterThan">
      <formula>200</formula>
    </cfRule>
  </conditionalFormatting>
  <conditionalFormatting sqref="I90">
    <cfRule type="cellIs" dxfId="6" priority="1115" operator="greaterThan">
      <formula>150</formula>
    </cfRule>
  </conditionalFormatting>
  <conditionalFormatting sqref="I91">
    <cfRule type="cellIs" dxfId="4" priority="1116" operator="greaterThan">
      <formula>250</formula>
    </cfRule>
  </conditionalFormatting>
  <conditionalFormatting sqref="I91">
    <cfRule type="cellIs" dxfId="5" priority="1117" operator="greaterThan">
      <formula>200</formula>
    </cfRule>
  </conditionalFormatting>
  <conditionalFormatting sqref="I91">
    <cfRule type="cellIs" dxfId="6" priority="1118" operator="greaterThan">
      <formula>150</formula>
    </cfRule>
  </conditionalFormatting>
  <conditionalFormatting sqref="I92">
    <cfRule type="cellIs" dxfId="4" priority="1119" operator="greaterThan">
      <formula>250</formula>
    </cfRule>
  </conditionalFormatting>
  <conditionalFormatting sqref="I92">
    <cfRule type="cellIs" dxfId="5" priority="1120" operator="greaterThan">
      <formula>200</formula>
    </cfRule>
  </conditionalFormatting>
  <conditionalFormatting sqref="I92">
    <cfRule type="cellIs" dxfId="6" priority="1121" operator="greaterThan">
      <formula>150</formula>
    </cfRule>
  </conditionalFormatting>
  <conditionalFormatting sqref="I93">
    <cfRule type="cellIs" dxfId="4" priority="1122" operator="greaterThan">
      <formula>250</formula>
    </cfRule>
  </conditionalFormatting>
  <conditionalFormatting sqref="I93">
    <cfRule type="cellIs" dxfId="5" priority="1123" operator="greaterThan">
      <formula>200</formula>
    </cfRule>
  </conditionalFormatting>
  <conditionalFormatting sqref="I93">
    <cfRule type="cellIs" dxfId="6" priority="1124" operator="greaterThan">
      <formula>150</formula>
    </cfRule>
  </conditionalFormatting>
  <conditionalFormatting sqref="I94">
    <cfRule type="cellIs" dxfId="4" priority="1125" operator="greaterThan">
      <formula>250</formula>
    </cfRule>
  </conditionalFormatting>
  <conditionalFormatting sqref="I94">
    <cfRule type="cellIs" dxfId="5" priority="1126" operator="greaterThan">
      <formula>200</formula>
    </cfRule>
  </conditionalFormatting>
  <conditionalFormatting sqref="I94">
    <cfRule type="cellIs" dxfId="6" priority="1127" operator="greaterThan">
      <formula>150</formula>
    </cfRule>
  </conditionalFormatting>
  <conditionalFormatting sqref="I95">
    <cfRule type="cellIs" dxfId="4" priority="1128" operator="greaterThan">
      <formula>250</formula>
    </cfRule>
  </conditionalFormatting>
  <conditionalFormatting sqref="I95">
    <cfRule type="cellIs" dxfId="5" priority="1129" operator="greaterThan">
      <formula>200</formula>
    </cfRule>
  </conditionalFormatting>
  <conditionalFormatting sqref="I95">
    <cfRule type="cellIs" dxfId="6" priority="1130" operator="greaterThan">
      <formula>150</formula>
    </cfRule>
  </conditionalFormatting>
  <conditionalFormatting sqref="I96">
    <cfRule type="cellIs" dxfId="4" priority="1131" operator="greaterThan">
      <formula>250</formula>
    </cfRule>
  </conditionalFormatting>
  <conditionalFormatting sqref="I96">
    <cfRule type="cellIs" dxfId="5" priority="1132" operator="greaterThan">
      <formula>200</formula>
    </cfRule>
  </conditionalFormatting>
  <conditionalFormatting sqref="I96">
    <cfRule type="cellIs" dxfId="6" priority="1133" operator="greaterThan">
      <formula>150</formula>
    </cfRule>
  </conditionalFormatting>
  <conditionalFormatting sqref="I97">
    <cfRule type="cellIs" dxfId="4" priority="1134" operator="greaterThan">
      <formula>250</formula>
    </cfRule>
  </conditionalFormatting>
  <conditionalFormatting sqref="I97">
    <cfRule type="cellIs" dxfId="5" priority="1135" operator="greaterThan">
      <formula>200</formula>
    </cfRule>
  </conditionalFormatting>
  <conditionalFormatting sqref="I97">
    <cfRule type="cellIs" dxfId="6" priority="1136" operator="greaterThan">
      <formula>150</formula>
    </cfRule>
  </conditionalFormatting>
  <conditionalFormatting sqref="I98">
    <cfRule type="cellIs" dxfId="4" priority="1137" operator="greaterThan">
      <formula>250</formula>
    </cfRule>
  </conditionalFormatting>
  <conditionalFormatting sqref="I98">
    <cfRule type="cellIs" dxfId="5" priority="1138" operator="greaterThan">
      <formula>200</formula>
    </cfRule>
  </conditionalFormatting>
  <conditionalFormatting sqref="I98">
    <cfRule type="cellIs" dxfId="6" priority="1139" operator="greaterThan">
      <formula>150</formula>
    </cfRule>
  </conditionalFormatting>
  <conditionalFormatting sqref="I99">
    <cfRule type="cellIs" dxfId="4" priority="1140" operator="greaterThan">
      <formula>250</formula>
    </cfRule>
  </conditionalFormatting>
  <conditionalFormatting sqref="I99">
    <cfRule type="cellIs" dxfId="5" priority="1141" operator="greaterThan">
      <formula>200</formula>
    </cfRule>
  </conditionalFormatting>
  <conditionalFormatting sqref="I99">
    <cfRule type="cellIs" dxfId="6" priority="1142" operator="greaterThan">
      <formula>150</formula>
    </cfRule>
  </conditionalFormatting>
  <conditionalFormatting sqref="I100">
    <cfRule type="cellIs" dxfId="4" priority="1143" operator="greaterThan">
      <formula>250</formula>
    </cfRule>
  </conditionalFormatting>
  <conditionalFormatting sqref="I100">
    <cfRule type="cellIs" dxfId="5" priority="1144" operator="greaterThan">
      <formula>200</formula>
    </cfRule>
  </conditionalFormatting>
  <conditionalFormatting sqref="I100">
    <cfRule type="cellIs" dxfId="6" priority="1145" operator="greaterThan">
      <formula>150</formula>
    </cfRule>
  </conditionalFormatting>
  <conditionalFormatting sqref="I101">
    <cfRule type="cellIs" dxfId="4" priority="1146" operator="greaterThan">
      <formula>250</formula>
    </cfRule>
  </conditionalFormatting>
  <conditionalFormatting sqref="I101">
    <cfRule type="cellIs" dxfId="5" priority="1147" operator="greaterThan">
      <formula>200</formula>
    </cfRule>
  </conditionalFormatting>
  <conditionalFormatting sqref="I101">
    <cfRule type="cellIs" dxfId="6" priority="1148" operator="greaterThan">
      <formula>150</formula>
    </cfRule>
  </conditionalFormatting>
  <conditionalFormatting sqref="I102">
    <cfRule type="cellIs" dxfId="4" priority="1149" operator="greaterThan">
      <formula>250</formula>
    </cfRule>
  </conditionalFormatting>
  <conditionalFormatting sqref="I102">
    <cfRule type="cellIs" dxfId="5" priority="1150" operator="greaterThan">
      <formula>200</formula>
    </cfRule>
  </conditionalFormatting>
  <conditionalFormatting sqref="I102">
    <cfRule type="cellIs" dxfId="6" priority="1151" operator="greaterThan">
      <formula>150</formula>
    </cfRule>
  </conditionalFormatting>
  <conditionalFormatting sqref="I103">
    <cfRule type="cellIs" dxfId="4" priority="1152" operator="greaterThan">
      <formula>250</formula>
    </cfRule>
  </conditionalFormatting>
  <conditionalFormatting sqref="I103">
    <cfRule type="cellIs" dxfId="5" priority="1153" operator="greaterThan">
      <formula>200</formula>
    </cfRule>
  </conditionalFormatting>
  <conditionalFormatting sqref="I103">
    <cfRule type="cellIs" dxfId="6" priority="1154" operator="greaterThan">
      <formula>150</formula>
    </cfRule>
  </conditionalFormatting>
  <conditionalFormatting sqref="J8">
    <cfRule type="cellIs" dxfId="4" priority="1155" operator="greaterThan">
      <formula>250</formula>
    </cfRule>
  </conditionalFormatting>
  <conditionalFormatting sqref="J8">
    <cfRule type="cellIs" dxfId="5" priority="1156" operator="greaterThan">
      <formula>200</formula>
    </cfRule>
  </conditionalFormatting>
  <conditionalFormatting sqref="J8">
    <cfRule type="cellIs" dxfId="6" priority="1157" operator="greaterThan">
      <formula>150</formula>
    </cfRule>
  </conditionalFormatting>
  <conditionalFormatting sqref="J9">
    <cfRule type="cellIs" dxfId="4" priority="1158" operator="greaterThan">
      <formula>250</formula>
    </cfRule>
  </conditionalFormatting>
  <conditionalFormatting sqref="J9">
    <cfRule type="cellIs" dxfId="5" priority="1159" operator="greaterThan">
      <formula>200</formula>
    </cfRule>
  </conditionalFormatting>
  <conditionalFormatting sqref="J9">
    <cfRule type="cellIs" dxfId="6" priority="1160" operator="greaterThan">
      <formula>150</formula>
    </cfRule>
  </conditionalFormatting>
  <conditionalFormatting sqref="J10">
    <cfRule type="cellIs" dxfId="4" priority="1161" operator="greaterThan">
      <formula>250</formula>
    </cfRule>
  </conditionalFormatting>
  <conditionalFormatting sqref="J10">
    <cfRule type="cellIs" dxfId="5" priority="1162" operator="greaterThan">
      <formula>200</formula>
    </cfRule>
  </conditionalFormatting>
  <conditionalFormatting sqref="J10">
    <cfRule type="cellIs" dxfId="6" priority="1163" operator="greaterThan">
      <formula>150</formula>
    </cfRule>
  </conditionalFormatting>
  <conditionalFormatting sqref="J11">
    <cfRule type="cellIs" dxfId="4" priority="1164" operator="greaterThan">
      <formula>250</formula>
    </cfRule>
  </conditionalFormatting>
  <conditionalFormatting sqref="J11">
    <cfRule type="cellIs" dxfId="5" priority="1165" operator="greaterThan">
      <formula>200</formula>
    </cfRule>
  </conditionalFormatting>
  <conditionalFormatting sqref="J11">
    <cfRule type="cellIs" dxfId="6" priority="1166" operator="greaterThan">
      <formula>150</formula>
    </cfRule>
  </conditionalFormatting>
  <conditionalFormatting sqref="J12">
    <cfRule type="cellIs" dxfId="4" priority="1167" operator="greaterThan">
      <formula>250</formula>
    </cfRule>
  </conditionalFormatting>
  <conditionalFormatting sqref="J12">
    <cfRule type="cellIs" dxfId="5" priority="1168" operator="greaterThan">
      <formula>200</formula>
    </cfRule>
  </conditionalFormatting>
  <conditionalFormatting sqref="J12">
    <cfRule type="cellIs" dxfId="6" priority="1169" operator="greaterThan">
      <formula>150</formula>
    </cfRule>
  </conditionalFormatting>
  <conditionalFormatting sqref="J13">
    <cfRule type="cellIs" dxfId="4" priority="1170" operator="greaterThan">
      <formula>250</formula>
    </cfRule>
  </conditionalFormatting>
  <conditionalFormatting sqref="J13">
    <cfRule type="cellIs" dxfId="5" priority="1171" operator="greaterThan">
      <formula>200</formula>
    </cfRule>
  </conditionalFormatting>
  <conditionalFormatting sqref="J13">
    <cfRule type="cellIs" dxfId="6" priority="1172" operator="greaterThan">
      <formula>150</formula>
    </cfRule>
  </conditionalFormatting>
  <conditionalFormatting sqref="J14">
    <cfRule type="cellIs" dxfId="4" priority="1173" operator="greaterThan">
      <formula>250</formula>
    </cfRule>
  </conditionalFormatting>
  <conditionalFormatting sqref="J14">
    <cfRule type="cellIs" dxfId="5" priority="1174" operator="greaterThan">
      <formula>200</formula>
    </cfRule>
  </conditionalFormatting>
  <conditionalFormatting sqref="J14">
    <cfRule type="cellIs" dxfId="6" priority="1175" operator="greaterThan">
      <formula>150</formula>
    </cfRule>
  </conditionalFormatting>
  <conditionalFormatting sqref="J15">
    <cfRule type="cellIs" dxfId="4" priority="1176" operator="greaterThan">
      <formula>250</formula>
    </cfRule>
  </conditionalFormatting>
  <conditionalFormatting sqref="J15">
    <cfRule type="cellIs" dxfId="5" priority="1177" operator="greaterThan">
      <formula>200</formula>
    </cfRule>
  </conditionalFormatting>
  <conditionalFormatting sqref="J15">
    <cfRule type="cellIs" dxfId="6" priority="1178" operator="greaterThan">
      <formula>150</formula>
    </cfRule>
  </conditionalFormatting>
  <conditionalFormatting sqref="J16">
    <cfRule type="cellIs" dxfId="4" priority="1179" operator="greaterThan">
      <formula>250</formula>
    </cfRule>
  </conditionalFormatting>
  <conditionalFormatting sqref="J16">
    <cfRule type="cellIs" dxfId="5" priority="1180" operator="greaterThan">
      <formula>200</formula>
    </cfRule>
  </conditionalFormatting>
  <conditionalFormatting sqref="J16">
    <cfRule type="cellIs" dxfId="6" priority="1181" operator="greaterThan">
      <formula>150</formula>
    </cfRule>
  </conditionalFormatting>
  <conditionalFormatting sqref="J17">
    <cfRule type="cellIs" dxfId="4" priority="1182" operator="greaterThan">
      <formula>250</formula>
    </cfRule>
  </conditionalFormatting>
  <conditionalFormatting sqref="J17">
    <cfRule type="cellIs" dxfId="5" priority="1183" operator="greaterThan">
      <formula>200</formula>
    </cfRule>
  </conditionalFormatting>
  <conditionalFormatting sqref="J17">
    <cfRule type="cellIs" dxfId="6" priority="1184" operator="greaterThan">
      <formula>150</formula>
    </cfRule>
  </conditionalFormatting>
  <conditionalFormatting sqref="J18">
    <cfRule type="cellIs" dxfId="4" priority="1185" operator="greaterThan">
      <formula>250</formula>
    </cfRule>
  </conditionalFormatting>
  <conditionalFormatting sqref="J18">
    <cfRule type="cellIs" dxfId="5" priority="1186" operator="greaterThan">
      <formula>200</formula>
    </cfRule>
  </conditionalFormatting>
  <conditionalFormatting sqref="J18">
    <cfRule type="cellIs" dxfId="6" priority="1187" operator="greaterThan">
      <formula>150</formula>
    </cfRule>
  </conditionalFormatting>
  <conditionalFormatting sqref="J19">
    <cfRule type="cellIs" dxfId="4" priority="1188" operator="greaterThan">
      <formula>250</formula>
    </cfRule>
  </conditionalFormatting>
  <conditionalFormatting sqref="J19">
    <cfRule type="cellIs" dxfId="5" priority="1189" operator="greaterThan">
      <formula>200</formula>
    </cfRule>
  </conditionalFormatting>
  <conditionalFormatting sqref="J19">
    <cfRule type="cellIs" dxfId="6" priority="1190" operator="greaterThan">
      <formula>150</formula>
    </cfRule>
  </conditionalFormatting>
  <conditionalFormatting sqref="J20">
    <cfRule type="cellIs" dxfId="4" priority="1191" operator="greaterThan">
      <formula>250</formula>
    </cfRule>
  </conditionalFormatting>
  <conditionalFormatting sqref="J20">
    <cfRule type="cellIs" dxfId="5" priority="1192" operator="greaterThan">
      <formula>200</formula>
    </cfRule>
  </conditionalFormatting>
  <conditionalFormatting sqref="J20">
    <cfRule type="cellIs" dxfId="6" priority="1193" operator="greaterThan">
      <formula>150</formula>
    </cfRule>
  </conditionalFormatting>
  <conditionalFormatting sqref="J21">
    <cfRule type="cellIs" dxfId="4" priority="1194" operator="greaterThan">
      <formula>250</formula>
    </cfRule>
  </conditionalFormatting>
  <conditionalFormatting sqref="J21">
    <cfRule type="cellIs" dxfId="5" priority="1195" operator="greaterThan">
      <formula>200</formula>
    </cfRule>
  </conditionalFormatting>
  <conditionalFormatting sqref="J21">
    <cfRule type="cellIs" dxfId="6" priority="1196" operator="greaterThan">
      <formula>150</formula>
    </cfRule>
  </conditionalFormatting>
  <conditionalFormatting sqref="J22">
    <cfRule type="cellIs" dxfId="4" priority="1197" operator="greaterThan">
      <formula>250</formula>
    </cfRule>
  </conditionalFormatting>
  <conditionalFormatting sqref="J22">
    <cfRule type="cellIs" dxfId="5" priority="1198" operator="greaterThan">
      <formula>200</formula>
    </cfRule>
  </conditionalFormatting>
  <conditionalFormatting sqref="J22">
    <cfRule type="cellIs" dxfId="6" priority="1199" operator="greaterThan">
      <formula>150</formula>
    </cfRule>
  </conditionalFormatting>
  <conditionalFormatting sqref="J23">
    <cfRule type="cellIs" dxfId="4" priority="1200" operator="greaterThan">
      <formula>250</formula>
    </cfRule>
  </conditionalFormatting>
  <conditionalFormatting sqref="J23">
    <cfRule type="cellIs" dxfId="5" priority="1201" operator="greaterThan">
      <formula>200</formula>
    </cfRule>
  </conditionalFormatting>
  <conditionalFormatting sqref="J23">
    <cfRule type="cellIs" dxfId="6" priority="1202" operator="greaterThan">
      <formula>150</formula>
    </cfRule>
  </conditionalFormatting>
  <conditionalFormatting sqref="J24">
    <cfRule type="cellIs" dxfId="4" priority="1203" operator="greaterThan">
      <formula>250</formula>
    </cfRule>
  </conditionalFormatting>
  <conditionalFormatting sqref="J24">
    <cfRule type="cellIs" dxfId="5" priority="1204" operator="greaterThan">
      <formula>200</formula>
    </cfRule>
  </conditionalFormatting>
  <conditionalFormatting sqref="J24">
    <cfRule type="cellIs" dxfId="6" priority="1205" operator="greaterThan">
      <formula>150</formula>
    </cfRule>
  </conditionalFormatting>
  <conditionalFormatting sqref="J25">
    <cfRule type="cellIs" dxfId="4" priority="1206" operator="greaterThan">
      <formula>250</formula>
    </cfRule>
  </conditionalFormatting>
  <conditionalFormatting sqref="J25">
    <cfRule type="cellIs" dxfId="5" priority="1207" operator="greaterThan">
      <formula>200</formula>
    </cfRule>
  </conditionalFormatting>
  <conditionalFormatting sqref="J25">
    <cfRule type="cellIs" dxfId="6" priority="1208" operator="greaterThan">
      <formula>150</formula>
    </cfRule>
  </conditionalFormatting>
  <conditionalFormatting sqref="J26">
    <cfRule type="cellIs" dxfId="4" priority="1209" operator="greaterThan">
      <formula>250</formula>
    </cfRule>
  </conditionalFormatting>
  <conditionalFormatting sqref="J26">
    <cfRule type="cellIs" dxfId="5" priority="1210" operator="greaterThan">
      <formula>200</formula>
    </cfRule>
  </conditionalFormatting>
  <conditionalFormatting sqref="J26">
    <cfRule type="cellIs" dxfId="6" priority="1211" operator="greaterThan">
      <formula>150</formula>
    </cfRule>
  </conditionalFormatting>
  <conditionalFormatting sqref="J27">
    <cfRule type="cellIs" dxfId="4" priority="1212" operator="greaterThan">
      <formula>250</formula>
    </cfRule>
  </conditionalFormatting>
  <conditionalFormatting sqref="J27">
    <cfRule type="cellIs" dxfId="5" priority="1213" operator="greaterThan">
      <formula>200</formula>
    </cfRule>
  </conditionalFormatting>
  <conditionalFormatting sqref="J27">
    <cfRule type="cellIs" dxfId="6" priority="1214" operator="greaterThan">
      <formula>150</formula>
    </cfRule>
  </conditionalFormatting>
  <conditionalFormatting sqref="J28">
    <cfRule type="cellIs" dxfId="4" priority="1215" operator="greaterThan">
      <formula>250</formula>
    </cfRule>
  </conditionalFormatting>
  <conditionalFormatting sqref="J28">
    <cfRule type="cellIs" dxfId="5" priority="1216" operator="greaterThan">
      <formula>200</formula>
    </cfRule>
  </conditionalFormatting>
  <conditionalFormatting sqref="J28">
    <cfRule type="cellIs" dxfId="6" priority="1217" operator="greaterThan">
      <formula>150</formula>
    </cfRule>
  </conditionalFormatting>
  <conditionalFormatting sqref="J29">
    <cfRule type="cellIs" dxfId="4" priority="1218" operator="greaterThan">
      <formula>250</formula>
    </cfRule>
  </conditionalFormatting>
  <conditionalFormatting sqref="J29">
    <cfRule type="cellIs" dxfId="5" priority="1219" operator="greaterThan">
      <formula>200</formula>
    </cfRule>
  </conditionalFormatting>
  <conditionalFormatting sqref="J29">
    <cfRule type="cellIs" dxfId="6" priority="1220" operator="greaterThan">
      <formula>150</formula>
    </cfRule>
  </conditionalFormatting>
  <conditionalFormatting sqref="J30">
    <cfRule type="cellIs" dxfId="4" priority="1221" operator="greaterThan">
      <formula>250</formula>
    </cfRule>
  </conditionalFormatting>
  <conditionalFormatting sqref="J30">
    <cfRule type="cellIs" dxfId="5" priority="1222" operator="greaterThan">
      <formula>200</formula>
    </cfRule>
  </conditionalFormatting>
  <conditionalFormatting sqref="J30">
    <cfRule type="cellIs" dxfId="6" priority="1223" operator="greaterThan">
      <formula>150</formula>
    </cfRule>
  </conditionalFormatting>
  <conditionalFormatting sqref="J31">
    <cfRule type="cellIs" dxfId="4" priority="1224" operator="greaterThan">
      <formula>250</formula>
    </cfRule>
  </conditionalFormatting>
  <conditionalFormatting sqref="J31">
    <cfRule type="cellIs" dxfId="5" priority="1225" operator="greaterThan">
      <formula>200</formula>
    </cfRule>
  </conditionalFormatting>
  <conditionalFormatting sqref="J31">
    <cfRule type="cellIs" dxfId="6" priority="1226" operator="greaterThan">
      <formula>150</formula>
    </cfRule>
  </conditionalFormatting>
  <conditionalFormatting sqref="J32">
    <cfRule type="cellIs" dxfId="4" priority="1227" operator="greaterThan">
      <formula>250</formula>
    </cfRule>
  </conditionalFormatting>
  <conditionalFormatting sqref="J32">
    <cfRule type="cellIs" dxfId="5" priority="1228" operator="greaterThan">
      <formula>200</formula>
    </cfRule>
  </conditionalFormatting>
  <conditionalFormatting sqref="J32">
    <cfRule type="cellIs" dxfId="6" priority="1229" operator="greaterThan">
      <formula>150</formula>
    </cfRule>
  </conditionalFormatting>
  <conditionalFormatting sqref="J33">
    <cfRule type="cellIs" dxfId="4" priority="1230" operator="greaterThan">
      <formula>250</formula>
    </cfRule>
  </conditionalFormatting>
  <conditionalFormatting sqref="J33">
    <cfRule type="cellIs" dxfId="5" priority="1231" operator="greaterThan">
      <formula>200</formula>
    </cfRule>
  </conditionalFormatting>
  <conditionalFormatting sqref="J33">
    <cfRule type="cellIs" dxfId="6" priority="1232" operator="greaterThan">
      <formula>150</formula>
    </cfRule>
  </conditionalFormatting>
  <conditionalFormatting sqref="J34">
    <cfRule type="cellIs" dxfId="4" priority="1233" operator="greaterThan">
      <formula>250</formula>
    </cfRule>
  </conditionalFormatting>
  <conditionalFormatting sqref="J34">
    <cfRule type="cellIs" dxfId="5" priority="1234" operator="greaterThan">
      <formula>200</formula>
    </cfRule>
  </conditionalFormatting>
  <conditionalFormatting sqref="J34">
    <cfRule type="cellIs" dxfId="6" priority="1235" operator="greaterThan">
      <formula>150</formula>
    </cfRule>
  </conditionalFormatting>
  <conditionalFormatting sqref="J35">
    <cfRule type="cellIs" dxfId="4" priority="1236" operator="greaterThan">
      <formula>250</formula>
    </cfRule>
  </conditionalFormatting>
  <conditionalFormatting sqref="J35">
    <cfRule type="cellIs" dxfId="5" priority="1237" operator="greaterThan">
      <formula>200</formula>
    </cfRule>
  </conditionalFormatting>
  <conditionalFormatting sqref="J35">
    <cfRule type="cellIs" dxfId="6" priority="1238" operator="greaterThan">
      <formula>150</formula>
    </cfRule>
  </conditionalFormatting>
  <conditionalFormatting sqref="J36">
    <cfRule type="cellIs" dxfId="4" priority="1239" operator="greaterThan">
      <formula>250</formula>
    </cfRule>
  </conditionalFormatting>
  <conditionalFormatting sqref="J36">
    <cfRule type="cellIs" dxfId="5" priority="1240" operator="greaterThan">
      <formula>200</formula>
    </cfRule>
  </conditionalFormatting>
  <conditionalFormatting sqref="J36">
    <cfRule type="cellIs" dxfId="6" priority="1241" operator="greaterThan">
      <formula>150</formula>
    </cfRule>
  </conditionalFormatting>
  <conditionalFormatting sqref="J37">
    <cfRule type="cellIs" dxfId="4" priority="1242" operator="greaterThan">
      <formula>250</formula>
    </cfRule>
  </conditionalFormatting>
  <conditionalFormatting sqref="J37">
    <cfRule type="cellIs" dxfId="5" priority="1243" operator="greaterThan">
      <formula>200</formula>
    </cfRule>
  </conditionalFormatting>
  <conditionalFormatting sqref="J37">
    <cfRule type="cellIs" dxfId="6" priority="1244" operator="greaterThan">
      <formula>150</formula>
    </cfRule>
  </conditionalFormatting>
  <conditionalFormatting sqref="J38">
    <cfRule type="cellIs" dxfId="4" priority="1245" operator="greaterThan">
      <formula>250</formula>
    </cfRule>
  </conditionalFormatting>
  <conditionalFormatting sqref="J38">
    <cfRule type="cellIs" dxfId="5" priority="1246" operator="greaterThan">
      <formula>200</formula>
    </cfRule>
  </conditionalFormatting>
  <conditionalFormatting sqref="J38">
    <cfRule type="cellIs" dxfId="6" priority="1247" operator="greaterThan">
      <formula>150</formula>
    </cfRule>
  </conditionalFormatting>
  <conditionalFormatting sqref="J39">
    <cfRule type="cellIs" dxfId="4" priority="1248" operator="greaterThan">
      <formula>250</formula>
    </cfRule>
  </conditionalFormatting>
  <conditionalFormatting sqref="J39">
    <cfRule type="cellIs" dxfId="5" priority="1249" operator="greaterThan">
      <formula>200</formula>
    </cfRule>
  </conditionalFormatting>
  <conditionalFormatting sqref="J39">
    <cfRule type="cellIs" dxfId="6" priority="1250" operator="greaterThan">
      <formula>150</formula>
    </cfRule>
  </conditionalFormatting>
  <conditionalFormatting sqref="J40">
    <cfRule type="cellIs" dxfId="4" priority="1251" operator="greaterThan">
      <formula>250</formula>
    </cfRule>
  </conditionalFormatting>
  <conditionalFormatting sqref="J40">
    <cfRule type="cellIs" dxfId="5" priority="1252" operator="greaterThan">
      <formula>200</formula>
    </cfRule>
  </conditionalFormatting>
  <conditionalFormatting sqref="J40">
    <cfRule type="cellIs" dxfId="6" priority="1253" operator="greaterThan">
      <formula>150</formula>
    </cfRule>
  </conditionalFormatting>
  <conditionalFormatting sqref="J41">
    <cfRule type="cellIs" dxfId="4" priority="1254" operator="greaterThan">
      <formula>250</formula>
    </cfRule>
  </conditionalFormatting>
  <conditionalFormatting sqref="J41">
    <cfRule type="cellIs" dxfId="5" priority="1255" operator="greaterThan">
      <formula>200</formula>
    </cfRule>
  </conditionalFormatting>
  <conditionalFormatting sqref="J41">
    <cfRule type="cellIs" dxfId="6" priority="1256" operator="greaterThan">
      <formula>150</formula>
    </cfRule>
  </conditionalFormatting>
  <conditionalFormatting sqref="J42">
    <cfRule type="cellIs" dxfId="4" priority="1257" operator="greaterThan">
      <formula>250</formula>
    </cfRule>
  </conditionalFormatting>
  <conditionalFormatting sqref="J42">
    <cfRule type="cellIs" dxfId="5" priority="1258" operator="greaterThan">
      <formula>200</formula>
    </cfRule>
  </conditionalFormatting>
  <conditionalFormatting sqref="J42">
    <cfRule type="cellIs" dxfId="6" priority="1259" operator="greaterThan">
      <formula>150</formula>
    </cfRule>
  </conditionalFormatting>
  <conditionalFormatting sqref="J43">
    <cfRule type="cellIs" dxfId="4" priority="1260" operator="greaterThan">
      <formula>250</formula>
    </cfRule>
  </conditionalFormatting>
  <conditionalFormatting sqref="J43">
    <cfRule type="cellIs" dxfId="5" priority="1261" operator="greaterThan">
      <formula>200</formula>
    </cfRule>
  </conditionalFormatting>
  <conditionalFormatting sqref="J43">
    <cfRule type="cellIs" dxfId="6" priority="1262" operator="greaterThan">
      <formula>150</formula>
    </cfRule>
  </conditionalFormatting>
  <conditionalFormatting sqref="J44">
    <cfRule type="cellIs" dxfId="4" priority="1263" operator="greaterThan">
      <formula>250</formula>
    </cfRule>
  </conditionalFormatting>
  <conditionalFormatting sqref="J44">
    <cfRule type="cellIs" dxfId="5" priority="1264" operator="greaterThan">
      <formula>200</formula>
    </cfRule>
  </conditionalFormatting>
  <conditionalFormatting sqref="J44">
    <cfRule type="cellIs" dxfId="6" priority="1265" operator="greaterThan">
      <formula>150</formula>
    </cfRule>
  </conditionalFormatting>
  <conditionalFormatting sqref="J45">
    <cfRule type="cellIs" dxfId="4" priority="1266" operator="greaterThan">
      <formula>250</formula>
    </cfRule>
  </conditionalFormatting>
  <conditionalFormatting sqref="J45">
    <cfRule type="cellIs" dxfId="5" priority="1267" operator="greaterThan">
      <formula>200</formula>
    </cfRule>
  </conditionalFormatting>
  <conditionalFormatting sqref="J45">
    <cfRule type="cellIs" dxfId="6" priority="1268" operator="greaterThan">
      <formula>150</formula>
    </cfRule>
  </conditionalFormatting>
  <conditionalFormatting sqref="J46">
    <cfRule type="cellIs" dxfId="4" priority="1269" operator="greaterThan">
      <formula>250</formula>
    </cfRule>
  </conditionalFormatting>
  <conditionalFormatting sqref="J46">
    <cfRule type="cellIs" dxfId="5" priority="1270" operator="greaterThan">
      <formula>200</formula>
    </cfRule>
  </conditionalFormatting>
  <conditionalFormatting sqref="J46">
    <cfRule type="cellIs" dxfId="6" priority="1271" operator="greaterThan">
      <formula>150</formula>
    </cfRule>
  </conditionalFormatting>
  <conditionalFormatting sqref="J47">
    <cfRule type="cellIs" dxfId="4" priority="1272" operator="greaterThan">
      <formula>250</formula>
    </cfRule>
  </conditionalFormatting>
  <conditionalFormatting sqref="J47">
    <cfRule type="cellIs" dxfId="5" priority="1273" operator="greaterThan">
      <formula>200</formula>
    </cfRule>
  </conditionalFormatting>
  <conditionalFormatting sqref="J47">
    <cfRule type="cellIs" dxfId="6" priority="1274" operator="greaterThan">
      <formula>150</formula>
    </cfRule>
  </conditionalFormatting>
  <conditionalFormatting sqref="J48">
    <cfRule type="cellIs" dxfId="4" priority="1275" operator="greaterThan">
      <formula>250</formula>
    </cfRule>
  </conditionalFormatting>
  <conditionalFormatting sqref="J48">
    <cfRule type="cellIs" dxfId="5" priority="1276" operator="greaterThan">
      <formula>200</formula>
    </cfRule>
  </conditionalFormatting>
  <conditionalFormatting sqref="J48">
    <cfRule type="cellIs" dxfId="6" priority="1277" operator="greaterThan">
      <formula>150</formula>
    </cfRule>
  </conditionalFormatting>
  <conditionalFormatting sqref="J49">
    <cfRule type="cellIs" dxfId="4" priority="1278" operator="greaterThan">
      <formula>250</formula>
    </cfRule>
  </conditionalFormatting>
  <conditionalFormatting sqref="J49">
    <cfRule type="cellIs" dxfId="5" priority="1279" operator="greaterThan">
      <formula>200</formula>
    </cfRule>
  </conditionalFormatting>
  <conditionalFormatting sqref="J49">
    <cfRule type="cellIs" dxfId="6" priority="1280" operator="greaterThan">
      <formula>150</formula>
    </cfRule>
  </conditionalFormatting>
  <conditionalFormatting sqref="J50">
    <cfRule type="cellIs" dxfId="4" priority="1281" operator="greaterThan">
      <formula>250</formula>
    </cfRule>
  </conditionalFormatting>
  <conditionalFormatting sqref="J50">
    <cfRule type="cellIs" dxfId="5" priority="1282" operator="greaterThan">
      <formula>200</formula>
    </cfRule>
  </conditionalFormatting>
  <conditionalFormatting sqref="J50">
    <cfRule type="cellIs" dxfId="6" priority="1283" operator="greaterThan">
      <formula>150</formula>
    </cfRule>
  </conditionalFormatting>
  <conditionalFormatting sqref="J51">
    <cfRule type="cellIs" dxfId="4" priority="1284" operator="greaterThan">
      <formula>250</formula>
    </cfRule>
  </conditionalFormatting>
  <conditionalFormatting sqref="J51">
    <cfRule type="cellIs" dxfId="5" priority="1285" operator="greaterThan">
      <formula>200</formula>
    </cfRule>
  </conditionalFormatting>
  <conditionalFormatting sqref="J51">
    <cfRule type="cellIs" dxfId="6" priority="1286" operator="greaterThan">
      <formula>150</formula>
    </cfRule>
  </conditionalFormatting>
  <conditionalFormatting sqref="J52">
    <cfRule type="cellIs" dxfId="4" priority="1287" operator="greaterThan">
      <formula>250</formula>
    </cfRule>
  </conditionalFormatting>
  <conditionalFormatting sqref="J52">
    <cfRule type="cellIs" dxfId="5" priority="1288" operator="greaterThan">
      <formula>200</formula>
    </cfRule>
  </conditionalFormatting>
  <conditionalFormatting sqref="J52">
    <cfRule type="cellIs" dxfId="6" priority="1289" operator="greaterThan">
      <formula>150</formula>
    </cfRule>
  </conditionalFormatting>
  <conditionalFormatting sqref="J53">
    <cfRule type="cellIs" dxfId="4" priority="1290" operator="greaterThan">
      <formula>250</formula>
    </cfRule>
  </conditionalFormatting>
  <conditionalFormatting sqref="J53">
    <cfRule type="cellIs" dxfId="5" priority="1291" operator="greaterThan">
      <formula>200</formula>
    </cfRule>
  </conditionalFormatting>
  <conditionalFormatting sqref="J53">
    <cfRule type="cellIs" dxfId="6" priority="1292" operator="greaterThan">
      <formula>150</formula>
    </cfRule>
  </conditionalFormatting>
  <conditionalFormatting sqref="J54">
    <cfRule type="cellIs" dxfId="4" priority="1293" operator="greaterThan">
      <formula>250</formula>
    </cfRule>
  </conditionalFormatting>
  <conditionalFormatting sqref="J54">
    <cfRule type="cellIs" dxfId="5" priority="1294" operator="greaterThan">
      <formula>200</formula>
    </cfRule>
  </conditionalFormatting>
  <conditionalFormatting sqref="J54">
    <cfRule type="cellIs" dxfId="6" priority="1295" operator="greaterThan">
      <formula>150</formula>
    </cfRule>
  </conditionalFormatting>
  <conditionalFormatting sqref="J55">
    <cfRule type="cellIs" dxfId="4" priority="1296" operator="greaterThan">
      <formula>250</formula>
    </cfRule>
  </conditionalFormatting>
  <conditionalFormatting sqref="J55">
    <cfRule type="cellIs" dxfId="5" priority="1297" operator="greaterThan">
      <formula>200</formula>
    </cfRule>
  </conditionalFormatting>
  <conditionalFormatting sqref="J55">
    <cfRule type="cellIs" dxfId="6" priority="1298" operator="greaterThan">
      <formula>150</formula>
    </cfRule>
  </conditionalFormatting>
  <conditionalFormatting sqref="J56">
    <cfRule type="cellIs" dxfId="4" priority="1299" operator="greaterThan">
      <formula>250</formula>
    </cfRule>
  </conditionalFormatting>
  <conditionalFormatting sqref="J56">
    <cfRule type="cellIs" dxfId="5" priority="1300" operator="greaterThan">
      <formula>200</formula>
    </cfRule>
  </conditionalFormatting>
  <conditionalFormatting sqref="J56">
    <cfRule type="cellIs" dxfId="6" priority="1301" operator="greaterThan">
      <formula>150</formula>
    </cfRule>
  </conditionalFormatting>
  <conditionalFormatting sqref="J57">
    <cfRule type="cellIs" dxfId="4" priority="1302" operator="greaterThan">
      <formula>250</formula>
    </cfRule>
  </conditionalFormatting>
  <conditionalFormatting sqref="J57">
    <cfRule type="cellIs" dxfId="5" priority="1303" operator="greaterThan">
      <formula>200</formula>
    </cfRule>
  </conditionalFormatting>
  <conditionalFormatting sqref="J57">
    <cfRule type="cellIs" dxfId="6" priority="1304" operator="greaterThan">
      <formula>150</formula>
    </cfRule>
  </conditionalFormatting>
  <conditionalFormatting sqref="J58">
    <cfRule type="cellIs" dxfId="4" priority="1305" operator="greaterThan">
      <formula>250</formula>
    </cfRule>
  </conditionalFormatting>
  <conditionalFormatting sqref="J58">
    <cfRule type="cellIs" dxfId="5" priority="1306" operator="greaterThan">
      <formula>200</formula>
    </cfRule>
  </conditionalFormatting>
  <conditionalFormatting sqref="J58">
    <cfRule type="cellIs" dxfId="6" priority="1307" operator="greaterThan">
      <formula>150</formula>
    </cfRule>
  </conditionalFormatting>
  <conditionalFormatting sqref="J59">
    <cfRule type="cellIs" dxfId="4" priority="1308" operator="greaterThan">
      <formula>250</formula>
    </cfRule>
  </conditionalFormatting>
  <conditionalFormatting sqref="J59">
    <cfRule type="cellIs" dxfId="5" priority="1309" operator="greaterThan">
      <formula>200</formula>
    </cfRule>
  </conditionalFormatting>
  <conditionalFormatting sqref="J59">
    <cfRule type="cellIs" dxfId="6" priority="1310" operator="greaterThan">
      <formula>150</formula>
    </cfRule>
  </conditionalFormatting>
  <conditionalFormatting sqref="J60">
    <cfRule type="cellIs" dxfId="4" priority="1311" operator="greaterThan">
      <formula>250</formula>
    </cfRule>
  </conditionalFormatting>
  <conditionalFormatting sqref="J60">
    <cfRule type="cellIs" dxfId="5" priority="1312" operator="greaterThan">
      <formula>200</formula>
    </cfRule>
  </conditionalFormatting>
  <conditionalFormatting sqref="J60">
    <cfRule type="cellIs" dxfId="6" priority="1313" operator="greaterThan">
      <formula>150</formula>
    </cfRule>
  </conditionalFormatting>
  <conditionalFormatting sqref="J61">
    <cfRule type="cellIs" dxfId="4" priority="1314" operator="greaterThan">
      <formula>250</formula>
    </cfRule>
  </conditionalFormatting>
  <conditionalFormatting sqref="J61">
    <cfRule type="cellIs" dxfId="5" priority="1315" operator="greaterThan">
      <formula>200</formula>
    </cfRule>
  </conditionalFormatting>
  <conditionalFormatting sqref="J61">
    <cfRule type="cellIs" dxfId="6" priority="1316" operator="greaterThan">
      <formula>150</formula>
    </cfRule>
  </conditionalFormatting>
  <conditionalFormatting sqref="J62">
    <cfRule type="cellIs" dxfId="4" priority="1317" operator="greaterThan">
      <formula>250</formula>
    </cfRule>
  </conditionalFormatting>
  <conditionalFormatting sqref="J62">
    <cfRule type="cellIs" dxfId="5" priority="1318" operator="greaterThan">
      <formula>200</formula>
    </cfRule>
  </conditionalFormatting>
  <conditionalFormatting sqref="J62">
    <cfRule type="cellIs" dxfId="6" priority="1319" operator="greaterThan">
      <formula>150</formula>
    </cfRule>
  </conditionalFormatting>
  <conditionalFormatting sqref="J63">
    <cfRule type="cellIs" dxfId="4" priority="1320" operator="greaterThan">
      <formula>250</formula>
    </cfRule>
  </conditionalFormatting>
  <conditionalFormatting sqref="J63">
    <cfRule type="cellIs" dxfId="5" priority="1321" operator="greaterThan">
      <formula>200</formula>
    </cfRule>
  </conditionalFormatting>
  <conditionalFormatting sqref="J63">
    <cfRule type="cellIs" dxfId="6" priority="1322" operator="greaterThan">
      <formula>150</formula>
    </cfRule>
  </conditionalFormatting>
  <conditionalFormatting sqref="J64">
    <cfRule type="cellIs" dxfId="4" priority="1323" operator="greaterThan">
      <formula>250</formula>
    </cfRule>
  </conditionalFormatting>
  <conditionalFormatting sqref="J64">
    <cfRule type="cellIs" dxfId="5" priority="1324" operator="greaterThan">
      <formula>200</formula>
    </cfRule>
  </conditionalFormatting>
  <conditionalFormatting sqref="J64">
    <cfRule type="cellIs" dxfId="6" priority="1325" operator="greaterThan">
      <formula>150</formula>
    </cfRule>
  </conditionalFormatting>
  <conditionalFormatting sqref="J65">
    <cfRule type="cellIs" dxfId="4" priority="1326" operator="greaterThan">
      <formula>250</formula>
    </cfRule>
  </conditionalFormatting>
  <conditionalFormatting sqref="J65">
    <cfRule type="cellIs" dxfId="5" priority="1327" operator="greaterThan">
      <formula>200</formula>
    </cfRule>
  </conditionalFormatting>
  <conditionalFormatting sqref="J65">
    <cfRule type="cellIs" dxfId="6" priority="1328" operator="greaterThan">
      <formula>150</formula>
    </cfRule>
  </conditionalFormatting>
  <conditionalFormatting sqref="J66">
    <cfRule type="cellIs" dxfId="4" priority="1329" operator="greaterThan">
      <formula>250</formula>
    </cfRule>
  </conditionalFormatting>
  <conditionalFormatting sqref="J66">
    <cfRule type="cellIs" dxfId="5" priority="1330" operator="greaterThan">
      <formula>200</formula>
    </cfRule>
  </conditionalFormatting>
  <conditionalFormatting sqref="J66">
    <cfRule type="cellIs" dxfId="6" priority="1331" operator="greaterThan">
      <formula>150</formula>
    </cfRule>
  </conditionalFormatting>
  <conditionalFormatting sqref="J67">
    <cfRule type="cellIs" dxfId="4" priority="1332" operator="greaterThan">
      <formula>250</formula>
    </cfRule>
  </conditionalFormatting>
  <conditionalFormatting sqref="J67">
    <cfRule type="cellIs" dxfId="5" priority="1333" operator="greaterThan">
      <formula>200</formula>
    </cfRule>
  </conditionalFormatting>
  <conditionalFormatting sqref="J67">
    <cfRule type="cellIs" dxfId="6" priority="1334" operator="greaterThan">
      <formula>150</formula>
    </cfRule>
  </conditionalFormatting>
  <conditionalFormatting sqref="J68">
    <cfRule type="cellIs" dxfId="4" priority="1335" operator="greaterThan">
      <formula>250</formula>
    </cfRule>
  </conditionalFormatting>
  <conditionalFormatting sqref="J68">
    <cfRule type="cellIs" dxfId="5" priority="1336" operator="greaterThan">
      <formula>200</formula>
    </cfRule>
  </conditionalFormatting>
  <conditionalFormatting sqref="J68">
    <cfRule type="cellIs" dxfId="6" priority="1337" operator="greaterThan">
      <formula>150</formula>
    </cfRule>
  </conditionalFormatting>
  <conditionalFormatting sqref="J69">
    <cfRule type="cellIs" dxfId="4" priority="1338" operator="greaterThan">
      <formula>250</formula>
    </cfRule>
  </conditionalFormatting>
  <conditionalFormatting sqref="J69">
    <cfRule type="cellIs" dxfId="5" priority="1339" operator="greaterThan">
      <formula>200</formula>
    </cfRule>
  </conditionalFormatting>
  <conditionalFormatting sqref="J69">
    <cfRule type="cellIs" dxfId="6" priority="1340" operator="greaterThan">
      <formula>150</formula>
    </cfRule>
  </conditionalFormatting>
  <conditionalFormatting sqref="J70">
    <cfRule type="cellIs" dxfId="4" priority="1341" operator="greaterThan">
      <formula>250</formula>
    </cfRule>
  </conditionalFormatting>
  <conditionalFormatting sqref="J70">
    <cfRule type="cellIs" dxfId="5" priority="1342" operator="greaterThan">
      <formula>200</formula>
    </cfRule>
  </conditionalFormatting>
  <conditionalFormatting sqref="J70">
    <cfRule type="cellIs" dxfId="6" priority="1343" operator="greaterThan">
      <formula>150</formula>
    </cfRule>
  </conditionalFormatting>
  <conditionalFormatting sqref="J71">
    <cfRule type="cellIs" dxfId="4" priority="1344" operator="greaterThan">
      <formula>250</formula>
    </cfRule>
  </conditionalFormatting>
  <conditionalFormatting sqref="J71">
    <cfRule type="cellIs" dxfId="5" priority="1345" operator="greaterThan">
      <formula>200</formula>
    </cfRule>
  </conditionalFormatting>
  <conditionalFormatting sqref="J71">
    <cfRule type="cellIs" dxfId="6" priority="1346" operator="greaterThan">
      <formula>150</formula>
    </cfRule>
  </conditionalFormatting>
  <conditionalFormatting sqref="J72">
    <cfRule type="cellIs" dxfId="4" priority="1347" operator="greaterThan">
      <formula>250</formula>
    </cfRule>
  </conditionalFormatting>
  <conditionalFormatting sqref="J72">
    <cfRule type="cellIs" dxfId="5" priority="1348" operator="greaterThan">
      <formula>200</formula>
    </cfRule>
  </conditionalFormatting>
  <conditionalFormatting sqref="J72">
    <cfRule type="cellIs" dxfId="6" priority="1349" operator="greaterThan">
      <formula>150</formula>
    </cfRule>
  </conditionalFormatting>
  <conditionalFormatting sqref="J73">
    <cfRule type="cellIs" dxfId="4" priority="1350" operator="greaterThan">
      <formula>250</formula>
    </cfRule>
  </conditionalFormatting>
  <conditionalFormatting sqref="J73">
    <cfRule type="cellIs" dxfId="5" priority="1351" operator="greaterThan">
      <formula>200</formula>
    </cfRule>
  </conditionalFormatting>
  <conditionalFormatting sqref="J73">
    <cfRule type="cellIs" dxfId="6" priority="1352" operator="greaterThan">
      <formula>150</formula>
    </cfRule>
  </conditionalFormatting>
  <conditionalFormatting sqref="J74">
    <cfRule type="cellIs" dxfId="4" priority="1353" operator="greaterThan">
      <formula>250</formula>
    </cfRule>
  </conditionalFormatting>
  <conditionalFormatting sqref="J74">
    <cfRule type="cellIs" dxfId="5" priority="1354" operator="greaterThan">
      <formula>200</formula>
    </cfRule>
  </conditionalFormatting>
  <conditionalFormatting sqref="J74">
    <cfRule type="cellIs" dxfId="6" priority="1355" operator="greaterThan">
      <formula>150</formula>
    </cfRule>
  </conditionalFormatting>
  <conditionalFormatting sqref="J75">
    <cfRule type="cellIs" dxfId="4" priority="1356" operator="greaterThan">
      <formula>250</formula>
    </cfRule>
  </conditionalFormatting>
  <conditionalFormatting sqref="J75">
    <cfRule type="cellIs" dxfId="5" priority="1357" operator="greaterThan">
      <formula>200</formula>
    </cfRule>
  </conditionalFormatting>
  <conditionalFormatting sqref="J75">
    <cfRule type="cellIs" dxfId="6" priority="1358" operator="greaterThan">
      <formula>150</formula>
    </cfRule>
  </conditionalFormatting>
  <conditionalFormatting sqref="J76">
    <cfRule type="cellIs" dxfId="4" priority="1359" operator="greaterThan">
      <formula>250</formula>
    </cfRule>
  </conditionalFormatting>
  <conditionalFormatting sqref="J76">
    <cfRule type="cellIs" dxfId="5" priority="1360" operator="greaterThan">
      <formula>200</formula>
    </cfRule>
  </conditionalFormatting>
  <conditionalFormatting sqref="J76">
    <cfRule type="cellIs" dxfId="6" priority="1361" operator="greaterThan">
      <formula>150</formula>
    </cfRule>
  </conditionalFormatting>
  <conditionalFormatting sqref="J77">
    <cfRule type="cellIs" dxfId="4" priority="1362" operator="greaterThan">
      <formula>250</formula>
    </cfRule>
  </conditionalFormatting>
  <conditionalFormatting sqref="J77">
    <cfRule type="cellIs" dxfId="5" priority="1363" operator="greaterThan">
      <formula>200</formula>
    </cfRule>
  </conditionalFormatting>
  <conditionalFormatting sqref="J77">
    <cfRule type="cellIs" dxfId="6" priority="1364" operator="greaterThan">
      <formula>150</formula>
    </cfRule>
  </conditionalFormatting>
  <conditionalFormatting sqref="J78">
    <cfRule type="cellIs" dxfId="4" priority="1365" operator="greaterThan">
      <formula>250</formula>
    </cfRule>
  </conditionalFormatting>
  <conditionalFormatting sqref="J78">
    <cfRule type="cellIs" dxfId="5" priority="1366" operator="greaterThan">
      <formula>200</formula>
    </cfRule>
  </conditionalFormatting>
  <conditionalFormatting sqref="J78">
    <cfRule type="cellIs" dxfId="6" priority="1367" operator="greaterThan">
      <formula>150</formula>
    </cfRule>
  </conditionalFormatting>
  <conditionalFormatting sqref="J79">
    <cfRule type="cellIs" dxfId="4" priority="1368" operator="greaterThan">
      <formula>250</formula>
    </cfRule>
  </conditionalFormatting>
  <conditionalFormatting sqref="J79">
    <cfRule type="cellIs" dxfId="5" priority="1369" operator="greaterThan">
      <formula>200</formula>
    </cfRule>
  </conditionalFormatting>
  <conditionalFormatting sqref="J79">
    <cfRule type="cellIs" dxfId="6" priority="1370" operator="greaterThan">
      <formula>150</formula>
    </cfRule>
  </conditionalFormatting>
  <conditionalFormatting sqref="J80">
    <cfRule type="cellIs" dxfId="4" priority="1371" operator="greaterThan">
      <formula>250</formula>
    </cfRule>
  </conditionalFormatting>
  <conditionalFormatting sqref="J80">
    <cfRule type="cellIs" dxfId="5" priority="1372" operator="greaterThan">
      <formula>200</formula>
    </cfRule>
  </conditionalFormatting>
  <conditionalFormatting sqref="J80">
    <cfRule type="cellIs" dxfId="6" priority="1373" operator="greaterThan">
      <formula>150</formula>
    </cfRule>
  </conditionalFormatting>
  <conditionalFormatting sqref="J81">
    <cfRule type="cellIs" dxfId="4" priority="1374" operator="greaterThan">
      <formula>250</formula>
    </cfRule>
  </conditionalFormatting>
  <conditionalFormatting sqref="J81">
    <cfRule type="cellIs" dxfId="5" priority="1375" operator="greaterThan">
      <formula>200</formula>
    </cfRule>
  </conditionalFormatting>
  <conditionalFormatting sqref="J81">
    <cfRule type="cellIs" dxfId="6" priority="1376" operator="greaterThan">
      <formula>150</formula>
    </cfRule>
  </conditionalFormatting>
  <conditionalFormatting sqref="J82">
    <cfRule type="cellIs" dxfId="4" priority="1377" operator="greaterThan">
      <formula>250</formula>
    </cfRule>
  </conditionalFormatting>
  <conditionalFormatting sqref="J82">
    <cfRule type="cellIs" dxfId="5" priority="1378" operator="greaterThan">
      <formula>200</formula>
    </cfRule>
  </conditionalFormatting>
  <conditionalFormatting sqref="J82">
    <cfRule type="cellIs" dxfId="6" priority="1379" operator="greaterThan">
      <formula>150</formula>
    </cfRule>
  </conditionalFormatting>
  <conditionalFormatting sqref="J83">
    <cfRule type="cellIs" dxfId="4" priority="1380" operator="greaterThan">
      <formula>250</formula>
    </cfRule>
  </conditionalFormatting>
  <conditionalFormatting sqref="J83">
    <cfRule type="cellIs" dxfId="5" priority="1381" operator="greaterThan">
      <formula>200</formula>
    </cfRule>
  </conditionalFormatting>
  <conditionalFormatting sqref="J83">
    <cfRule type="cellIs" dxfId="6" priority="1382" operator="greaterThan">
      <formula>150</formula>
    </cfRule>
  </conditionalFormatting>
  <conditionalFormatting sqref="J84">
    <cfRule type="cellIs" dxfId="4" priority="1383" operator="greaterThan">
      <formula>250</formula>
    </cfRule>
  </conditionalFormatting>
  <conditionalFormatting sqref="J84">
    <cfRule type="cellIs" dxfId="5" priority="1384" operator="greaterThan">
      <formula>200</formula>
    </cfRule>
  </conditionalFormatting>
  <conditionalFormatting sqref="J84">
    <cfRule type="cellIs" dxfId="6" priority="1385" operator="greaterThan">
      <formula>150</formula>
    </cfRule>
  </conditionalFormatting>
  <conditionalFormatting sqref="J85">
    <cfRule type="cellIs" dxfId="4" priority="1386" operator="greaterThan">
      <formula>250</formula>
    </cfRule>
  </conditionalFormatting>
  <conditionalFormatting sqref="J85">
    <cfRule type="cellIs" dxfId="5" priority="1387" operator="greaterThan">
      <formula>200</formula>
    </cfRule>
  </conditionalFormatting>
  <conditionalFormatting sqref="J85">
    <cfRule type="cellIs" dxfId="6" priority="1388" operator="greaterThan">
      <formula>150</formula>
    </cfRule>
  </conditionalFormatting>
  <conditionalFormatting sqref="J86">
    <cfRule type="cellIs" dxfId="4" priority="1389" operator="greaterThan">
      <formula>250</formula>
    </cfRule>
  </conditionalFormatting>
  <conditionalFormatting sqref="J86">
    <cfRule type="cellIs" dxfId="5" priority="1390" operator="greaterThan">
      <formula>200</formula>
    </cfRule>
  </conditionalFormatting>
  <conditionalFormatting sqref="J86">
    <cfRule type="cellIs" dxfId="6" priority="1391" operator="greaterThan">
      <formula>150</formula>
    </cfRule>
  </conditionalFormatting>
  <conditionalFormatting sqref="J87">
    <cfRule type="cellIs" dxfId="4" priority="1392" operator="greaterThan">
      <formula>250</formula>
    </cfRule>
  </conditionalFormatting>
  <conditionalFormatting sqref="J87">
    <cfRule type="cellIs" dxfId="5" priority="1393" operator="greaterThan">
      <formula>200</formula>
    </cfRule>
  </conditionalFormatting>
  <conditionalFormatting sqref="J87">
    <cfRule type="cellIs" dxfId="6" priority="1394" operator="greaterThan">
      <formula>150</formula>
    </cfRule>
  </conditionalFormatting>
  <conditionalFormatting sqref="J88">
    <cfRule type="cellIs" dxfId="4" priority="1395" operator="greaterThan">
      <formula>250</formula>
    </cfRule>
  </conditionalFormatting>
  <conditionalFormatting sqref="J88">
    <cfRule type="cellIs" dxfId="5" priority="1396" operator="greaterThan">
      <formula>200</formula>
    </cfRule>
  </conditionalFormatting>
  <conditionalFormatting sqref="J88">
    <cfRule type="cellIs" dxfId="6" priority="1397" operator="greaterThan">
      <formula>150</formula>
    </cfRule>
  </conditionalFormatting>
  <conditionalFormatting sqref="J89">
    <cfRule type="cellIs" dxfId="4" priority="1398" operator="greaterThan">
      <formula>250</formula>
    </cfRule>
  </conditionalFormatting>
  <conditionalFormatting sqref="J89">
    <cfRule type="cellIs" dxfId="5" priority="1399" operator="greaterThan">
      <formula>200</formula>
    </cfRule>
  </conditionalFormatting>
  <conditionalFormatting sqref="J89">
    <cfRule type="cellIs" dxfId="6" priority="1400" operator="greaterThan">
      <formula>150</formula>
    </cfRule>
  </conditionalFormatting>
  <conditionalFormatting sqref="J90">
    <cfRule type="cellIs" dxfId="4" priority="1401" operator="greaterThan">
      <formula>250</formula>
    </cfRule>
  </conditionalFormatting>
  <conditionalFormatting sqref="J90">
    <cfRule type="cellIs" dxfId="5" priority="1402" operator="greaterThan">
      <formula>200</formula>
    </cfRule>
  </conditionalFormatting>
  <conditionalFormatting sqref="J90">
    <cfRule type="cellIs" dxfId="6" priority="1403" operator="greaterThan">
      <formula>150</formula>
    </cfRule>
  </conditionalFormatting>
  <conditionalFormatting sqref="J91">
    <cfRule type="cellIs" dxfId="4" priority="1404" operator="greaterThan">
      <formula>250</formula>
    </cfRule>
  </conditionalFormatting>
  <conditionalFormatting sqref="J91">
    <cfRule type="cellIs" dxfId="5" priority="1405" operator="greaterThan">
      <formula>200</formula>
    </cfRule>
  </conditionalFormatting>
  <conditionalFormatting sqref="J91">
    <cfRule type="cellIs" dxfId="6" priority="1406" operator="greaterThan">
      <formula>150</formula>
    </cfRule>
  </conditionalFormatting>
  <conditionalFormatting sqref="J92">
    <cfRule type="cellIs" dxfId="4" priority="1407" operator="greaterThan">
      <formula>250</formula>
    </cfRule>
  </conditionalFormatting>
  <conditionalFormatting sqref="J92">
    <cfRule type="cellIs" dxfId="5" priority="1408" operator="greaterThan">
      <formula>200</formula>
    </cfRule>
  </conditionalFormatting>
  <conditionalFormatting sqref="J92">
    <cfRule type="cellIs" dxfId="6" priority="1409" operator="greaterThan">
      <formula>150</formula>
    </cfRule>
  </conditionalFormatting>
  <conditionalFormatting sqref="J93">
    <cfRule type="cellIs" dxfId="4" priority="1410" operator="greaterThan">
      <formula>250</formula>
    </cfRule>
  </conditionalFormatting>
  <conditionalFormatting sqref="J93">
    <cfRule type="cellIs" dxfId="5" priority="1411" operator="greaterThan">
      <formula>200</formula>
    </cfRule>
  </conditionalFormatting>
  <conditionalFormatting sqref="J93">
    <cfRule type="cellIs" dxfId="6" priority="1412" operator="greaterThan">
      <formula>150</formula>
    </cfRule>
  </conditionalFormatting>
  <conditionalFormatting sqref="J94">
    <cfRule type="cellIs" dxfId="4" priority="1413" operator="greaterThan">
      <formula>250</formula>
    </cfRule>
  </conditionalFormatting>
  <conditionalFormatting sqref="J94">
    <cfRule type="cellIs" dxfId="5" priority="1414" operator="greaterThan">
      <formula>200</formula>
    </cfRule>
  </conditionalFormatting>
  <conditionalFormatting sqref="J94">
    <cfRule type="cellIs" dxfId="6" priority="1415" operator="greaterThan">
      <formula>150</formula>
    </cfRule>
  </conditionalFormatting>
  <conditionalFormatting sqref="J95">
    <cfRule type="cellIs" dxfId="4" priority="1416" operator="greaterThan">
      <formula>250</formula>
    </cfRule>
  </conditionalFormatting>
  <conditionalFormatting sqref="J95">
    <cfRule type="cellIs" dxfId="5" priority="1417" operator="greaterThan">
      <formula>200</formula>
    </cfRule>
  </conditionalFormatting>
  <conditionalFormatting sqref="J95">
    <cfRule type="cellIs" dxfId="6" priority="1418" operator="greaterThan">
      <formula>150</formula>
    </cfRule>
  </conditionalFormatting>
  <conditionalFormatting sqref="J96">
    <cfRule type="cellIs" dxfId="4" priority="1419" operator="greaterThan">
      <formula>250</formula>
    </cfRule>
  </conditionalFormatting>
  <conditionalFormatting sqref="J96">
    <cfRule type="cellIs" dxfId="5" priority="1420" operator="greaterThan">
      <formula>200</formula>
    </cfRule>
  </conditionalFormatting>
  <conditionalFormatting sqref="J96">
    <cfRule type="cellIs" dxfId="6" priority="1421" operator="greaterThan">
      <formula>150</formula>
    </cfRule>
  </conditionalFormatting>
  <conditionalFormatting sqref="J97">
    <cfRule type="cellIs" dxfId="4" priority="1422" operator="greaterThan">
      <formula>250</formula>
    </cfRule>
  </conditionalFormatting>
  <conditionalFormatting sqref="J97">
    <cfRule type="cellIs" dxfId="5" priority="1423" operator="greaterThan">
      <formula>200</formula>
    </cfRule>
  </conditionalFormatting>
  <conditionalFormatting sqref="J97">
    <cfRule type="cellIs" dxfId="6" priority="1424" operator="greaterThan">
      <formula>150</formula>
    </cfRule>
  </conditionalFormatting>
  <conditionalFormatting sqref="J98">
    <cfRule type="cellIs" dxfId="4" priority="1425" operator="greaterThan">
      <formula>250</formula>
    </cfRule>
  </conditionalFormatting>
  <conditionalFormatting sqref="J98">
    <cfRule type="cellIs" dxfId="5" priority="1426" operator="greaterThan">
      <formula>200</formula>
    </cfRule>
  </conditionalFormatting>
  <conditionalFormatting sqref="J98">
    <cfRule type="cellIs" dxfId="6" priority="1427" operator="greaterThan">
      <formula>150</formula>
    </cfRule>
  </conditionalFormatting>
  <conditionalFormatting sqref="J99">
    <cfRule type="cellIs" dxfId="4" priority="1428" operator="greaterThan">
      <formula>250</formula>
    </cfRule>
  </conditionalFormatting>
  <conditionalFormatting sqref="J99">
    <cfRule type="cellIs" dxfId="5" priority="1429" operator="greaterThan">
      <formula>200</formula>
    </cfRule>
  </conditionalFormatting>
  <conditionalFormatting sqref="J99">
    <cfRule type="cellIs" dxfId="6" priority="1430" operator="greaterThan">
      <formula>150</formula>
    </cfRule>
  </conditionalFormatting>
  <conditionalFormatting sqref="J100">
    <cfRule type="cellIs" dxfId="4" priority="1431" operator="greaterThan">
      <formula>250</formula>
    </cfRule>
  </conditionalFormatting>
  <conditionalFormatting sqref="J100">
    <cfRule type="cellIs" dxfId="5" priority="1432" operator="greaterThan">
      <formula>200</formula>
    </cfRule>
  </conditionalFormatting>
  <conditionalFormatting sqref="J100">
    <cfRule type="cellIs" dxfId="6" priority="1433" operator="greaterThan">
      <formula>150</formula>
    </cfRule>
  </conditionalFormatting>
  <conditionalFormatting sqref="J101">
    <cfRule type="cellIs" dxfId="4" priority="1434" operator="greaterThan">
      <formula>250</formula>
    </cfRule>
  </conditionalFormatting>
  <conditionalFormatting sqref="J101">
    <cfRule type="cellIs" dxfId="5" priority="1435" operator="greaterThan">
      <formula>200</formula>
    </cfRule>
  </conditionalFormatting>
  <conditionalFormatting sqref="J101">
    <cfRule type="cellIs" dxfId="6" priority="1436" operator="greaterThan">
      <formula>150</formula>
    </cfRule>
  </conditionalFormatting>
  <conditionalFormatting sqref="J102">
    <cfRule type="cellIs" dxfId="4" priority="1437" operator="greaterThan">
      <formula>250</formula>
    </cfRule>
  </conditionalFormatting>
  <conditionalFormatting sqref="J102">
    <cfRule type="cellIs" dxfId="5" priority="1438" operator="greaterThan">
      <formula>200</formula>
    </cfRule>
  </conditionalFormatting>
  <conditionalFormatting sqref="J102">
    <cfRule type="cellIs" dxfId="6" priority="1439" operator="greaterThan">
      <formula>150</formula>
    </cfRule>
  </conditionalFormatting>
  <conditionalFormatting sqref="J103">
    <cfRule type="cellIs" dxfId="4" priority="1440" operator="greaterThan">
      <formula>250</formula>
    </cfRule>
  </conditionalFormatting>
  <conditionalFormatting sqref="J103">
    <cfRule type="cellIs" dxfId="5" priority="1441" operator="greaterThan">
      <formula>200</formula>
    </cfRule>
  </conditionalFormatting>
  <conditionalFormatting sqref="J103">
    <cfRule type="cellIs" dxfId="6" priority="1442" operator="greaterThan">
      <formula>150</formula>
    </cfRule>
  </conditionalFormatting>
  <conditionalFormatting sqref="AA8">
    <cfRule type="cellIs" dxfId="2" priority="1443" operator="greaterThan">
      <formula>0</formula>
    </cfRule>
  </conditionalFormatting>
  <conditionalFormatting sqref="AA9">
    <cfRule type="cellIs" dxfId="2" priority="1444" operator="greaterThan">
      <formula>0</formula>
    </cfRule>
  </conditionalFormatting>
  <conditionalFormatting sqref="AA10">
    <cfRule type="cellIs" dxfId="2" priority="1445" operator="greaterThan">
      <formula>0</formula>
    </cfRule>
  </conditionalFormatting>
  <conditionalFormatting sqref="AA11">
    <cfRule type="cellIs" dxfId="2" priority="1446" operator="greaterThan">
      <formula>0</formula>
    </cfRule>
  </conditionalFormatting>
  <conditionalFormatting sqref="AA12">
    <cfRule type="cellIs" dxfId="2" priority="1447" operator="greaterThan">
      <formula>0</formula>
    </cfRule>
  </conditionalFormatting>
  <conditionalFormatting sqref="AA13">
    <cfRule type="cellIs" dxfId="2" priority="1448" operator="greaterThan">
      <formula>0</formula>
    </cfRule>
  </conditionalFormatting>
  <conditionalFormatting sqref="AA14">
    <cfRule type="cellIs" dxfId="2" priority="1449" operator="greaterThan">
      <formula>0</formula>
    </cfRule>
  </conditionalFormatting>
  <conditionalFormatting sqref="AA15">
    <cfRule type="cellIs" dxfId="2" priority="1450" operator="greaterThan">
      <formula>0</formula>
    </cfRule>
  </conditionalFormatting>
  <conditionalFormatting sqref="AA16">
    <cfRule type="cellIs" dxfId="2" priority="1451" operator="greaterThan">
      <formula>0</formula>
    </cfRule>
  </conditionalFormatting>
  <conditionalFormatting sqref="AA17">
    <cfRule type="cellIs" dxfId="2" priority="1452" operator="greaterThan">
      <formula>0</formula>
    </cfRule>
  </conditionalFormatting>
  <conditionalFormatting sqref="AA18">
    <cfRule type="cellIs" dxfId="2" priority="1453" operator="greaterThan">
      <formula>0</formula>
    </cfRule>
  </conditionalFormatting>
  <conditionalFormatting sqref="AA19">
    <cfRule type="cellIs" dxfId="2" priority="1454" operator="greaterThan">
      <formula>0</formula>
    </cfRule>
  </conditionalFormatting>
  <conditionalFormatting sqref="AA20">
    <cfRule type="cellIs" dxfId="2" priority="1455" operator="greaterThan">
      <formula>0</formula>
    </cfRule>
  </conditionalFormatting>
  <conditionalFormatting sqref="AA21">
    <cfRule type="cellIs" dxfId="2" priority="1456" operator="greaterThan">
      <formula>0</formula>
    </cfRule>
  </conditionalFormatting>
  <conditionalFormatting sqref="AA22">
    <cfRule type="cellIs" dxfId="2" priority="1457" operator="greaterThan">
      <formula>0</formula>
    </cfRule>
  </conditionalFormatting>
  <conditionalFormatting sqref="AA23">
    <cfRule type="cellIs" dxfId="2" priority="1458" operator="greaterThan">
      <formula>0</formula>
    </cfRule>
  </conditionalFormatting>
  <conditionalFormatting sqref="AA24">
    <cfRule type="cellIs" dxfId="2" priority="1459" operator="greaterThan">
      <formula>0</formula>
    </cfRule>
  </conditionalFormatting>
  <conditionalFormatting sqref="AA25">
    <cfRule type="cellIs" dxfId="2" priority="1460" operator="greaterThan">
      <formula>0</formula>
    </cfRule>
  </conditionalFormatting>
  <conditionalFormatting sqref="AA26">
    <cfRule type="cellIs" dxfId="2" priority="1461" operator="greaterThan">
      <formula>0</formula>
    </cfRule>
  </conditionalFormatting>
  <conditionalFormatting sqref="AA27">
    <cfRule type="cellIs" dxfId="2" priority="1462" operator="greaterThan">
      <formula>0</formula>
    </cfRule>
  </conditionalFormatting>
  <conditionalFormatting sqref="AA28">
    <cfRule type="cellIs" dxfId="2" priority="1463" operator="greaterThan">
      <formula>0</formula>
    </cfRule>
  </conditionalFormatting>
  <conditionalFormatting sqref="AA29">
    <cfRule type="cellIs" dxfId="2" priority="1464" operator="greaterThan">
      <formula>0</formula>
    </cfRule>
  </conditionalFormatting>
  <conditionalFormatting sqref="AA30">
    <cfRule type="cellIs" dxfId="2" priority="1465" operator="greaterThan">
      <formula>0</formula>
    </cfRule>
  </conditionalFormatting>
  <conditionalFormatting sqref="AA31">
    <cfRule type="cellIs" dxfId="2" priority="1466" operator="greaterThan">
      <formula>0</formula>
    </cfRule>
  </conditionalFormatting>
  <conditionalFormatting sqref="AA32">
    <cfRule type="cellIs" dxfId="2" priority="1467" operator="greaterThan">
      <formula>0</formula>
    </cfRule>
  </conditionalFormatting>
  <conditionalFormatting sqref="AA33">
    <cfRule type="cellIs" dxfId="2" priority="1468" operator="greaterThan">
      <formula>0</formula>
    </cfRule>
  </conditionalFormatting>
  <conditionalFormatting sqref="AA34">
    <cfRule type="cellIs" dxfId="2" priority="1469" operator="greaterThan">
      <formula>0</formula>
    </cfRule>
  </conditionalFormatting>
  <conditionalFormatting sqref="AA35">
    <cfRule type="cellIs" dxfId="2" priority="1470" operator="greaterThan">
      <formula>0</formula>
    </cfRule>
  </conditionalFormatting>
  <conditionalFormatting sqref="AA36">
    <cfRule type="cellIs" dxfId="2" priority="1471" operator="greaterThan">
      <formula>0</formula>
    </cfRule>
  </conditionalFormatting>
  <conditionalFormatting sqref="AA37">
    <cfRule type="cellIs" dxfId="2" priority="1472" operator="greaterThan">
      <formula>0</formula>
    </cfRule>
  </conditionalFormatting>
  <conditionalFormatting sqref="AA38">
    <cfRule type="cellIs" dxfId="2" priority="1473" operator="greaterThan">
      <formula>0</formula>
    </cfRule>
  </conditionalFormatting>
  <conditionalFormatting sqref="AA39">
    <cfRule type="cellIs" dxfId="2" priority="1474" operator="greaterThan">
      <formula>0</formula>
    </cfRule>
  </conditionalFormatting>
  <conditionalFormatting sqref="AA40">
    <cfRule type="cellIs" dxfId="2" priority="1475" operator="greaterThan">
      <formula>0</formula>
    </cfRule>
  </conditionalFormatting>
  <conditionalFormatting sqref="AA41">
    <cfRule type="cellIs" dxfId="2" priority="1476" operator="greaterThan">
      <formula>0</formula>
    </cfRule>
  </conditionalFormatting>
  <conditionalFormatting sqref="AA42">
    <cfRule type="cellIs" dxfId="2" priority="1477" operator="greaterThan">
      <formula>0</formula>
    </cfRule>
  </conditionalFormatting>
  <conditionalFormatting sqref="AA43">
    <cfRule type="cellIs" dxfId="2" priority="1478" operator="greaterThan">
      <formula>0</formula>
    </cfRule>
  </conditionalFormatting>
  <conditionalFormatting sqref="AA44">
    <cfRule type="cellIs" dxfId="2" priority="1479" operator="greaterThan">
      <formula>0</formula>
    </cfRule>
  </conditionalFormatting>
  <conditionalFormatting sqref="AA45">
    <cfRule type="cellIs" dxfId="2" priority="1480" operator="greaterThan">
      <formula>0</formula>
    </cfRule>
  </conditionalFormatting>
  <conditionalFormatting sqref="AA46">
    <cfRule type="cellIs" dxfId="2" priority="1481" operator="greaterThan">
      <formula>0</formula>
    </cfRule>
  </conditionalFormatting>
  <conditionalFormatting sqref="AA47">
    <cfRule type="cellIs" dxfId="2" priority="1482" operator="greaterThan">
      <formula>0</formula>
    </cfRule>
  </conditionalFormatting>
  <conditionalFormatting sqref="AA48">
    <cfRule type="cellIs" dxfId="2" priority="1483" operator="greaterThan">
      <formula>0</formula>
    </cfRule>
  </conditionalFormatting>
  <conditionalFormatting sqref="AA49">
    <cfRule type="cellIs" dxfId="2" priority="1484" operator="greaterThan">
      <formula>0</formula>
    </cfRule>
  </conditionalFormatting>
  <conditionalFormatting sqref="AA50">
    <cfRule type="cellIs" dxfId="2" priority="1485" operator="greaterThan">
      <formula>0</formula>
    </cfRule>
  </conditionalFormatting>
  <conditionalFormatting sqref="AA51">
    <cfRule type="cellIs" dxfId="2" priority="1486" operator="greaterThan">
      <formula>0</formula>
    </cfRule>
  </conditionalFormatting>
  <conditionalFormatting sqref="AA52">
    <cfRule type="cellIs" dxfId="2" priority="1487" operator="greaterThan">
      <formula>0</formula>
    </cfRule>
  </conditionalFormatting>
  <conditionalFormatting sqref="AA53">
    <cfRule type="cellIs" dxfId="2" priority="1488" operator="greaterThan">
      <formula>0</formula>
    </cfRule>
  </conditionalFormatting>
  <conditionalFormatting sqref="AA54">
    <cfRule type="cellIs" dxfId="2" priority="1489" operator="greaterThan">
      <formula>0</formula>
    </cfRule>
  </conditionalFormatting>
  <conditionalFormatting sqref="AA55">
    <cfRule type="cellIs" dxfId="2" priority="1490" operator="greaterThan">
      <formula>0</formula>
    </cfRule>
  </conditionalFormatting>
  <conditionalFormatting sqref="AA56">
    <cfRule type="cellIs" dxfId="2" priority="1491" operator="greaterThan">
      <formula>0</formula>
    </cfRule>
  </conditionalFormatting>
  <conditionalFormatting sqref="AA57">
    <cfRule type="cellIs" dxfId="2" priority="1492" operator="greaterThan">
      <formula>0</formula>
    </cfRule>
  </conditionalFormatting>
  <conditionalFormatting sqref="AA58">
    <cfRule type="cellIs" dxfId="2" priority="1493" operator="greaterThan">
      <formula>0</formula>
    </cfRule>
  </conditionalFormatting>
  <conditionalFormatting sqref="AA59">
    <cfRule type="cellIs" dxfId="2" priority="1494" operator="greaterThan">
      <formula>0</formula>
    </cfRule>
  </conditionalFormatting>
  <conditionalFormatting sqref="AA60">
    <cfRule type="cellIs" dxfId="2" priority="1495" operator="greaterThan">
      <formula>0</formula>
    </cfRule>
  </conditionalFormatting>
  <conditionalFormatting sqref="AA61">
    <cfRule type="cellIs" dxfId="2" priority="1496" operator="greaterThan">
      <formula>0</formula>
    </cfRule>
  </conditionalFormatting>
  <conditionalFormatting sqref="AA62">
    <cfRule type="cellIs" dxfId="2" priority="1497" operator="greaterThan">
      <formula>0</formula>
    </cfRule>
  </conditionalFormatting>
  <conditionalFormatting sqref="AA63">
    <cfRule type="cellIs" dxfId="2" priority="1498" operator="greaterThan">
      <formula>0</formula>
    </cfRule>
  </conditionalFormatting>
  <conditionalFormatting sqref="AA64">
    <cfRule type="cellIs" dxfId="2" priority="1499" operator="greaterThan">
      <formula>0</formula>
    </cfRule>
  </conditionalFormatting>
  <conditionalFormatting sqref="AA65">
    <cfRule type="cellIs" dxfId="2" priority="1500" operator="greaterThan">
      <formula>0</formula>
    </cfRule>
  </conditionalFormatting>
  <conditionalFormatting sqref="AA66">
    <cfRule type="cellIs" dxfId="2" priority="1501" operator="greaterThan">
      <formula>0</formula>
    </cfRule>
  </conditionalFormatting>
  <conditionalFormatting sqref="AA67">
    <cfRule type="cellIs" dxfId="2" priority="1502" operator="greaterThan">
      <formula>0</formula>
    </cfRule>
  </conditionalFormatting>
  <conditionalFormatting sqref="AA68">
    <cfRule type="cellIs" dxfId="2" priority="1503" operator="greaterThan">
      <formula>0</formula>
    </cfRule>
  </conditionalFormatting>
  <conditionalFormatting sqref="AA69">
    <cfRule type="cellIs" dxfId="2" priority="1504" operator="greaterThan">
      <formula>0</formula>
    </cfRule>
  </conditionalFormatting>
  <conditionalFormatting sqref="AA70">
    <cfRule type="cellIs" dxfId="2" priority="1505" operator="greaterThan">
      <formula>0</formula>
    </cfRule>
  </conditionalFormatting>
  <conditionalFormatting sqref="AA71">
    <cfRule type="cellIs" dxfId="2" priority="1506" operator="greaterThan">
      <formula>0</formula>
    </cfRule>
  </conditionalFormatting>
  <conditionalFormatting sqref="AA72">
    <cfRule type="cellIs" dxfId="2" priority="1507" operator="greaterThan">
      <formula>0</formula>
    </cfRule>
  </conditionalFormatting>
  <conditionalFormatting sqref="AA73">
    <cfRule type="cellIs" dxfId="2" priority="1508" operator="greaterThan">
      <formula>0</formula>
    </cfRule>
  </conditionalFormatting>
  <conditionalFormatting sqref="AA74">
    <cfRule type="cellIs" dxfId="2" priority="1509" operator="greaterThan">
      <formula>0</formula>
    </cfRule>
  </conditionalFormatting>
  <conditionalFormatting sqref="AA75">
    <cfRule type="cellIs" dxfId="2" priority="1510" operator="greaterThan">
      <formula>0</formula>
    </cfRule>
  </conditionalFormatting>
  <conditionalFormatting sqref="AA76">
    <cfRule type="cellIs" dxfId="2" priority="1511" operator="greaterThan">
      <formula>0</formula>
    </cfRule>
  </conditionalFormatting>
  <conditionalFormatting sqref="AA77">
    <cfRule type="cellIs" dxfId="2" priority="1512" operator="greaterThan">
      <formula>0</formula>
    </cfRule>
  </conditionalFormatting>
  <conditionalFormatting sqref="AA78">
    <cfRule type="cellIs" dxfId="2" priority="1513" operator="greaterThan">
      <formula>0</formula>
    </cfRule>
  </conditionalFormatting>
  <conditionalFormatting sqref="AA79">
    <cfRule type="cellIs" dxfId="2" priority="1514" operator="greaterThan">
      <formula>0</formula>
    </cfRule>
  </conditionalFormatting>
  <conditionalFormatting sqref="AA80">
    <cfRule type="cellIs" dxfId="2" priority="1515" operator="greaterThan">
      <formula>0</formula>
    </cfRule>
  </conditionalFormatting>
  <conditionalFormatting sqref="AA81">
    <cfRule type="cellIs" dxfId="2" priority="1516" operator="greaterThan">
      <formula>0</formula>
    </cfRule>
  </conditionalFormatting>
  <conditionalFormatting sqref="AA82">
    <cfRule type="cellIs" dxfId="2" priority="1517" operator="greaterThan">
      <formula>0</formula>
    </cfRule>
  </conditionalFormatting>
  <conditionalFormatting sqref="AA83">
    <cfRule type="cellIs" dxfId="2" priority="1518" operator="greaterThan">
      <formula>0</formula>
    </cfRule>
  </conditionalFormatting>
  <conditionalFormatting sqref="AA84">
    <cfRule type="cellIs" dxfId="2" priority="1519" operator="greaterThan">
      <formula>0</formula>
    </cfRule>
  </conditionalFormatting>
  <conditionalFormatting sqref="AA85">
    <cfRule type="cellIs" dxfId="2" priority="1520" operator="greaterThan">
      <formula>0</formula>
    </cfRule>
  </conditionalFormatting>
  <conditionalFormatting sqref="AA86">
    <cfRule type="cellIs" dxfId="2" priority="1521" operator="greaterThan">
      <formula>0</formula>
    </cfRule>
  </conditionalFormatting>
  <conditionalFormatting sqref="AA87">
    <cfRule type="cellIs" dxfId="2" priority="1522" operator="greaterThan">
      <formula>0</formula>
    </cfRule>
  </conditionalFormatting>
  <conditionalFormatting sqref="AA88">
    <cfRule type="cellIs" dxfId="2" priority="1523" operator="greaterThan">
      <formula>0</formula>
    </cfRule>
  </conditionalFormatting>
  <conditionalFormatting sqref="AA89">
    <cfRule type="cellIs" dxfId="2" priority="1524" operator="greaterThan">
      <formula>0</formula>
    </cfRule>
  </conditionalFormatting>
  <conditionalFormatting sqref="AA90">
    <cfRule type="cellIs" dxfId="2" priority="1525" operator="greaterThan">
      <formula>0</formula>
    </cfRule>
  </conditionalFormatting>
  <conditionalFormatting sqref="AA91">
    <cfRule type="cellIs" dxfId="2" priority="1526" operator="greaterThan">
      <formula>0</formula>
    </cfRule>
  </conditionalFormatting>
  <conditionalFormatting sqref="AA92">
    <cfRule type="cellIs" dxfId="2" priority="1527" operator="greaterThan">
      <formula>0</formula>
    </cfRule>
  </conditionalFormatting>
  <conditionalFormatting sqref="AA93">
    <cfRule type="cellIs" dxfId="2" priority="1528" operator="greaterThan">
      <formula>0</formula>
    </cfRule>
  </conditionalFormatting>
  <conditionalFormatting sqref="AA94">
    <cfRule type="cellIs" dxfId="2" priority="1529" operator="greaterThan">
      <formula>0</formula>
    </cfRule>
  </conditionalFormatting>
  <conditionalFormatting sqref="AA95">
    <cfRule type="cellIs" dxfId="2" priority="1530" operator="greaterThan">
      <formula>0</formula>
    </cfRule>
  </conditionalFormatting>
  <conditionalFormatting sqref="AA96">
    <cfRule type="cellIs" dxfId="2" priority="1531" operator="greaterThan">
      <formula>0</formula>
    </cfRule>
  </conditionalFormatting>
  <conditionalFormatting sqref="AA97">
    <cfRule type="cellIs" dxfId="2" priority="1532" operator="greaterThan">
      <formula>0</formula>
    </cfRule>
  </conditionalFormatting>
  <conditionalFormatting sqref="AA98">
    <cfRule type="cellIs" dxfId="2" priority="1533" operator="greaterThan">
      <formula>0</formula>
    </cfRule>
  </conditionalFormatting>
  <conditionalFormatting sqref="AA99">
    <cfRule type="cellIs" dxfId="2" priority="1534" operator="greaterThan">
      <formula>0</formula>
    </cfRule>
  </conditionalFormatting>
  <conditionalFormatting sqref="AA100">
    <cfRule type="cellIs" dxfId="2" priority="1535" operator="greaterThan">
      <formula>0</formula>
    </cfRule>
  </conditionalFormatting>
  <conditionalFormatting sqref="AA101">
    <cfRule type="cellIs" dxfId="2" priority="1536" operator="greaterThan">
      <formula>0</formula>
    </cfRule>
  </conditionalFormatting>
  <conditionalFormatting sqref="AA102">
    <cfRule type="cellIs" dxfId="2" priority="1537" operator="greaterThan">
      <formula>0</formula>
    </cfRule>
  </conditionalFormatting>
  <conditionalFormatting sqref="AA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L356"/>
  <sheetViews>
    <sheetView tabSelected="0" workbookViewId="0" zoomScale="80" zoomScaleNormal="80" showGridLines="true" showRowColHeaders="1">
      <selection activeCell="P103" sqref="P103"/>
    </sheetView>
  </sheetViews>
  <sheetFormatPr defaultRowHeight="14.4" defaultColWidth="8.85546875" outlineLevelRow="0" outlineLevelCol="0"/>
  <cols>
    <col min="6" max="6" width="14.140625" customWidth="true" style="0"/>
    <col min="19" max="19" width="19" customWidth="true" style="0"/>
    <col min="26" max="26" width="19.42578125" customWidth="true" style="0"/>
    <col min="27" max="27" width="17" customWidth="true" style="0"/>
  </cols>
  <sheetData>
    <row r="1" spans="1:38" customHeight="1" ht="21">
      <c r="A1" s="1" t="s">
        <v>0</v>
      </c>
      <c r="B1" s="2"/>
      <c r="C1" s="3" t="s">
        <v>1</v>
      </c>
      <c r="D1" s="2"/>
      <c r="E1" s="140"/>
      <c r="F1" s="140"/>
      <c r="G1" s="140"/>
      <c r="H1" s="140"/>
      <c r="I1" s="4"/>
      <c r="J1" s="4"/>
      <c r="K1" s="5"/>
      <c r="L1" s="5"/>
      <c r="M1" s="5"/>
      <c r="N1" s="5"/>
      <c r="O1" s="5"/>
      <c r="P1" s="5"/>
      <c r="Q1" s="6"/>
      <c r="R1" s="6"/>
      <c r="S1" s="7"/>
      <c r="T1" s="8"/>
      <c r="U1" s="8"/>
      <c r="V1" s="8"/>
      <c r="W1" s="8"/>
      <c r="X1" s="8"/>
      <c r="Y1" s="8"/>
      <c r="Z1" s="2"/>
      <c r="AA1" s="2"/>
      <c r="AB1" s="9" t="s">
        <v>2</v>
      </c>
      <c r="AC1" s="10">
        <f>$AB$107</f>
        <v>-12.8793218418423</v>
      </c>
      <c r="AD1" s="11" t="s">
        <v>3</v>
      </c>
      <c r="AE1" s="12"/>
      <c r="AF1" s="13"/>
      <c r="AG1" s="14"/>
      <c r="AH1" s="15"/>
      <c r="AI1" s="16"/>
    </row>
    <row r="2" spans="1:38" customHeight="1" ht="21">
      <c r="A2" s="17">
        <v>303.128</v>
      </c>
      <c r="B2" s="18"/>
      <c r="C2" s="19">
        <v>800</v>
      </c>
      <c r="D2" s="20"/>
      <c r="E2" s="20"/>
      <c r="F2" s="20"/>
      <c r="G2" s="20"/>
      <c r="H2" s="20"/>
      <c r="I2" s="20"/>
      <c r="J2" s="20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141" t="s">
        <v>4</v>
      </c>
      <c r="AB2" s="141"/>
      <c r="AC2" s="141"/>
      <c r="AD2" s="141"/>
      <c r="AE2" s="22"/>
      <c r="AF2" s="23"/>
      <c r="AG2" s="24"/>
      <c r="AH2" s="25"/>
      <c r="AI2" s="16"/>
    </row>
    <row r="3" spans="1:38" customHeight="1" ht="23.25">
      <c r="A3" s="26"/>
      <c r="B3" s="18"/>
      <c r="C3" s="18"/>
      <c r="D3" s="18"/>
      <c r="E3" s="18"/>
      <c r="F3" s="18"/>
      <c r="G3" s="18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142" t="s">
        <v>5</v>
      </c>
      <c r="AB3" s="142"/>
      <c r="AC3" s="142"/>
      <c r="AD3" s="142"/>
      <c r="AE3" s="28"/>
      <c r="AF3" s="23"/>
      <c r="AG3" s="24"/>
      <c r="AH3" s="25"/>
      <c r="AI3" s="16"/>
    </row>
    <row r="4" spans="1:38" customHeight="1" ht="22.5">
      <c r="A4" s="29" t="s">
        <v>6</v>
      </c>
      <c r="B4" s="143" t="s">
        <v>60</v>
      </c>
      <c r="C4" s="143"/>
      <c r="D4" s="143"/>
      <c r="E4" s="30"/>
      <c r="F4" s="30"/>
      <c r="G4" s="30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144" t="s">
        <v>8</v>
      </c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32"/>
      <c r="AE4" s="33"/>
      <c r="AF4" s="34"/>
      <c r="AG4" s="35"/>
      <c r="AH4" s="36"/>
      <c r="AI4" s="16"/>
    </row>
    <row r="5" spans="1:38" customHeight="1" ht="15.75">
      <c r="A5" s="37"/>
      <c r="B5" s="38"/>
      <c r="C5" s="38"/>
      <c r="D5" s="38" t="s">
        <v>9</v>
      </c>
      <c r="E5" s="38"/>
      <c r="F5" s="38"/>
      <c r="G5" s="38"/>
      <c r="H5" s="39"/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 t="s">
        <v>9</v>
      </c>
      <c r="Q5" s="39"/>
      <c r="R5" s="39"/>
      <c r="S5" s="39"/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 t="s">
        <v>9</v>
      </c>
      <c r="Z5" s="39"/>
      <c r="AA5" s="39"/>
      <c r="AB5" s="39"/>
      <c r="AC5" s="39"/>
      <c r="AD5" s="40"/>
      <c r="AF5" s="16"/>
      <c r="AG5" s="41" t="s">
        <v>10</v>
      </c>
      <c r="AH5" s="42" t="s">
        <v>11</v>
      </c>
      <c r="AI5" s="43" t="s">
        <v>12</v>
      </c>
    </row>
    <row r="6" spans="1:38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17</v>
      </c>
      <c r="H6" s="45" t="s">
        <v>18</v>
      </c>
      <c r="I6" s="45" t="s">
        <v>19</v>
      </c>
      <c r="J6" s="45" t="s">
        <v>20</v>
      </c>
      <c r="K6" s="45" t="s">
        <v>21</v>
      </c>
      <c r="L6" s="45" t="s">
        <v>22</v>
      </c>
      <c r="M6" s="45" t="s">
        <v>23</v>
      </c>
      <c r="N6" s="45" t="s">
        <v>21</v>
      </c>
      <c r="O6" s="45" t="s">
        <v>22</v>
      </c>
      <c r="P6" s="45" t="s">
        <v>23</v>
      </c>
      <c r="Q6" s="45" t="s">
        <v>24</v>
      </c>
      <c r="R6" s="45" t="s">
        <v>25</v>
      </c>
      <c r="S6" s="45" t="s">
        <v>26</v>
      </c>
      <c r="T6" s="45">
        <v>12</v>
      </c>
      <c r="U6" s="45">
        <v>15</v>
      </c>
      <c r="V6" s="45">
        <v>20</v>
      </c>
      <c r="W6" s="45" t="s">
        <v>27</v>
      </c>
      <c r="X6" s="45" t="s">
        <v>27</v>
      </c>
      <c r="Y6" s="45" t="s">
        <v>27</v>
      </c>
      <c r="Z6" s="45" t="s">
        <v>27</v>
      </c>
      <c r="AA6" s="46" t="s">
        <v>28</v>
      </c>
      <c r="AB6" s="45" t="s">
        <v>29</v>
      </c>
      <c r="AC6" s="45" t="s">
        <v>30</v>
      </c>
      <c r="AD6" s="47" t="s">
        <v>31</v>
      </c>
      <c r="AE6" s="48"/>
      <c r="AF6" s="16"/>
      <c r="AG6" s="49">
        <v>51.5</v>
      </c>
      <c r="AH6" s="50">
        <v>0</v>
      </c>
      <c r="AI6" s="51">
        <v>0</v>
      </c>
    </row>
    <row r="7" spans="1:38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41</v>
      </c>
      <c r="L7" s="53" t="s">
        <v>41</v>
      </c>
      <c r="M7" s="53" t="s">
        <v>42</v>
      </c>
      <c r="N7" s="53" t="s">
        <v>43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48</v>
      </c>
      <c r="U7" s="53" t="s">
        <v>48</v>
      </c>
      <c r="V7" s="53" t="s">
        <v>48</v>
      </c>
      <c r="W7" s="53" t="s">
        <v>49</v>
      </c>
      <c r="X7" s="53" t="s">
        <v>50</v>
      </c>
      <c r="Y7" s="53" t="s">
        <v>51</v>
      </c>
      <c r="Z7" s="53" t="s">
        <v>47</v>
      </c>
      <c r="AA7" s="53" t="s">
        <v>52</v>
      </c>
      <c r="AB7" s="53" t="s">
        <v>47</v>
      </c>
      <c r="AC7" s="53" t="s">
        <v>47</v>
      </c>
      <c r="AD7" s="54" t="s">
        <v>47</v>
      </c>
      <c r="AE7" s="55"/>
      <c r="AF7" s="16"/>
      <c r="AG7" s="49">
        <f>ROUND((AG6-0.01),2)</f>
        <v>51.49</v>
      </c>
      <c r="AH7" s="50">
        <v>0</v>
      </c>
      <c r="AI7" s="51">
        <v>0</v>
      </c>
    </row>
    <row r="8" spans="1:38" customHeight="1" ht="15.75">
      <c r="A8" s="56">
        <v>0</v>
      </c>
      <c r="B8" s="57">
        <v>0.0104166666666667</v>
      </c>
      <c r="C8" s="58">
        <v>50.03</v>
      </c>
      <c r="D8" s="59">
        <f>ROUND(C8,2)</f>
        <v>50.03</v>
      </c>
      <c r="E8" s="60">
        <v>121.25</v>
      </c>
      <c r="F8" s="60">
        <v>728.12276</v>
      </c>
      <c r="G8" s="61">
        <f>ABS(F8)</f>
        <v>728.12276</v>
      </c>
      <c r="H8" s="62">
        <v>-11.5357</v>
      </c>
      <c r="I8" s="63">
        <f>MAX(H8,-0.12*G8)</f>
        <v>-11.5357</v>
      </c>
      <c r="J8" s="63">
        <f>IF(ABS(G8)&lt;=10,0.5,IF(ABS(G8)&lt;=25,1,IF(ABS(G8)&lt;=100,2,10)))</f>
        <v>10</v>
      </c>
      <c r="K8" s="64">
        <f>IF(H8&lt;-J8,1,0)</f>
        <v>1</v>
      </c>
      <c r="L8" s="64"/>
      <c r="M8" s="65">
        <f>IF(OR(L8=6,L8=12,L8=18,L8=24,L8=30,L8=36,L8=42,L8=48,L8=54,L8=60,L8=66,L8=72,L8=78,L8=84,L8=90,L8=96),1,0)</f>
        <v>0</v>
      </c>
      <c r="N8" s="65">
        <f>IF(H8&gt;J8,1,0)</f>
        <v>0</v>
      </c>
      <c r="O8" s="65"/>
      <c r="P8" s="65">
        <f>IF(OR(O8=6,O8=12,O8=18,O8=24,O8=30,O8=36,O8=42,O8=48,O8=54,O8=60,O8=66,O8=72,O8=78,O8=84,O8=90,O8=96),1,0)</f>
        <v>0</v>
      </c>
      <c r="Q8" s="66">
        <f>M8+P8</f>
        <v>0</v>
      </c>
      <c r="R8" s="66">
        <f>Q8*ABS(S8)*0.1</f>
        <v>0</v>
      </c>
      <c r="S8" s="67">
        <f>I8*E8/40000</f>
        <v>-0.034967590625</v>
      </c>
      <c r="T8" s="60">
        <f>MIN($T$6/100*G8,150)</f>
        <v>87.3747312</v>
      </c>
      <c r="U8" s="60">
        <f>MIN($U$6/100*G8,200)</f>
        <v>109.218414</v>
      </c>
      <c r="V8" s="60">
        <f>MIN($V$6/100*G8,250)</f>
        <v>145.624552</v>
      </c>
      <c r="W8" s="60">
        <v>0.2</v>
      </c>
      <c r="X8" s="60">
        <v>0.2</v>
      </c>
      <c r="Y8" s="60">
        <v>0.6</v>
      </c>
      <c r="Z8" s="67">
        <f>IF(AND(D8&lt;49.85,H8&gt;0),$C$2*ABS(H8)/40000,(SUMPRODUCT(--(H8&gt;$T8:$V8),(H8-$T8:$V8),($W8:$Y8)))*E8/40000)</f>
        <v>0</v>
      </c>
      <c r="AA8" s="67">
        <f>IF(AND(C8&gt;=50.1,H8&lt;0),($A$2)*ABS(H8)/40000,0)</f>
        <v>0</v>
      </c>
      <c r="AB8" s="67">
        <f>S8+Z8+AA8</f>
        <v>-0.034967590625</v>
      </c>
      <c r="AC8" s="67" t="str">
        <f>IF(AB8&gt;=0,AB8,"")</f>
        <v/>
      </c>
      <c r="AD8" s="68">
        <f>IF(AB8&lt;0,AB8,"")</f>
        <v>-0.034967590625</v>
      </c>
      <c r="AE8" s="69"/>
      <c r="AF8" s="16"/>
      <c r="AG8" s="49">
        <f>ROUND((AG7-0.01),2)</f>
        <v>51.48</v>
      </c>
      <c r="AH8" s="50">
        <v>0</v>
      </c>
      <c r="AI8" s="51">
        <v>0</v>
      </c>
    </row>
    <row r="9" spans="1:38" customHeight="1" ht="15.75">
      <c r="A9" s="70">
        <v>0.0104166666666667</v>
      </c>
      <c r="B9" s="71">
        <v>0.0208333333333333</v>
      </c>
      <c r="C9" s="72">
        <v>49.95</v>
      </c>
      <c r="D9" s="73">
        <f>ROUND(C9,2)</f>
        <v>49.95</v>
      </c>
      <c r="E9" s="60">
        <v>458.4</v>
      </c>
      <c r="F9" s="60">
        <v>574.74596</v>
      </c>
      <c r="G9" s="61">
        <f>ABS(F9)</f>
        <v>574.74596</v>
      </c>
      <c r="H9" s="74">
        <v>122.94171</v>
      </c>
      <c r="I9" s="63">
        <f>MAX(H9,-0.12*G9)</f>
        <v>122.94171</v>
      </c>
      <c r="J9" s="63">
        <f>IF(ABS(G9)&lt;=10,0.5,IF(ABS(G9)&lt;=25,1,IF(ABS(G9)&lt;=100,2,10)))</f>
        <v>10</v>
      </c>
      <c r="K9" s="64">
        <f>IF(H9&lt;-J9,1,0)</f>
        <v>0</v>
      </c>
      <c r="L9" s="64">
        <f>IF(K9=K8,K9+L8,0)</f>
        <v>0</v>
      </c>
      <c r="M9" s="65">
        <f>IF(OR(L9=6,L9=12,L9=18,L9=24,L9=30,L9=36,L9=42,L9=48,L9=54,L9=60,L9=66,L9=72,L9=78,L9=84,L9=90,L9=96),1,0)</f>
        <v>0</v>
      </c>
      <c r="N9" s="65">
        <f>IF(H9&gt;J9,1,0)</f>
        <v>1</v>
      </c>
      <c r="O9" s="65">
        <f>IF(N9=N8,N9+O8,0)</f>
        <v>0</v>
      </c>
      <c r="P9" s="65">
        <f>IF(OR(O9=6,O9=12,O9=18,O9=24,O9=30,O9=36,O9=42,O9=48,O9=54,O9=60,O9=66,O9=72,O9=78,O9=84,O9=90,O9=96),1,0)</f>
        <v>0</v>
      </c>
      <c r="Q9" s="66">
        <f>M9+P9</f>
        <v>0</v>
      </c>
      <c r="R9" s="66">
        <f>Q9*ABS(S9)*0.1</f>
        <v>0</v>
      </c>
      <c r="S9" s="67">
        <f>I9*E9/40000</f>
        <v>1.4089119966</v>
      </c>
      <c r="T9" s="60">
        <f>MIN($T$6/100*G9,150)</f>
        <v>68.96951519999999</v>
      </c>
      <c r="U9" s="60">
        <f>MIN($U$6/100*G9,200)</f>
        <v>86.21189399999999</v>
      </c>
      <c r="V9" s="60">
        <f>MIN($V$6/100*G9,250)</f>
        <v>114.949192</v>
      </c>
      <c r="W9" s="60">
        <v>0.2</v>
      </c>
      <c r="X9" s="60">
        <v>0.2</v>
      </c>
      <c r="Y9" s="60">
        <v>0.6</v>
      </c>
      <c r="Z9" s="67">
        <f>IF(AND(D9&lt;49.85,H9&gt;0),$C$2*ABS(H9)/40000,(SUMPRODUCT(--(H9&gt;$T9:$V9),(H9-$T9:$V9),($W9:$Y9)))*E9/40000)</f>
        <v>0.2628455625216001</v>
      </c>
      <c r="AA9" s="67">
        <f>IF(AND(C9&gt;=50.1,H9&lt;0),($A$2)*ABS(H9)/40000,0)</f>
        <v>0</v>
      </c>
      <c r="AB9" s="67">
        <f>S9+Z9+AA9</f>
        <v>1.6717575591216</v>
      </c>
      <c r="AC9" s="75">
        <f>IF(AB9&gt;=0,AB9,"")</f>
        <v>1.6717575591216</v>
      </c>
      <c r="AD9" s="76" t="str">
        <f>IF(AB9&lt;0,AB9,"")</f>
        <v/>
      </c>
      <c r="AE9" s="77"/>
      <c r="AF9" s="16"/>
      <c r="AG9" s="49">
        <f>ROUND((AG8-0.01),2)</f>
        <v>51.47</v>
      </c>
      <c r="AH9" s="50">
        <v>0</v>
      </c>
      <c r="AI9" s="51">
        <v>0</v>
      </c>
    </row>
    <row r="10" spans="1:38" customHeight="1" ht="15.75">
      <c r="A10" s="70">
        <v>0.0208333333333333</v>
      </c>
      <c r="B10" s="71">
        <v>0.03125</v>
      </c>
      <c r="C10" s="72">
        <v>49.99</v>
      </c>
      <c r="D10" s="73">
        <f>ROUND(C10,2)</f>
        <v>49.99</v>
      </c>
      <c r="E10" s="60">
        <v>334.18</v>
      </c>
      <c r="F10" s="60">
        <v>718.74316</v>
      </c>
      <c r="G10" s="61">
        <f>ABS(F10)</f>
        <v>718.74316</v>
      </c>
      <c r="H10" s="74">
        <v>-26.35533</v>
      </c>
      <c r="I10" s="63">
        <f>MAX(H10,-0.12*G10)</f>
        <v>-26.35533</v>
      </c>
      <c r="J10" s="63">
        <f>IF(ABS(G10)&lt;=10,0.5,IF(ABS(G10)&lt;=25,1,IF(ABS(G10)&lt;=100,2,10)))</f>
        <v>10</v>
      </c>
      <c r="K10" s="64">
        <f>IF(H10&lt;-J10,1,0)</f>
        <v>1</v>
      </c>
      <c r="L10" s="64">
        <f>IF(K10=K9,L9+K10,0)</f>
        <v>0</v>
      </c>
      <c r="M10" s="65">
        <f>IF(OR(L10=6,L10=12,L10=18,L10=24,L10=30,L10=36,L10=42,L10=48,L10=54,L10=60,L10=66,L10=72,L10=78,L10=84,L10=90,L10=96),1,0)</f>
        <v>0</v>
      </c>
      <c r="N10" s="65">
        <f>IF(H10&gt;J10,1,0)</f>
        <v>0</v>
      </c>
      <c r="O10" s="65">
        <f>IF(N10=N9,O9+N10,0)</f>
        <v>0</v>
      </c>
      <c r="P10" s="65">
        <f>IF(OR(O10=6,O10=12,O10=18,O10=24,O10=30,O10=36,O10=42,O10=48,O10=54,O10=60,O10=66,O10=72,O10=78,O10=84,O10=90,O10=96),1,0)</f>
        <v>0</v>
      </c>
      <c r="Q10" s="66">
        <f>M10+P10</f>
        <v>0</v>
      </c>
      <c r="R10" s="66">
        <f>Q10*ABS(S10)*0.1</f>
        <v>0</v>
      </c>
      <c r="S10" s="67">
        <f>I10*E10/40000</f>
        <v>-0.220185604485</v>
      </c>
      <c r="T10" s="60">
        <f>MIN($T$6/100*G10,150)</f>
        <v>86.2491792</v>
      </c>
      <c r="U10" s="60">
        <f>MIN($U$6/100*G10,200)</f>
        <v>107.811474</v>
      </c>
      <c r="V10" s="60">
        <f>MIN($V$6/100*G10,250)</f>
        <v>143.748632</v>
      </c>
      <c r="W10" s="60">
        <v>0.2</v>
      </c>
      <c r="X10" s="60">
        <v>0.2</v>
      </c>
      <c r="Y10" s="60">
        <v>0.6</v>
      </c>
      <c r="Z10" s="67">
        <f>IF(AND(D10&lt;49.85,H10&gt;0),$C$2*ABS(H10)/40000,(SUMPRODUCT(--(H10&gt;$T10:$V10),(H10-$T10:$V10),($W10:$Y10)))*E10/40000)</f>
        <v>0</v>
      </c>
      <c r="AA10" s="67">
        <f>IF(AND(C10&gt;=50.1,H10&lt;0),($A$2)*ABS(H10)/40000,0)</f>
        <v>0</v>
      </c>
      <c r="AB10" s="67">
        <f>S10+Z10+AA10</f>
        <v>-0.220185604485</v>
      </c>
      <c r="AC10" s="75" t="str">
        <f>IF(AB10&gt;=0,AB10,"")</f>
        <v/>
      </c>
      <c r="AD10" s="76">
        <f>IF(AB10&lt;0,AB10,"")</f>
        <v>-0.220185604485</v>
      </c>
      <c r="AE10" s="77"/>
      <c r="AF10" s="16"/>
      <c r="AG10" s="49">
        <f>ROUND((AG9-0.01),2)</f>
        <v>51.46</v>
      </c>
      <c r="AH10" s="50">
        <v>0</v>
      </c>
      <c r="AI10" s="51">
        <v>0</v>
      </c>
    </row>
    <row r="11" spans="1:38" customHeight="1" ht="15.75">
      <c r="A11" s="70">
        <v>0.03125</v>
      </c>
      <c r="B11" s="71">
        <v>0.0416666666666667</v>
      </c>
      <c r="C11" s="72">
        <v>49.94</v>
      </c>
      <c r="D11" s="73">
        <f>ROUND(C11,2)</f>
        <v>49.94</v>
      </c>
      <c r="E11" s="60">
        <v>489.46</v>
      </c>
      <c r="F11" s="60">
        <v>713.08516</v>
      </c>
      <c r="G11" s="61">
        <f>ABS(F11)</f>
        <v>713.08516</v>
      </c>
      <c r="H11" s="74">
        <v>-29.2136</v>
      </c>
      <c r="I11" s="63">
        <f>MAX(H11,-0.12*G11)</f>
        <v>-29.2136</v>
      </c>
      <c r="J11" s="63">
        <f>IF(ABS(G11)&lt;=10,0.5,IF(ABS(G11)&lt;=25,1,IF(ABS(G11)&lt;=100,2,10)))</f>
        <v>10</v>
      </c>
      <c r="K11" s="64">
        <f>IF(H11&lt;-J11,1,0)</f>
        <v>1</v>
      </c>
      <c r="L11" s="64">
        <f>IF(K11=K10,L10+K11,0)</f>
        <v>1</v>
      </c>
      <c r="M11" s="65">
        <f>IF(OR(L11=6,L11=12,L11=18,L11=24,L11=30,L11=36,L11=42,L11=48,L11=54,L11=60,L11=66,L11=72,L11=78,L11=84,L11=90,L11=96),1,0)</f>
        <v>0</v>
      </c>
      <c r="N11" s="65">
        <f>IF(H11&gt;J11,1,0)</f>
        <v>0</v>
      </c>
      <c r="O11" s="65">
        <f>IF(N11=N10,O10+N11,0)</f>
        <v>0</v>
      </c>
      <c r="P11" s="65">
        <f>IF(OR(O11=6,O11=12,O11=18,O11=24,O11=30,O11=36,O11=42,O11=48,O11=54,O11=60,O11=66,O11=72,O11=78,O11=84,O11=90,O11=96),1,0)</f>
        <v>0</v>
      </c>
      <c r="Q11" s="66">
        <f>M11+P11</f>
        <v>0</v>
      </c>
      <c r="R11" s="66">
        <f>Q11*ABS(S11)*0.1</f>
        <v>0</v>
      </c>
      <c r="S11" s="67">
        <f>I11*E11/40000</f>
        <v>-0.3574722164</v>
      </c>
      <c r="T11" s="60">
        <f>MIN($T$6/100*G11,150)</f>
        <v>85.5702192</v>
      </c>
      <c r="U11" s="60">
        <f>MIN($U$6/100*G11,200)</f>
        <v>106.962774</v>
      </c>
      <c r="V11" s="60">
        <f>MIN($V$6/100*G11,250)</f>
        <v>142.617032</v>
      </c>
      <c r="W11" s="60">
        <v>0.2</v>
      </c>
      <c r="X11" s="60">
        <v>0.2</v>
      </c>
      <c r="Y11" s="60">
        <v>0.6</v>
      </c>
      <c r="Z11" s="67">
        <f>IF(AND(D11&lt;49.85,H11&gt;0),$C$2*ABS(H11)/40000,(SUMPRODUCT(--(H11&gt;$T11:$V11),(H11-$T11:$V11),($W11:$Y11)))*E11/40000)</f>
        <v>0</v>
      </c>
      <c r="AA11" s="67">
        <f>IF(AND(C11&gt;=50.1,H11&lt;0),($A$2)*ABS(H11)/40000,0)</f>
        <v>0</v>
      </c>
      <c r="AB11" s="67">
        <f>S11+Z11+AA11</f>
        <v>-0.3574722164</v>
      </c>
      <c r="AC11" s="75" t="str">
        <f>IF(AB11&gt;=0,AB11,"")</f>
        <v/>
      </c>
      <c r="AD11" s="76">
        <f>IF(AB11&lt;0,AB11,"")</f>
        <v>-0.3574722164</v>
      </c>
      <c r="AE11" s="77"/>
      <c r="AF11" s="16"/>
      <c r="AG11" s="49">
        <f>ROUND((AG10-0.01),2)</f>
        <v>51.45</v>
      </c>
      <c r="AH11" s="50">
        <v>0</v>
      </c>
      <c r="AI11" s="51">
        <v>0</v>
      </c>
      <c r="AK11" s="78">
        <v>-21</v>
      </c>
      <c r="AL11" s="79">
        <f>IF(OR(AK11&lt;-20,AK11&gt;20),1,0)</f>
        <v>1</v>
      </c>
    </row>
    <row r="12" spans="1:38" customHeight="1" ht="15.75">
      <c r="A12" s="70">
        <v>0.0416666666666667</v>
      </c>
      <c r="B12" s="71">
        <v>0.0520833333333334</v>
      </c>
      <c r="C12" s="72">
        <v>49.96</v>
      </c>
      <c r="D12" s="73">
        <f>ROUND(C12,2)</f>
        <v>49.96</v>
      </c>
      <c r="E12" s="60">
        <v>427.35</v>
      </c>
      <c r="F12" s="60">
        <v>678.47076</v>
      </c>
      <c r="G12" s="61">
        <f>ABS(F12)</f>
        <v>678.47076</v>
      </c>
      <c r="H12" s="74">
        <v>-3.53593</v>
      </c>
      <c r="I12" s="63">
        <f>MAX(H12,-0.12*G12)</f>
        <v>-3.53593</v>
      </c>
      <c r="J12" s="63">
        <f>IF(ABS(G12)&lt;=10,0.5,IF(ABS(G12)&lt;=25,1,IF(ABS(G12)&lt;=100,2,10)))</f>
        <v>10</v>
      </c>
      <c r="K12" s="64">
        <f>IF(H12&lt;-J12,1,0)</f>
        <v>0</v>
      </c>
      <c r="L12" s="64">
        <f>IF(K12=K11,L11+K12,0)</f>
        <v>0</v>
      </c>
      <c r="M12" s="65">
        <f>IF(OR(L12=6,L12=12,L12=18,L12=24,L12=30,L12=36,L12=42,L12=48,L12=54,L12=60,L12=66,L12=72,L12=78,L12=84,L12=90,L12=96),1,0)</f>
        <v>0</v>
      </c>
      <c r="N12" s="65">
        <f>IF(H12&gt;J12,1,0)</f>
        <v>0</v>
      </c>
      <c r="O12" s="65">
        <f>IF(N12=N11,O11+N12,0)</f>
        <v>0</v>
      </c>
      <c r="P12" s="65">
        <f>IF(OR(O12=6,O12=12,O12=18,O12=24,O12=30,O12=36,O12=42,O12=48,O12=54,O12=60,O12=66,O12=72,O12=78,O12=84,O12=90,O12=96),1,0)</f>
        <v>0</v>
      </c>
      <c r="Q12" s="66">
        <f>M12+P12</f>
        <v>0</v>
      </c>
      <c r="R12" s="66">
        <f>Q12*ABS(S12)*0.1</f>
        <v>0</v>
      </c>
      <c r="S12" s="67">
        <f>I12*E12/40000</f>
        <v>-0.0377769921375</v>
      </c>
      <c r="T12" s="60">
        <f>MIN($T$6/100*G12,150)</f>
        <v>81.4164912</v>
      </c>
      <c r="U12" s="60">
        <f>MIN($U$6/100*G12,200)</f>
        <v>101.770614</v>
      </c>
      <c r="V12" s="60">
        <f>MIN($V$6/100*G12,250)</f>
        <v>135.694152</v>
      </c>
      <c r="W12" s="60">
        <v>0.2</v>
      </c>
      <c r="X12" s="60">
        <v>0.2</v>
      </c>
      <c r="Y12" s="60">
        <v>0.6</v>
      </c>
      <c r="Z12" s="67">
        <f>IF(AND(D12&lt;49.85,H12&gt;0),$C$2*ABS(H12)/40000,(SUMPRODUCT(--(H12&gt;$T12:$V12),(H12-$T12:$V12),($W12:$Y12)))*E12/40000)</f>
        <v>0</v>
      </c>
      <c r="AA12" s="67">
        <f>IF(AND(C12&gt;=50.1,H12&lt;0),($A$2)*ABS(H12)/40000,0)</f>
        <v>0</v>
      </c>
      <c r="AB12" s="67">
        <f>S12+Z12+AA12</f>
        <v>-0.0377769921375</v>
      </c>
      <c r="AC12" s="75" t="str">
        <f>IF(AB12&gt;=0,AB12,"")</f>
        <v/>
      </c>
      <c r="AD12" s="76">
        <f>IF(AB12&lt;0,AB12,"")</f>
        <v>-0.0377769921375</v>
      </c>
      <c r="AE12" s="77"/>
      <c r="AF12" s="16"/>
      <c r="AG12" s="49">
        <f>ROUND((AG11-0.01),2)</f>
        <v>51.44</v>
      </c>
      <c r="AH12" s="50">
        <v>0</v>
      </c>
      <c r="AI12" s="51">
        <v>0</v>
      </c>
      <c r="AK12" s="80" t="s">
        <v>53</v>
      </c>
      <c r="AL12" s="81"/>
    </row>
    <row r="13" spans="1:38" customHeight="1" ht="15.75">
      <c r="A13" s="70">
        <v>0.0520833333333333</v>
      </c>
      <c r="B13" s="71">
        <v>0.0625</v>
      </c>
      <c r="C13" s="72">
        <v>49.91</v>
      </c>
      <c r="D13" s="73">
        <f>ROUND(C13,2)</f>
        <v>49.91</v>
      </c>
      <c r="E13" s="60">
        <v>582.62</v>
      </c>
      <c r="F13" s="60">
        <v>683.5807600000001</v>
      </c>
      <c r="G13" s="61">
        <f>ABS(F13)</f>
        <v>683.5807600000001</v>
      </c>
      <c r="H13" s="74">
        <v>-14.19684</v>
      </c>
      <c r="I13" s="63">
        <f>MAX(H13,-0.12*G13)</f>
        <v>-14.19684</v>
      </c>
      <c r="J13" s="63">
        <f>IF(ABS(G13)&lt;=10,0.5,IF(ABS(G13)&lt;=25,1,IF(ABS(G13)&lt;=100,2,10)))</f>
        <v>10</v>
      </c>
      <c r="K13" s="64">
        <f>IF(H13&lt;-J13,1,0)</f>
        <v>1</v>
      </c>
      <c r="L13" s="64">
        <f>IF(K13=K12,L12+K13,0)</f>
        <v>0</v>
      </c>
      <c r="M13" s="65">
        <f>IF(OR(L13=6,L13=12,L13=18,L13=24,L13=30,L13=36,L13=42,L13=48,L13=54,L13=60,L13=66,L13=72,L13=78,L13=84,L13=90,L13=96),1,0)</f>
        <v>0</v>
      </c>
      <c r="N13" s="65">
        <f>IF(H13&gt;J13,1,0)</f>
        <v>0</v>
      </c>
      <c r="O13" s="65">
        <f>IF(N13=N12,O12+N13,0)</f>
        <v>0</v>
      </c>
      <c r="P13" s="65">
        <f>IF(OR(O13=6,O13=12,O13=18,O13=24,O13=30,O13=36,O13=42,O13=48,O13=54,O13=60,O13=66,O13=72,O13=78,O13=84,O13=90,O13=96),1,0)</f>
        <v>0</v>
      </c>
      <c r="Q13" s="66">
        <f>M13+P13</f>
        <v>0</v>
      </c>
      <c r="R13" s="66">
        <f>Q13*ABS(S13)*0.1</f>
        <v>0</v>
      </c>
      <c r="S13" s="67">
        <f>I13*E13/40000</f>
        <v>-0.20678407302</v>
      </c>
      <c r="T13" s="60">
        <f>MIN($T$6/100*G13,150)</f>
        <v>82.0296912</v>
      </c>
      <c r="U13" s="60">
        <f>MIN($U$6/100*G13,200)</f>
        <v>102.537114</v>
      </c>
      <c r="V13" s="60">
        <f>MIN($V$6/100*G13,250)</f>
        <v>136.716152</v>
      </c>
      <c r="W13" s="60">
        <v>0.2</v>
      </c>
      <c r="X13" s="60">
        <v>0.2</v>
      </c>
      <c r="Y13" s="60">
        <v>0.6</v>
      </c>
      <c r="Z13" s="67">
        <f>IF(AND(D13&lt;49.85,H13&gt;0),$C$2*ABS(H13)/40000,(SUMPRODUCT(--(H13&gt;$T13:$V13),(H13-$T13:$V13),($W13:$Y13)))*E13/40000)</f>
        <v>0</v>
      </c>
      <c r="AA13" s="67">
        <f>IF(AND(C13&gt;=50.1,H13&lt;0),($A$2)*ABS(H13)/40000,0)</f>
        <v>0</v>
      </c>
      <c r="AB13" s="67">
        <f>S13+Z13+AA13</f>
        <v>-0.20678407302</v>
      </c>
      <c r="AC13" s="75" t="str">
        <f>IF(AB13&gt;=0,AB13,"")</f>
        <v/>
      </c>
      <c r="AD13" s="76">
        <f>IF(AB13&lt;0,AB13,"")</f>
        <v>-0.20678407302</v>
      </c>
      <c r="AE13" s="77"/>
      <c r="AF13" s="16"/>
      <c r="AG13" s="49">
        <f>ROUND((AG12-0.01),2)</f>
        <v>51.43</v>
      </c>
      <c r="AH13" s="50">
        <v>0</v>
      </c>
      <c r="AI13" s="51">
        <v>0</v>
      </c>
      <c r="AK13" s="80"/>
      <c r="AL13" s="81"/>
    </row>
    <row r="14" spans="1:38" customHeight="1" ht="15.75">
      <c r="A14" s="70">
        <v>0.0625</v>
      </c>
      <c r="B14" s="71">
        <v>0.0729166666666667</v>
      </c>
      <c r="C14" s="72">
        <v>49.94</v>
      </c>
      <c r="D14" s="73">
        <f>ROUND(C14,2)</f>
        <v>49.94</v>
      </c>
      <c r="E14" s="60">
        <v>489.46</v>
      </c>
      <c r="F14" s="60">
        <v>709.7555599999999</v>
      </c>
      <c r="G14" s="61">
        <f>ABS(F14)</f>
        <v>709.7555599999999</v>
      </c>
      <c r="H14" s="74">
        <v>-36.65353</v>
      </c>
      <c r="I14" s="63">
        <f>MAX(H14,-0.12*G14)</f>
        <v>-36.65353</v>
      </c>
      <c r="J14" s="63">
        <f>IF(ABS(G14)&lt;=10,0.5,IF(ABS(G14)&lt;=25,1,IF(ABS(G14)&lt;=100,2,10)))</f>
        <v>10</v>
      </c>
      <c r="K14" s="64">
        <f>IF(H14&lt;-J14,1,0)</f>
        <v>1</v>
      </c>
      <c r="L14" s="64">
        <f>IF(K14=K13,L13+K14,0)</f>
        <v>1</v>
      </c>
      <c r="M14" s="65">
        <f>IF(OR(L14=6,L14=12,L14=18,L14=24,L14=30,L14=36,L14=42,L14=48,L14=54,L14=60,L14=66,L14=72,L14=78,L14=84,L14=90,L14=96),1,0)</f>
        <v>0</v>
      </c>
      <c r="N14" s="65">
        <f>IF(H14&gt;J14,1,0)</f>
        <v>0</v>
      </c>
      <c r="O14" s="65">
        <f>IF(N14=N13,O13+N14,0)</f>
        <v>0</v>
      </c>
      <c r="P14" s="65">
        <f>IF(OR(O14=6,O14=12,O14=18,O14=24,O14=30,O14=36,O14=42,O14=48,O14=54,O14=60,O14=66,O14=72,O14=78,O14=84,O14=90,O14=96),1,0)</f>
        <v>0</v>
      </c>
      <c r="Q14" s="66">
        <f>M14+P14</f>
        <v>0</v>
      </c>
      <c r="R14" s="66">
        <f>Q14*ABS(S14)*0.1</f>
        <v>0</v>
      </c>
      <c r="S14" s="67">
        <f>I14*E14/40000</f>
        <v>-0.448510919845</v>
      </c>
      <c r="T14" s="60">
        <f>MIN($T$6/100*G14,150)</f>
        <v>85.1706672</v>
      </c>
      <c r="U14" s="60">
        <f>MIN($U$6/100*G14,200)</f>
        <v>106.463334</v>
      </c>
      <c r="V14" s="60">
        <f>MIN($V$6/100*G14,250)</f>
        <v>141.951112</v>
      </c>
      <c r="W14" s="60">
        <v>0.2</v>
      </c>
      <c r="X14" s="60">
        <v>0.2</v>
      </c>
      <c r="Y14" s="60">
        <v>0.6</v>
      </c>
      <c r="Z14" s="67">
        <f>IF(AND(D14&lt;49.85,H14&gt;0),$C$2*ABS(H14)/40000,(SUMPRODUCT(--(H14&gt;$T14:$V14),(H14-$T14:$V14),($W14:$Y14)))*E14/40000)</f>
        <v>0</v>
      </c>
      <c r="AA14" s="67">
        <f>IF(AND(C14&gt;=50.1,H14&lt;0),($A$2)*ABS(H14)/40000,0)</f>
        <v>0</v>
      </c>
      <c r="AB14" s="67">
        <f>S14+Z14+AA14</f>
        <v>-0.448510919845</v>
      </c>
      <c r="AC14" s="75" t="str">
        <f>IF(AB14&gt;=0,AB14,"")</f>
        <v/>
      </c>
      <c r="AD14" s="76">
        <f>IF(AB14&lt;0,AB14,"")</f>
        <v>-0.448510919845</v>
      </c>
      <c r="AE14" s="77"/>
      <c r="AF14" s="82"/>
      <c r="AG14" s="49">
        <f>ROUND((AG13-0.01),2)</f>
        <v>51.42</v>
      </c>
      <c r="AH14" s="50">
        <v>0</v>
      </c>
      <c r="AI14" s="51">
        <v>0</v>
      </c>
      <c r="AK14" s="80"/>
      <c r="AL14" s="81"/>
    </row>
    <row r="15" spans="1:38" customHeight="1" ht="15.75">
      <c r="A15" s="70">
        <v>0.0729166666666667</v>
      </c>
      <c r="B15" s="71">
        <v>0.0833333333333334</v>
      </c>
      <c r="C15" s="72">
        <v>49.97</v>
      </c>
      <c r="D15" s="73">
        <f>ROUND(C15,2)</f>
        <v>49.97</v>
      </c>
      <c r="E15" s="60">
        <v>396.29</v>
      </c>
      <c r="F15" s="60">
        <v>679.36596</v>
      </c>
      <c r="G15" s="61">
        <f>ABS(F15)</f>
        <v>679.36596</v>
      </c>
      <c r="H15" s="74">
        <v>-10.58547</v>
      </c>
      <c r="I15" s="63">
        <f>MAX(H15,-0.12*G15)</f>
        <v>-10.58547</v>
      </c>
      <c r="J15" s="63">
        <f>IF(ABS(G15)&lt;=10,0.5,IF(ABS(G15)&lt;=25,1,IF(ABS(G15)&lt;=100,2,10)))</f>
        <v>10</v>
      </c>
      <c r="K15" s="64">
        <f>IF(H15&lt;-J15,1,0)</f>
        <v>1</v>
      </c>
      <c r="L15" s="64">
        <f>IF(K15=K14,L14+K15,0)</f>
        <v>2</v>
      </c>
      <c r="M15" s="65">
        <f>IF(OR(L15=6,L15=12,L15=18,L15=24,L15=30,L15=36,L15=42,L15=48,L15=54,L15=60,L15=66,L15=72,L15=78,L15=84,L15=90,L15=96),1,0)</f>
        <v>0</v>
      </c>
      <c r="N15" s="65">
        <f>IF(H15&gt;J15,1,0)</f>
        <v>0</v>
      </c>
      <c r="O15" s="65">
        <f>IF(N15=N14,O14+N15,0)</f>
        <v>0</v>
      </c>
      <c r="P15" s="65">
        <f>IF(OR(O15=6,O15=12,O15=18,O15=24,O15=30,O15=36,O15=42,O15=48,O15=54,O15=60,O15=66,O15=72,O15=78,O15=84,O15=90,O15=96),1,0)</f>
        <v>0</v>
      </c>
      <c r="Q15" s="66">
        <f>M15+P15</f>
        <v>0</v>
      </c>
      <c r="R15" s="66">
        <f>Q15*ABS(S15)*0.1</f>
        <v>0</v>
      </c>
      <c r="S15" s="67">
        <f>I15*E15/40000</f>
        <v>-0.1048728976575</v>
      </c>
      <c r="T15" s="60">
        <f>MIN($T$6/100*G15,150)</f>
        <v>81.52391519999999</v>
      </c>
      <c r="U15" s="60">
        <f>MIN($U$6/100*G15,200)</f>
        <v>101.904894</v>
      </c>
      <c r="V15" s="60">
        <f>MIN($V$6/100*G15,250)</f>
        <v>135.873192</v>
      </c>
      <c r="W15" s="60">
        <v>0.2</v>
      </c>
      <c r="X15" s="60">
        <v>0.2</v>
      </c>
      <c r="Y15" s="60">
        <v>0.6</v>
      </c>
      <c r="Z15" s="67">
        <f>IF(AND(D15&lt;49.85,H15&gt;0),$C$2*ABS(H15)/40000,(SUMPRODUCT(--(H15&gt;$T15:$V15),(H15-$T15:$V15),($W15:$Y15)))*E15/40000)</f>
        <v>0</v>
      </c>
      <c r="AA15" s="67">
        <f>IF(AND(C15&gt;=50.1,H15&lt;0),($A$2)*ABS(H15)/40000,0)</f>
        <v>0</v>
      </c>
      <c r="AB15" s="67">
        <f>S15+Z15+AA15</f>
        <v>-0.1048728976575</v>
      </c>
      <c r="AC15" s="75" t="str">
        <f>IF(AB15&gt;=0,AB15,"")</f>
        <v/>
      </c>
      <c r="AD15" s="76">
        <f>IF(AB15&lt;0,AB15,"")</f>
        <v>-0.1048728976575</v>
      </c>
      <c r="AE15" s="77"/>
      <c r="AF15" s="16"/>
      <c r="AG15" s="49">
        <f>ROUND((AG14-0.01),2)</f>
        <v>51.41</v>
      </c>
      <c r="AH15" s="50">
        <v>0</v>
      </c>
      <c r="AI15" s="51">
        <v>0</v>
      </c>
      <c r="AK15" s="78">
        <v>0</v>
      </c>
      <c r="AL15" s="79">
        <f>IF(AK15=0,1,IF(MOD(AK15,12)&gt;0,1,0))</f>
        <v>1</v>
      </c>
    </row>
    <row r="16" spans="1:38" customHeight="1" ht="15.75">
      <c r="A16" s="70">
        <v>0.0833333333333333</v>
      </c>
      <c r="B16" s="71">
        <v>0.09375</v>
      </c>
      <c r="C16" s="72">
        <v>50.01</v>
      </c>
      <c r="D16" s="73">
        <f>ROUND(C16,2)</f>
        <v>50.01</v>
      </c>
      <c r="E16" s="60">
        <v>242.5</v>
      </c>
      <c r="F16" s="60">
        <v>668.93836</v>
      </c>
      <c r="G16" s="61">
        <f>ABS(F16)</f>
        <v>668.93836</v>
      </c>
      <c r="H16" s="74">
        <v>-1.3008</v>
      </c>
      <c r="I16" s="63">
        <f>MAX(H16,-0.12*G16)</f>
        <v>-1.3008</v>
      </c>
      <c r="J16" s="63">
        <f>IF(ABS(G16)&lt;=10,0.5,IF(ABS(G16)&lt;=25,1,IF(ABS(G16)&lt;=100,2,10)))</f>
        <v>10</v>
      </c>
      <c r="K16" s="64">
        <f>IF(H16&lt;-J16,1,0)</f>
        <v>0</v>
      </c>
      <c r="L16" s="64">
        <f>IF(K16=K15,L15+K16,0)</f>
        <v>0</v>
      </c>
      <c r="M16" s="65">
        <f>IF(OR(L16=6,L16=12,L16=18,L16=24,L16=30,L16=36,L16=42,L16=48,L16=54,L16=60,L16=66,L16=72,L16=78,L16=84,L16=90,L16=96),1,0)</f>
        <v>0</v>
      </c>
      <c r="N16" s="65">
        <f>IF(H16&gt;J16,1,0)</f>
        <v>0</v>
      </c>
      <c r="O16" s="65">
        <f>IF(N16=N15,O15+N16,0)</f>
        <v>0</v>
      </c>
      <c r="P16" s="65">
        <f>IF(OR(O16=6,O16=12,O16=18,O16=24,O16=30,O16=36,O16=42,O16=48,O16=54,O16=60,O16=66,O16=72,O16=78,O16=84,O16=90,O16=96),1,0)</f>
        <v>0</v>
      </c>
      <c r="Q16" s="66">
        <f>M16+P16</f>
        <v>0</v>
      </c>
      <c r="R16" s="66">
        <f>Q16*ABS(S16)*0.1</f>
        <v>0</v>
      </c>
      <c r="S16" s="67">
        <f>I16*E16/40000</f>
        <v>-0.0078861</v>
      </c>
      <c r="T16" s="60">
        <f>MIN($T$6/100*G16,150)</f>
        <v>80.27260319999999</v>
      </c>
      <c r="U16" s="60">
        <f>MIN($U$6/100*G16,200)</f>
        <v>100.340754</v>
      </c>
      <c r="V16" s="60">
        <f>MIN($V$6/100*G16,250)</f>
        <v>133.787672</v>
      </c>
      <c r="W16" s="60">
        <v>0.2</v>
      </c>
      <c r="X16" s="60">
        <v>0.2</v>
      </c>
      <c r="Y16" s="60">
        <v>0.6</v>
      </c>
      <c r="Z16" s="67">
        <f>IF(AND(D16&lt;49.85,H16&gt;0),$C$2*ABS(H16)/40000,(SUMPRODUCT(--(H16&gt;$T16:$V16),(H16-$T16:$V16),($W16:$Y16)))*E16/40000)</f>
        <v>0</v>
      </c>
      <c r="AA16" s="67">
        <f>IF(AND(C16&gt;=50.1,H16&lt;0),($A$2)*ABS(H16)/40000,0)</f>
        <v>0</v>
      </c>
      <c r="AB16" s="67">
        <f>S16+Z16+AA16</f>
        <v>-0.0078861</v>
      </c>
      <c r="AC16" s="75" t="str">
        <f>IF(AB16&gt;=0,AB16,"")</f>
        <v/>
      </c>
      <c r="AD16" s="76">
        <f>IF(AB16&lt;0,AB16,"")</f>
        <v>-0.0078861</v>
      </c>
      <c r="AE16" s="77"/>
      <c r="AF16" s="16"/>
      <c r="AG16" s="49">
        <f>ROUND((AG15-0.01),2)</f>
        <v>51.4</v>
      </c>
      <c r="AH16" s="50">
        <v>0</v>
      </c>
      <c r="AI16" s="51">
        <v>0</v>
      </c>
    </row>
    <row r="17" spans="1:38" customHeight="1" ht="15.75">
      <c r="A17" s="70">
        <v>0.09375</v>
      </c>
      <c r="B17" s="71">
        <v>0.104166666666667</v>
      </c>
      <c r="C17" s="72">
        <v>50</v>
      </c>
      <c r="D17" s="73">
        <f>ROUND(C17,2)</f>
        <v>50</v>
      </c>
      <c r="E17" s="60">
        <v>303.13</v>
      </c>
      <c r="F17" s="60">
        <v>664.354</v>
      </c>
      <c r="G17" s="61">
        <f>ABS(F17)</f>
        <v>664.354</v>
      </c>
      <c r="H17" s="74">
        <v>8.69651</v>
      </c>
      <c r="I17" s="63">
        <f>MAX(H17,-0.12*G17)</f>
        <v>8.69651</v>
      </c>
      <c r="J17" s="63">
        <f>IF(ABS(G17)&lt;=10,0.5,IF(ABS(G17)&lt;=25,1,IF(ABS(G17)&lt;=100,2,10)))</f>
        <v>10</v>
      </c>
      <c r="K17" s="64">
        <f>IF(H17&lt;-J17,1,0)</f>
        <v>0</v>
      </c>
      <c r="L17" s="64">
        <f>IF(K17=K16,L16+K17,0)</f>
        <v>0</v>
      </c>
      <c r="M17" s="65">
        <f>IF(OR(L17=6,L17=12,L17=18,L17=24,L17=30,L17=36,L17=42,L17=48,L17=54,L17=60,L17=66,L17=72,L17=78,L17=84,L17=90,L17=96),1,0)</f>
        <v>0</v>
      </c>
      <c r="N17" s="65">
        <f>IF(H17&gt;J17,1,0)</f>
        <v>0</v>
      </c>
      <c r="O17" s="65">
        <f>IF(N17=N16,O16+N17,0)</f>
        <v>0</v>
      </c>
      <c r="P17" s="65">
        <f>IF(OR(O17=6,O17=12,O17=18,O17=24,O17=30,O17=36,O17=42,O17=48,O17=54,O17=60,O17=66,O17=72,O17=78,O17=84,O17=90,O17=96),1,0)</f>
        <v>0</v>
      </c>
      <c r="Q17" s="66">
        <f>M17+P17</f>
        <v>0</v>
      </c>
      <c r="R17" s="66">
        <f>Q17*ABS(S17)*0.1</f>
        <v>0</v>
      </c>
      <c r="S17" s="67">
        <f>I17*E17/40000</f>
        <v>0.0659043269075</v>
      </c>
      <c r="T17" s="60">
        <f>MIN($T$6/100*G17,150)</f>
        <v>79.72248</v>
      </c>
      <c r="U17" s="60">
        <f>MIN($U$6/100*G17,200)</f>
        <v>99.65310000000001</v>
      </c>
      <c r="V17" s="60">
        <f>MIN($V$6/100*G17,250)</f>
        <v>132.8708</v>
      </c>
      <c r="W17" s="60">
        <v>0.2</v>
      </c>
      <c r="X17" s="60">
        <v>0.2</v>
      </c>
      <c r="Y17" s="60">
        <v>0.6</v>
      </c>
      <c r="Z17" s="67">
        <f>IF(AND(D17&lt;49.85,H17&gt;0),$C$2*ABS(H17)/40000,(SUMPRODUCT(--(H17&gt;$T17:$V17),(H17-$T17:$V17),($W17:$Y17)))*E17/40000)</f>
        <v>0</v>
      </c>
      <c r="AA17" s="67">
        <f>IF(AND(C17&gt;=50.1,H17&lt;0),($A$2)*ABS(H17)/40000,0)</f>
        <v>0</v>
      </c>
      <c r="AB17" s="67">
        <f>S17+Z17+AA17</f>
        <v>0.0659043269075</v>
      </c>
      <c r="AC17" s="75">
        <f>IF(AB17&gt;=0,AB17,"")</f>
        <v>0.0659043269075</v>
      </c>
      <c r="AD17" s="76" t="str">
        <f>IF(AB17&lt;0,AB17,"")</f>
        <v/>
      </c>
      <c r="AE17" s="77"/>
      <c r="AF17" s="83"/>
      <c r="AG17" s="49">
        <f>ROUND((AG16-0.01),2)</f>
        <v>51.39</v>
      </c>
      <c r="AH17" s="50">
        <v>0</v>
      </c>
      <c r="AI17" s="51">
        <v>0</v>
      </c>
    </row>
    <row r="18" spans="1:38" customHeight="1" ht="15.75">
      <c r="A18" s="70">
        <v>0.104166666666667</v>
      </c>
      <c r="B18" s="71">
        <v>0.114583333333334</v>
      </c>
      <c r="C18" s="72">
        <v>50</v>
      </c>
      <c r="D18" s="73">
        <f>ROUND(C18,2)</f>
        <v>50</v>
      </c>
      <c r="E18" s="60">
        <v>303.13</v>
      </c>
      <c r="F18" s="60">
        <v>664.5288</v>
      </c>
      <c r="G18" s="61">
        <f>ABS(F18)</f>
        <v>664.5288</v>
      </c>
      <c r="H18" s="74">
        <v>11.70127</v>
      </c>
      <c r="I18" s="63">
        <f>MAX(H18,-0.12*G18)</f>
        <v>11.70127</v>
      </c>
      <c r="J18" s="63">
        <f>IF(ABS(G18)&lt;=10,0.5,IF(ABS(G18)&lt;=25,1,IF(ABS(G18)&lt;=100,2,10)))</f>
        <v>10</v>
      </c>
      <c r="K18" s="64">
        <f>IF(H18&lt;-J18,1,0)</f>
        <v>0</v>
      </c>
      <c r="L18" s="64">
        <f>IF(K18=K17,L17+K18,0)</f>
        <v>0</v>
      </c>
      <c r="M18" s="65">
        <f>IF(OR(L18=6,L18=12,L18=18,L18=24,L18=30,L18=36,L18=42,L18=48,L18=54,L18=60,L18=66,L18=72,L18=78,L18=84,L18=90,L18=96),1,0)</f>
        <v>0</v>
      </c>
      <c r="N18" s="65">
        <f>IF(H18&gt;J18,1,0)</f>
        <v>1</v>
      </c>
      <c r="O18" s="65">
        <f>IF(N18=N17,O17+N18,0)</f>
        <v>0</v>
      </c>
      <c r="P18" s="65">
        <f>IF(OR(O18=6,O18=12,O18=18,O18=24,O18=30,O18=36,O18=42,O18=48,O18=54,O18=60,O18=66,O18=72,O18=78,O18=84,O18=90,O18=96),1,0)</f>
        <v>0</v>
      </c>
      <c r="Q18" s="66">
        <f>M18+P18</f>
        <v>0</v>
      </c>
      <c r="R18" s="66">
        <f>Q18*ABS(S18)*0.1</f>
        <v>0</v>
      </c>
      <c r="S18" s="67">
        <f>I18*E18/40000</f>
        <v>0.0886751493775</v>
      </c>
      <c r="T18" s="60">
        <f>MIN($T$6/100*G18,150)</f>
        <v>79.74345600000001</v>
      </c>
      <c r="U18" s="60">
        <f>MIN($U$6/100*G18,200)</f>
        <v>99.67932</v>
      </c>
      <c r="V18" s="60">
        <f>MIN($V$6/100*G18,250)</f>
        <v>132.90576</v>
      </c>
      <c r="W18" s="60">
        <v>0.2</v>
      </c>
      <c r="X18" s="60">
        <v>0.2</v>
      </c>
      <c r="Y18" s="60">
        <v>0.6</v>
      </c>
      <c r="Z18" s="67">
        <f>IF(AND(D18&lt;49.85,H18&gt;0),$C$2*ABS(H18)/40000,(SUMPRODUCT(--(H18&gt;$T18:$V18),(H18-$T18:$V18),($W18:$Y18)))*E18/40000)</f>
        <v>0</v>
      </c>
      <c r="AA18" s="67">
        <f>IF(AND(C18&gt;=50.1,H18&lt;0),($A$2)*ABS(H18)/40000,0)</f>
        <v>0</v>
      </c>
      <c r="AB18" s="67">
        <f>S18+Z18+AA18</f>
        <v>0.0886751493775</v>
      </c>
      <c r="AC18" s="75">
        <f>IF(AB18&gt;=0,AB18,"")</f>
        <v>0.0886751493775</v>
      </c>
      <c r="AD18" s="76" t="str">
        <f>IF(AB18&lt;0,AB18,"")</f>
        <v/>
      </c>
      <c r="AE18" s="77"/>
      <c r="AF18" s="84"/>
      <c r="AG18" s="49">
        <f>ROUND((AG17-0.01),2)</f>
        <v>51.38</v>
      </c>
      <c r="AH18" s="50">
        <v>0</v>
      </c>
      <c r="AI18" s="51">
        <v>0</v>
      </c>
    </row>
    <row r="19" spans="1:38" customHeight="1" ht="15.75">
      <c r="A19" s="70">
        <v>0.114583333333333</v>
      </c>
      <c r="B19" s="71">
        <v>0.125</v>
      </c>
      <c r="C19" s="72">
        <v>50.02</v>
      </c>
      <c r="D19" s="73">
        <f>ROUND(C19,2)</f>
        <v>50.02</v>
      </c>
      <c r="E19" s="60">
        <v>181.88</v>
      </c>
      <c r="F19" s="60">
        <v>700.5992</v>
      </c>
      <c r="G19" s="61">
        <f>ABS(F19)</f>
        <v>700.5992</v>
      </c>
      <c r="H19" s="74">
        <v>-34.00099</v>
      </c>
      <c r="I19" s="63">
        <f>MAX(H19,-0.12*G19)</f>
        <v>-34.00099</v>
      </c>
      <c r="J19" s="63">
        <f>IF(ABS(G19)&lt;=10,0.5,IF(ABS(G19)&lt;=25,1,IF(ABS(G19)&lt;=100,2,10)))</f>
        <v>10</v>
      </c>
      <c r="K19" s="64">
        <f>IF(H19&lt;-J19,1,0)</f>
        <v>1</v>
      </c>
      <c r="L19" s="64">
        <f>IF(K19=K18,L18+K19,0)</f>
        <v>0</v>
      </c>
      <c r="M19" s="65">
        <f>IF(OR(L19=6,L19=12,L19=18,L19=24,L19=30,L19=36,L19=42,L19=48,L19=54,L19=60,L19=66,L19=72,L19=78,L19=84,L19=90,L19=96),1,0)</f>
        <v>0</v>
      </c>
      <c r="N19" s="65">
        <f>IF(H19&gt;J19,1,0)</f>
        <v>0</v>
      </c>
      <c r="O19" s="65">
        <f>IF(N19=N18,O18+N19,0)</f>
        <v>0</v>
      </c>
      <c r="P19" s="65">
        <f>IF(OR(O19=6,O19=12,O19=18,O19=24,O19=30,O19=36,O19=42,O19=48,O19=54,O19=60,O19=66,O19=72,O19=78,O19=84,O19=90,O19=96),1,0)</f>
        <v>0</v>
      </c>
      <c r="Q19" s="66">
        <f>M19+P19</f>
        <v>0</v>
      </c>
      <c r="R19" s="66">
        <f>Q19*ABS(S19)*0.1</f>
        <v>0</v>
      </c>
      <c r="S19" s="67">
        <f>I19*E19/40000</f>
        <v>-0.15460250153</v>
      </c>
      <c r="T19" s="60">
        <f>MIN($T$6/100*G19,150)</f>
        <v>84.071904</v>
      </c>
      <c r="U19" s="60">
        <f>MIN($U$6/100*G19,200)</f>
        <v>105.08988</v>
      </c>
      <c r="V19" s="60">
        <f>MIN($V$6/100*G19,250)</f>
        <v>140.11984</v>
      </c>
      <c r="W19" s="60">
        <v>0.2</v>
      </c>
      <c r="X19" s="60">
        <v>0.2</v>
      </c>
      <c r="Y19" s="60">
        <v>0.6</v>
      </c>
      <c r="Z19" s="67">
        <f>IF(AND(D19&lt;49.85,H19&gt;0),$C$2*ABS(H19)/40000,(SUMPRODUCT(--(H19&gt;$T19:$V19),(H19-$T19:$V19),($W19:$Y19)))*E19/40000)</f>
        <v>0</v>
      </c>
      <c r="AA19" s="67">
        <f>IF(AND(C19&gt;=50.1,H19&lt;0),($A$2)*ABS(H19)/40000,0)</f>
        <v>0</v>
      </c>
      <c r="AB19" s="67">
        <f>S19+Z19+AA19</f>
        <v>-0.15460250153</v>
      </c>
      <c r="AC19" s="75" t="str">
        <f>IF(AB19&gt;=0,AB19,"")</f>
        <v/>
      </c>
      <c r="AD19" s="76">
        <f>IF(AB19&lt;0,AB19,"")</f>
        <v>-0.15460250153</v>
      </c>
      <c r="AE19" s="77"/>
      <c r="AF19" s="84"/>
      <c r="AG19" s="49">
        <f>ROUND((AG18-0.01),2)</f>
        <v>51.37</v>
      </c>
      <c r="AH19" s="50">
        <v>0</v>
      </c>
      <c r="AI19" s="51">
        <v>0</v>
      </c>
    </row>
    <row r="20" spans="1:38" customHeight="1" ht="15.75">
      <c r="A20" s="70">
        <v>0.125</v>
      </c>
      <c r="B20" s="71">
        <v>0.135416666666667</v>
      </c>
      <c r="C20" s="72">
        <v>50</v>
      </c>
      <c r="D20" s="73">
        <f>ROUND(C20,2)</f>
        <v>50</v>
      </c>
      <c r="E20" s="60">
        <v>303.13</v>
      </c>
      <c r="F20" s="60">
        <v>700.9456</v>
      </c>
      <c r="G20" s="61">
        <f>ABS(F20)</f>
        <v>700.9456</v>
      </c>
      <c r="H20" s="74">
        <v>-41.60421</v>
      </c>
      <c r="I20" s="63">
        <f>MAX(H20,-0.12*G20)</f>
        <v>-41.60421</v>
      </c>
      <c r="J20" s="63">
        <f>IF(ABS(G20)&lt;=10,0.5,IF(ABS(G20)&lt;=25,1,IF(ABS(G20)&lt;=100,2,10)))</f>
        <v>10</v>
      </c>
      <c r="K20" s="64">
        <f>IF(H20&lt;-J20,1,0)</f>
        <v>1</v>
      </c>
      <c r="L20" s="64">
        <f>IF(K20=K19,L19+K20,0)</f>
        <v>1</v>
      </c>
      <c r="M20" s="65">
        <f>IF(OR(L20=6,L20=12,L20=18,L20=24,L20=30,L20=36,L20=42,L20=48,L20=54,L20=60,L20=66,L20=72,L20=78,L20=84,L20=90,L20=96),1,0)</f>
        <v>0</v>
      </c>
      <c r="N20" s="65">
        <f>IF(H20&gt;J20,1,0)</f>
        <v>0</v>
      </c>
      <c r="O20" s="65">
        <f>IF(N20=N19,O19+N20,0)</f>
        <v>0</v>
      </c>
      <c r="P20" s="65">
        <f>IF(OR(O20=6,O20=12,O20=18,O20=24,O20=30,O20=36,O20=42,O20=48,O20=54,O20=60,O20=66,O20=72,O20=78,O20=84,O20=90,O20=96),1,0)</f>
        <v>0</v>
      </c>
      <c r="Q20" s="66">
        <f>M20+P20</f>
        <v>0</v>
      </c>
      <c r="R20" s="66">
        <f>Q20*ABS(S20)*0.1</f>
        <v>0</v>
      </c>
      <c r="S20" s="67">
        <f>I20*E20/40000</f>
        <v>-0.3152871044325</v>
      </c>
      <c r="T20" s="60">
        <f>MIN($T$6/100*G20,150)</f>
        <v>84.113472</v>
      </c>
      <c r="U20" s="60">
        <f>MIN($U$6/100*G20,200)</f>
        <v>105.14184</v>
      </c>
      <c r="V20" s="60">
        <f>MIN($V$6/100*G20,250)</f>
        <v>140.18912</v>
      </c>
      <c r="W20" s="60">
        <v>0.2</v>
      </c>
      <c r="X20" s="60">
        <v>0.2</v>
      </c>
      <c r="Y20" s="60">
        <v>0.6</v>
      </c>
      <c r="Z20" s="67">
        <f>IF(AND(D20&lt;49.85,H20&gt;0),$C$2*ABS(H20)/40000,(SUMPRODUCT(--(H20&gt;$T20:$V20),(H20-$T20:$V20),($W20:$Y20)))*E20/40000)</f>
        <v>0</v>
      </c>
      <c r="AA20" s="67">
        <f>IF(AND(C20&gt;=50.1,H20&lt;0),($A$2)*ABS(H20)/40000,0)</f>
        <v>0</v>
      </c>
      <c r="AB20" s="67">
        <f>S20+Z20+AA20</f>
        <v>-0.3152871044325</v>
      </c>
      <c r="AC20" s="75" t="str">
        <f>IF(AB20&gt;=0,AB20,"")</f>
        <v/>
      </c>
      <c r="AD20" s="76">
        <f>IF(AB20&lt;0,AB20,"")</f>
        <v>-0.3152871044325</v>
      </c>
      <c r="AE20" s="77"/>
      <c r="AF20" s="84"/>
      <c r="AG20" s="49">
        <f>ROUND((AG19-0.01),2)</f>
        <v>51.36</v>
      </c>
      <c r="AH20" s="50">
        <v>0</v>
      </c>
      <c r="AI20" s="51">
        <v>0</v>
      </c>
    </row>
    <row r="21" spans="1:38" customHeight="1" ht="15.75">
      <c r="A21" s="70">
        <v>0.135416666666667</v>
      </c>
      <c r="B21" s="71">
        <v>0.145833333333334</v>
      </c>
      <c r="C21" s="72">
        <v>50</v>
      </c>
      <c r="D21" s="73">
        <f>ROUND(C21,2)</f>
        <v>50</v>
      </c>
      <c r="E21" s="60">
        <v>303.13</v>
      </c>
      <c r="F21" s="60">
        <v>706.068</v>
      </c>
      <c r="G21" s="61">
        <f>ABS(F21)</f>
        <v>706.068</v>
      </c>
      <c r="H21" s="74">
        <v>-48.82114</v>
      </c>
      <c r="I21" s="63">
        <f>MAX(H21,-0.12*G21)</f>
        <v>-48.82114</v>
      </c>
      <c r="J21" s="63">
        <f>IF(ABS(G21)&lt;=10,0.5,IF(ABS(G21)&lt;=25,1,IF(ABS(G21)&lt;=100,2,10)))</f>
        <v>10</v>
      </c>
      <c r="K21" s="64">
        <f>IF(H21&lt;-J21,1,0)</f>
        <v>1</v>
      </c>
      <c r="L21" s="64">
        <f>IF(K21=K20,L20+K21,0)</f>
        <v>2</v>
      </c>
      <c r="M21" s="65">
        <f>IF(OR(L21=6,L21=12,L21=18,L21=24,L21=30,L21=36,L21=42,L21=48,L21=54,L21=60,L21=66,L21=72,L21=78,L21=84,L21=90,L21=96),1,0)</f>
        <v>0</v>
      </c>
      <c r="N21" s="65">
        <f>IF(H21&gt;J21,1,0)</f>
        <v>0</v>
      </c>
      <c r="O21" s="65">
        <f>IF(N21=N20,O20+N21,0)</f>
        <v>0</v>
      </c>
      <c r="P21" s="65">
        <f>IF(OR(O21=6,O21=12,O21=18,O21=24,O21=30,O21=36,O21=42,O21=48,O21=54,O21=60,O21=66,O21=72,O21=78,O21=84,O21=90,O21=96),1,0)</f>
        <v>0</v>
      </c>
      <c r="Q21" s="66">
        <f>M21+P21</f>
        <v>0</v>
      </c>
      <c r="R21" s="66">
        <f>Q21*ABS(S21)*0.1</f>
        <v>0</v>
      </c>
      <c r="S21" s="67">
        <f>I21*E21/40000</f>
        <v>-0.369978804205</v>
      </c>
      <c r="T21" s="60">
        <f>MIN($T$6/100*G21,150)</f>
        <v>84.72815999999999</v>
      </c>
      <c r="U21" s="60">
        <f>MIN($U$6/100*G21,200)</f>
        <v>105.9102</v>
      </c>
      <c r="V21" s="60">
        <f>MIN($V$6/100*G21,250)</f>
        <v>141.2136</v>
      </c>
      <c r="W21" s="60">
        <v>0.2</v>
      </c>
      <c r="X21" s="60">
        <v>0.2</v>
      </c>
      <c r="Y21" s="60">
        <v>0.6</v>
      </c>
      <c r="Z21" s="67">
        <f>IF(AND(D21&lt;49.85,H21&gt;0),$C$2*ABS(H21)/40000,(SUMPRODUCT(--(H21&gt;$T21:$V21),(H21-$T21:$V21),($W21:$Y21)))*E21/40000)</f>
        <v>0</v>
      </c>
      <c r="AA21" s="67">
        <f>IF(AND(C21&gt;=50.1,H21&lt;0),($A$2)*ABS(H21)/40000,0)</f>
        <v>0</v>
      </c>
      <c r="AB21" s="67">
        <f>S21+Z21+AA21</f>
        <v>-0.369978804205</v>
      </c>
      <c r="AC21" s="75" t="str">
        <f>IF(AB21&gt;=0,AB21,"")</f>
        <v/>
      </c>
      <c r="AD21" s="76">
        <f>IF(AB21&lt;0,AB21,"")</f>
        <v>-0.369978804205</v>
      </c>
      <c r="AE21" s="77"/>
      <c r="AF21" s="84"/>
      <c r="AG21" s="49">
        <f>ROUND((AG20-0.01),2)</f>
        <v>51.35</v>
      </c>
      <c r="AH21" s="50">
        <v>0</v>
      </c>
      <c r="AI21" s="51">
        <v>0</v>
      </c>
    </row>
    <row r="22" spans="1:38" customHeight="1" ht="15.75">
      <c r="A22" s="70">
        <v>0.145833333333333</v>
      </c>
      <c r="B22" s="71">
        <v>0.15625</v>
      </c>
      <c r="C22" s="72">
        <v>49.97</v>
      </c>
      <c r="D22" s="73">
        <f>ROUND(C22,2)</f>
        <v>49.97</v>
      </c>
      <c r="E22" s="60">
        <v>396.29</v>
      </c>
      <c r="F22" s="60">
        <v>564.9176</v>
      </c>
      <c r="G22" s="61">
        <f>ABS(F22)</f>
        <v>564.9176</v>
      </c>
      <c r="H22" s="74">
        <v>101.67746</v>
      </c>
      <c r="I22" s="63">
        <f>MAX(H22,-0.12*G22)</f>
        <v>101.67746</v>
      </c>
      <c r="J22" s="63">
        <f>IF(ABS(G22)&lt;=10,0.5,IF(ABS(G22)&lt;=25,1,IF(ABS(G22)&lt;=100,2,10)))</f>
        <v>10</v>
      </c>
      <c r="K22" s="64">
        <f>IF(H22&lt;-J22,1,0)</f>
        <v>0</v>
      </c>
      <c r="L22" s="64">
        <f>IF(K22=K21,L21+K22,0)</f>
        <v>0</v>
      </c>
      <c r="M22" s="65">
        <f>IF(OR(L22=6,L22=12,L22=18,L22=24,L22=30,L22=36,L22=42,L22=48,L22=54,L22=60,L22=66,L22=72,L22=78,L22=84,L22=90,L22=96),1,0)</f>
        <v>0</v>
      </c>
      <c r="N22" s="65">
        <f>IF(H22&gt;J22,1,0)</f>
        <v>1</v>
      </c>
      <c r="O22" s="65">
        <f>IF(N22=N21,O21+N22,0)</f>
        <v>0</v>
      </c>
      <c r="P22" s="65">
        <f>IF(OR(O22=6,O22=12,O22=18,O22=24,O22=30,O22=36,O22=42,O22=48,O22=54,O22=60,O22=66,O22=72,O22=78,O22=84,O22=90,O22=96),1,0)</f>
        <v>0</v>
      </c>
      <c r="Q22" s="66">
        <f>M22+P22</f>
        <v>0</v>
      </c>
      <c r="R22" s="66">
        <f>Q22*ABS(S22)*0.1</f>
        <v>0</v>
      </c>
      <c r="S22" s="67">
        <f>I22*E22/40000</f>
        <v>1.007344015585</v>
      </c>
      <c r="T22" s="60">
        <f>MIN($T$6/100*G22,150)</f>
        <v>67.79011199999999</v>
      </c>
      <c r="U22" s="60">
        <f>MIN($U$6/100*G22,200)</f>
        <v>84.73764</v>
      </c>
      <c r="V22" s="60">
        <f>MIN($V$6/100*G22,250)</f>
        <v>112.98352</v>
      </c>
      <c r="W22" s="60">
        <v>0.2</v>
      </c>
      <c r="X22" s="60">
        <v>0.2</v>
      </c>
      <c r="Y22" s="60">
        <v>0.6</v>
      </c>
      <c r="Z22" s="67">
        <f>IF(AND(D22&lt;49.85,H22&gt;0),$C$2*ABS(H22)/40000,(SUMPRODUCT(--(H22&gt;$T22:$V22),(H22-$T22:$V22),($W22:$Y22)))*E22/40000)</f>
        <v>0.1007114920336</v>
      </c>
      <c r="AA22" s="67">
        <f>IF(AND(C22&gt;=50.1,H22&lt;0),($A$2)*ABS(H22)/40000,0)</f>
        <v>0</v>
      </c>
      <c r="AB22" s="67">
        <f>S22+Z22+AA22</f>
        <v>1.1080555076186</v>
      </c>
      <c r="AC22" s="75">
        <f>IF(AB22&gt;=0,AB22,"")</f>
        <v>1.1080555076186</v>
      </c>
      <c r="AD22" s="76" t="str">
        <f>IF(AB22&lt;0,AB22,"")</f>
        <v/>
      </c>
      <c r="AE22" s="77"/>
      <c r="AF22" s="84"/>
      <c r="AG22" s="49">
        <f>ROUND((AG21-0.01),2)</f>
        <v>51.34</v>
      </c>
      <c r="AH22" s="50">
        <v>0</v>
      </c>
      <c r="AI22" s="51">
        <v>0</v>
      </c>
    </row>
    <row r="23" spans="1:38" customHeight="1" ht="15.75">
      <c r="A23" s="70">
        <v>0.15625</v>
      </c>
      <c r="B23" s="71">
        <v>0.166666666666667</v>
      </c>
      <c r="C23" s="72">
        <v>49.91</v>
      </c>
      <c r="D23" s="73">
        <f>ROUND(C23,2)</f>
        <v>49.91</v>
      </c>
      <c r="E23" s="60">
        <v>582.62</v>
      </c>
      <c r="F23" s="60">
        <v>672.9068</v>
      </c>
      <c r="G23" s="61">
        <f>ABS(F23)</f>
        <v>672.9068</v>
      </c>
      <c r="H23" s="74">
        <v>-6.47336</v>
      </c>
      <c r="I23" s="63">
        <f>MAX(H23,-0.12*G23)</f>
        <v>-6.47336</v>
      </c>
      <c r="J23" s="63">
        <f>IF(ABS(G23)&lt;=10,0.5,IF(ABS(G23)&lt;=25,1,IF(ABS(G23)&lt;=100,2,10)))</f>
        <v>10</v>
      </c>
      <c r="K23" s="64">
        <f>IF(H23&lt;-J23,1,0)</f>
        <v>0</v>
      </c>
      <c r="L23" s="64">
        <f>IF(K23=K22,L22+K23,0)</f>
        <v>0</v>
      </c>
      <c r="M23" s="65">
        <f>IF(OR(L23=6,L23=12,L23=18,L23=24,L23=30,L23=36,L23=42,L23=48,L23=54,L23=60,L23=66,L23=72,L23=78,L23=84,L23=90,L23=96),1,0)</f>
        <v>0</v>
      </c>
      <c r="N23" s="65">
        <f>IF(H23&gt;J23,1,0)</f>
        <v>0</v>
      </c>
      <c r="O23" s="65">
        <f>IF(N23=N22,O22+N23,0)</f>
        <v>0</v>
      </c>
      <c r="P23" s="65">
        <f>IF(OR(O23=6,O23=12,O23=18,O23=24,O23=30,O23=36,O23=42,O23=48,O23=54,O23=60,O23=66,O23=72,O23=78,O23=84,O23=90,O23=96),1,0)</f>
        <v>0</v>
      </c>
      <c r="Q23" s="66">
        <f>M23+P23</f>
        <v>0</v>
      </c>
      <c r="R23" s="66">
        <f>Q23*ABS(S23)*0.1</f>
        <v>0</v>
      </c>
      <c r="S23" s="67">
        <f>I23*E23/40000</f>
        <v>-0.09428772508</v>
      </c>
      <c r="T23" s="60">
        <f>MIN($T$6/100*G23,150)</f>
        <v>80.74881599999999</v>
      </c>
      <c r="U23" s="60">
        <f>MIN($U$6/100*G23,200)</f>
        <v>100.93602</v>
      </c>
      <c r="V23" s="60">
        <f>MIN($V$6/100*G23,250)</f>
        <v>134.58136</v>
      </c>
      <c r="W23" s="60">
        <v>0.2</v>
      </c>
      <c r="X23" s="60">
        <v>0.2</v>
      </c>
      <c r="Y23" s="60">
        <v>0.6</v>
      </c>
      <c r="Z23" s="67">
        <f>IF(AND(D23&lt;49.85,H23&gt;0),$C$2*ABS(H23)/40000,(SUMPRODUCT(--(H23&gt;$T23:$V23),(H23-$T23:$V23),($W23:$Y23)))*E23/40000)</f>
        <v>0</v>
      </c>
      <c r="AA23" s="67">
        <f>IF(AND(C23&gt;=50.1,H23&lt;0),($A$2)*ABS(H23)/40000,0)</f>
        <v>0</v>
      </c>
      <c r="AB23" s="67">
        <f>S23+Z23+AA23</f>
        <v>-0.09428772508</v>
      </c>
      <c r="AC23" s="75" t="str">
        <f>IF(AB23&gt;=0,AB23,"")</f>
        <v/>
      </c>
      <c r="AD23" s="76">
        <f>IF(AB23&lt;0,AB23,"")</f>
        <v>-0.09428772508</v>
      </c>
      <c r="AE23" s="77"/>
      <c r="AF23" s="84"/>
      <c r="AG23" s="49">
        <f>ROUND((AG22-0.01),2)</f>
        <v>51.33</v>
      </c>
      <c r="AH23" s="50">
        <v>0</v>
      </c>
      <c r="AI23" s="51">
        <v>0</v>
      </c>
    </row>
    <row r="24" spans="1:38" customHeight="1" ht="15.75">
      <c r="A24" s="70">
        <v>0.166666666666667</v>
      </c>
      <c r="B24" s="71">
        <v>0.177083333333334</v>
      </c>
      <c r="C24" s="72">
        <v>49.91</v>
      </c>
      <c r="D24" s="73">
        <f>ROUND(C24,2)</f>
        <v>49.91</v>
      </c>
      <c r="E24" s="60">
        <v>582.62</v>
      </c>
      <c r="F24" s="60">
        <v>675.9748</v>
      </c>
      <c r="G24" s="61">
        <f>ABS(F24)</f>
        <v>675.9748</v>
      </c>
      <c r="H24" s="74">
        <v>-31.75343</v>
      </c>
      <c r="I24" s="63">
        <f>MAX(H24,-0.12*G24)</f>
        <v>-31.75343</v>
      </c>
      <c r="J24" s="63">
        <f>IF(ABS(G24)&lt;=10,0.5,IF(ABS(G24)&lt;=25,1,IF(ABS(G24)&lt;=100,2,10)))</f>
        <v>10</v>
      </c>
      <c r="K24" s="64">
        <f>IF(H24&lt;-J24,1,0)</f>
        <v>1</v>
      </c>
      <c r="L24" s="64">
        <f>IF(K24=K23,L23+K24,0)</f>
        <v>0</v>
      </c>
      <c r="M24" s="65">
        <f>IF(OR(L24=6,L24=12,L24=18,L24=24,L24=30,L24=36,L24=42,L24=48,L24=54,L24=60,L24=66,L24=72,L24=78,L24=84,L24=90,L24=96),1,0)</f>
        <v>0</v>
      </c>
      <c r="N24" s="65">
        <f>IF(H24&gt;J24,1,0)</f>
        <v>0</v>
      </c>
      <c r="O24" s="65">
        <f>IF(N24=N23,O23+N24,0)</f>
        <v>0</v>
      </c>
      <c r="P24" s="65">
        <f>IF(OR(O24=6,O24=12,O24=18,O24=24,O24=30,O24=36,O24=42,O24=48,O24=54,O24=60,O24=66,O24=72,O24=78,O24=84,O24=90,O24=96),1,0)</f>
        <v>0</v>
      </c>
      <c r="Q24" s="66">
        <f>M24+P24</f>
        <v>0</v>
      </c>
      <c r="R24" s="66">
        <f>Q24*ABS(S24)*0.1</f>
        <v>0</v>
      </c>
      <c r="S24" s="67">
        <f>I24*E24/40000</f>
        <v>-0.4625045846650001</v>
      </c>
      <c r="T24" s="60">
        <f>MIN($T$6/100*G24,150)</f>
        <v>81.11697599999999</v>
      </c>
      <c r="U24" s="60">
        <f>MIN($U$6/100*G24,200)</f>
        <v>101.39622</v>
      </c>
      <c r="V24" s="60">
        <f>MIN($V$6/100*G24,250)</f>
        <v>135.19496</v>
      </c>
      <c r="W24" s="60">
        <v>0.2</v>
      </c>
      <c r="X24" s="60">
        <v>0.2</v>
      </c>
      <c r="Y24" s="60">
        <v>0.6</v>
      </c>
      <c r="Z24" s="67">
        <f>IF(AND(D24&lt;49.85,H24&gt;0),$C$2*ABS(H24)/40000,(SUMPRODUCT(--(H24&gt;$T24:$V24),(H24-$T24:$V24),($W24:$Y24)))*E24/40000)</f>
        <v>0</v>
      </c>
      <c r="AA24" s="67">
        <f>IF(AND(C24&gt;=50.1,H24&lt;0),($A$2)*ABS(H24)/40000,0)</f>
        <v>0</v>
      </c>
      <c r="AB24" s="67">
        <f>S24+Z24+AA24</f>
        <v>-0.4625045846650001</v>
      </c>
      <c r="AC24" s="75" t="str">
        <f>IF(AB24&gt;=0,AB24,"")</f>
        <v/>
      </c>
      <c r="AD24" s="76">
        <f>IF(AB24&lt;0,AB24,"")</f>
        <v>-0.4625045846650001</v>
      </c>
      <c r="AE24" s="77"/>
      <c r="AF24" s="84"/>
      <c r="AG24" s="49">
        <f>ROUND((AG23-0.01),2)</f>
        <v>51.32</v>
      </c>
      <c r="AH24" s="50">
        <v>0</v>
      </c>
      <c r="AI24" s="51">
        <v>0</v>
      </c>
    </row>
    <row r="25" spans="1:38" customHeight="1" ht="15.75">
      <c r="A25" s="70">
        <v>0.177083333333333</v>
      </c>
      <c r="B25" s="71">
        <v>0.1875</v>
      </c>
      <c r="C25" s="72">
        <v>49.9</v>
      </c>
      <c r="D25" s="73">
        <f>ROUND(C25,2)</f>
        <v>49.9</v>
      </c>
      <c r="E25" s="60">
        <v>613.67</v>
      </c>
      <c r="F25" s="60">
        <v>690.8112</v>
      </c>
      <c r="G25" s="61">
        <f>ABS(F25)</f>
        <v>690.8112</v>
      </c>
      <c r="H25" s="74">
        <v>-38.27475</v>
      </c>
      <c r="I25" s="63">
        <f>MAX(H25,-0.12*G25)</f>
        <v>-38.27475</v>
      </c>
      <c r="J25" s="63">
        <f>IF(ABS(G25)&lt;=10,0.5,IF(ABS(G25)&lt;=25,1,IF(ABS(G25)&lt;=100,2,10)))</f>
        <v>10</v>
      </c>
      <c r="K25" s="64">
        <f>IF(H25&lt;-J25,1,0)</f>
        <v>1</v>
      </c>
      <c r="L25" s="64">
        <f>IF(K25=K24,L24+K25,0)</f>
        <v>1</v>
      </c>
      <c r="M25" s="65">
        <f>IF(OR(L25=6,L25=12,L25=18,L25=24,L25=30,L25=36,L25=42,L25=48,L25=54,L25=60,L25=66,L25=72,L25=78,L25=84,L25=90,L25=96),1,0)</f>
        <v>0</v>
      </c>
      <c r="N25" s="65">
        <f>IF(H25&gt;J25,1,0)</f>
        <v>0</v>
      </c>
      <c r="O25" s="65">
        <f>IF(N25=N24,O24+N25,0)</f>
        <v>0</v>
      </c>
      <c r="P25" s="65">
        <f>IF(OR(O25=6,O25=12,O25=18,O25=24,O25=30,O25=36,O25=42,O25=48,O25=54,O25=60,O25=66,O25=72,O25=78,O25=84,O25=90,O25=96),1,0)</f>
        <v>0</v>
      </c>
      <c r="Q25" s="66">
        <f>M25+P25</f>
        <v>0</v>
      </c>
      <c r="R25" s="66">
        <f>Q25*ABS(S25)*0.1</f>
        <v>0</v>
      </c>
      <c r="S25" s="67">
        <f>I25*E25/40000</f>
        <v>-0.5872016458124999</v>
      </c>
      <c r="T25" s="60">
        <f>MIN($T$6/100*G25,150)</f>
        <v>82.89734399999999</v>
      </c>
      <c r="U25" s="60">
        <f>MIN($U$6/100*G25,200)</f>
        <v>103.62168</v>
      </c>
      <c r="V25" s="60">
        <f>MIN($V$6/100*G25,250)</f>
        <v>138.16224</v>
      </c>
      <c r="W25" s="60">
        <v>0.2</v>
      </c>
      <c r="X25" s="60">
        <v>0.2</v>
      </c>
      <c r="Y25" s="60">
        <v>0.6</v>
      </c>
      <c r="Z25" s="67">
        <f>IF(AND(D25&lt;49.85,H25&gt;0),$C$2*ABS(H25)/40000,(SUMPRODUCT(--(H25&gt;$T25:$V25),(H25-$T25:$V25),($W25:$Y25)))*E25/40000)</f>
        <v>0</v>
      </c>
      <c r="AA25" s="67">
        <f>IF(AND(C25&gt;=50.1,H25&lt;0),($A$2)*ABS(H25)/40000,0)</f>
        <v>0</v>
      </c>
      <c r="AB25" s="67">
        <f>S25+Z25+AA25</f>
        <v>-0.5872016458124999</v>
      </c>
      <c r="AC25" s="75" t="str">
        <f>IF(AB25&gt;=0,AB25,"")</f>
        <v/>
      </c>
      <c r="AD25" s="76">
        <f>IF(AB25&lt;0,AB25,"")</f>
        <v>-0.5872016458124999</v>
      </c>
      <c r="AE25" s="77"/>
      <c r="AF25" s="84"/>
      <c r="AG25" s="49">
        <f>ROUND((AG24-0.01),2)</f>
        <v>51.31</v>
      </c>
      <c r="AH25" s="50">
        <v>0</v>
      </c>
      <c r="AI25" s="51">
        <v>0</v>
      </c>
    </row>
    <row r="26" spans="1:38" customHeight="1" ht="15.75">
      <c r="A26" s="70">
        <v>0.1875</v>
      </c>
      <c r="B26" s="71">
        <v>0.197916666666667</v>
      </c>
      <c r="C26" s="72">
        <v>49.97</v>
      </c>
      <c r="D26" s="73">
        <f>ROUND(C26,2)</f>
        <v>49.97</v>
      </c>
      <c r="E26" s="60">
        <v>396.29</v>
      </c>
      <c r="F26" s="60">
        <v>706.7808</v>
      </c>
      <c r="G26" s="61">
        <f>ABS(F26)</f>
        <v>706.7808</v>
      </c>
      <c r="H26" s="74">
        <v>-36.15543</v>
      </c>
      <c r="I26" s="63">
        <f>MAX(H26,-0.12*G26)</f>
        <v>-36.15543</v>
      </c>
      <c r="J26" s="63">
        <f>IF(ABS(G26)&lt;=10,0.5,IF(ABS(G26)&lt;=25,1,IF(ABS(G26)&lt;=100,2,10)))</f>
        <v>10</v>
      </c>
      <c r="K26" s="64">
        <f>IF(H26&lt;-J26,1,0)</f>
        <v>1</v>
      </c>
      <c r="L26" s="64">
        <f>IF(K26=K25,L25+K26,0)</f>
        <v>2</v>
      </c>
      <c r="M26" s="65">
        <f>IF(OR(L26=6,L26=12,L26=18,L26=24,L26=30,L26=36,L26=42,L26=48,L26=54,L26=60,L26=66,L26=72,L26=78,L26=84,L26=90,L26=96),1,0)</f>
        <v>0</v>
      </c>
      <c r="N26" s="65">
        <f>IF(H26&gt;J26,1,0)</f>
        <v>0</v>
      </c>
      <c r="O26" s="65">
        <f>IF(N26=N25,O25+N26,0)</f>
        <v>0</v>
      </c>
      <c r="P26" s="65">
        <f>IF(OR(O26=6,O26=12,O26=18,O26=24,O26=30,O26=36,O26=42,O26=48,O26=54,O26=60,O26=66,O26=72,O26=78,O26=84,O26=90,O26=96),1,0)</f>
        <v>0</v>
      </c>
      <c r="Q26" s="66">
        <f>M26+P26</f>
        <v>0</v>
      </c>
      <c r="R26" s="66">
        <f>Q26*ABS(S26)*0.1</f>
        <v>0</v>
      </c>
      <c r="S26" s="67">
        <f>I26*E26/40000</f>
        <v>-0.3582008838675</v>
      </c>
      <c r="T26" s="60">
        <f>MIN($T$6/100*G26,150)</f>
        <v>84.81369599999999</v>
      </c>
      <c r="U26" s="60">
        <f>MIN($U$6/100*G26,200)</f>
        <v>106.01712</v>
      </c>
      <c r="V26" s="60">
        <f>MIN($V$6/100*G26,250)</f>
        <v>141.35616</v>
      </c>
      <c r="W26" s="60">
        <v>0.2</v>
      </c>
      <c r="X26" s="60">
        <v>0.2</v>
      </c>
      <c r="Y26" s="60">
        <v>0.6</v>
      </c>
      <c r="Z26" s="67">
        <f>IF(AND(D26&lt;49.85,H26&gt;0),$C$2*ABS(H26)/40000,(SUMPRODUCT(--(H26&gt;$T26:$V26),(H26-$T26:$V26),($W26:$Y26)))*E26/40000)</f>
        <v>0</v>
      </c>
      <c r="AA26" s="67">
        <f>IF(AND(C26&gt;=50.1,H26&lt;0),($A$2)*ABS(H26)/40000,0)</f>
        <v>0</v>
      </c>
      <c r="AB26" s="67">
        <f>S26+Z26+AA26</f>
        <v>-0.3582008838675</v>
      </c>
      <c r="AC26" s="75" t="str">
        <f>IF(AB26&gt;=0,AB26,"")</f>
        <v/>
      </c>
      <c r="AD26" s="76">
        <f>IF(AB26&lt;0,AB26,"")</f>
        <v>-0.3582008838675</v>
      </c>
      <c r="AE26" s="77"/>
      <c r="AF26" s="84"/>
      <c r="AG26" s="49">
        <f>ROUND((AG25-0.01),2)</f>
        <v>51.3</v>
      </c>
      <c r="AH26" s="50">
        <v>0</v>
      </c>
      <c r="AI26" s="51">
        <v>0</v>
      </c>
    </row>
    <row r="27" spans="1:38" customHeight="1" ht="15.75">
      <c r="A27" s="70">
        <v>0.197916666666667</v>
      </c>
      <c r="B27" s="71">
        <v>0.208333333333334</v>
      </c>
      <c r="C27" s="72">
        <v>50.04</v>
      </c>
      <c r="D27" s="73">
        <f>ROUND(C27,2)</f>
        <v>50.04</v>
      </c>
      <c r="E27" s="60">
        <v>60.63</v>
      </c>
      <c r="F27" s="60">
        <v>709.9396</v>
      </c>
      <c r="G27" s="61">
        <f>ABS(F27)</f>
        <v>709.9396</v>
      </c>
      <c r="H27" s="74">
        <v>-25.11626</v>
      </c>
      <c r="I27" s="63">
        <f>MAX(H27,-0.12*G27)</f>
        <v>-25.11626</v>
      </c>
      <c r="J27" s="63">
        <f>IF(ABS(G27)&lt;=10,0.5,IF(ABS(G27)&lt;=25,1,IF(ABS(G27)&lt;=100,2,10)))</f>
        <v>10</v>
      </c>
      <c r="K27" s="64">
        <f>IF(H27&lt;-J27,1,0)</f>
        <v>1</v>
      </c>
      <c r="L27" s="64">
        <f>IF(K27=K26,L26+K27,0)</f>
        <v>3</v>
      </c>
      <c r="M27" s="65">
        <f>IF(OR(L27=6,L27=12,L27=18,L27=24,L27=30,L27=36,L27=42,L27=48,L27=54,L27=60,L27=66,L27=72,L27=78,L27=84,L27=90,L27=96),1,0)</f>
        <v>0</v>
      </c>
      <c r="N27" s="65">
        <f>IF(H27&gt;J27,1,0)</f>
        <v>0</v>
      </c>
      <c r="O27" s="65">
        <f>IF(N27=N26,O26+N27,0)</f>
        <v>0</v>
      </c>
      <c r="P27" s="65">
        <f>IF(OR(O27=6,O27=12,O27=18,O27=24,O27=30,O27=36,O27=42,O27=48,O27=54,O27=60,O27=66,O27=72,O27=78,O27=84,O27=90,O27=96),1,0)</f>
        <v>0</v>
      </c>
      <c r="Q27" s="66">
        <f>M27+P27</f>
        <v>0</v>
      </c>
      <c r="R27" s="66">
        <f>Q27*ABS(S27)*0.1</f>
        <v>0</v>
      </c>
      <c r="S27" s="67">
        <f>I27*E27/40000</f>
        <v>-0.038069971095</v>
      </c>
      <c r="T27" s="60">
        <f>MIN($T$6/100*G27,150)</f>
        <v>85.192752</v>
      </c>
      <c r="U27" s="60">
        <f>MIN($U$6/100*G27,200)</f>
        <v>106.49094</v>
      </c>
      <c r="V27" s="60">
        <f>MIN($V$6/100*G27,250)</f>
        <v>141.98792</v>
      </c>
      <c r="W27" s="60">
        <v>0.2</v>
      </c>
      <c r="X27" s="60">
        <v>0.2</v>
      </c>
      <c r="Y27" s="60">
        <v>0.6</v>
      </c>
      <c r="Z27" s="67">
        <f>IF(AND(D27&lt;49.85,H27&gt;0),$C$2*ABS(H27)/40000,(SUMPRODUCT(--(H27&gt;$T27:$V27),(H27-$T27:$V27),($W27:$Y27)))*E27/40000)</f>
        <v>0</v>
      </c>
      <c r="AA27" s="67">
        <f>IF(AND(C27&gt;=50.1,H27&lt;0),($A$2)*ABS(H27)/40000,0)</f>
        <v>0</v>
      </c>
      <c r="AB27" s="67">
        <f>S27+Z27+AA27</f>
        <v>-0.038069971095</v>
      </c>
      <c r="AC27" s="75" t="str">
        <f>IF(AB27&gt;=0,AB27,"")</f>
        <v/>
      </c>
      <c r="AD27" s="76">
        <f>IF(AB27&lt;0,AB27,"")</f>
        <v>-0.038069971095</v>
      </c>
      <c r="AE27" s="77"/>
      <c r="AF27" s="84"/>
      <c r="AG27" s="49">
        <f>ROUND((AG26-0.01),2)</f>
        <v>51.29</v>
      </c>
      <c r="AH27" s="50">
        <v>0</v>
      </c>
      <c r="AI27" s="51">
        <v>0</v>
      </c>
    </row>
    <row r="28" spans="1:38" customHeight="1" ht="15.75">
      <c r="A28" s="70">
        <v>0.208333333333333</v>
      </c>
      <c r="B28" s="71">
        <v>0.21875</v>
      </c>
      <c r="C28" s="72">
        <v>49.97</v>
      </c>
      <c r="D28" s="73">
        <f>ROUND(C28,2)</f>
        <v>49.97</v>
      </c>
      <c r="E28" s="60">
        <v>396.29</v>
      </c>
      <c r="F28" s="60">
        <v>726.2068</v>
      </c>
      <c r="G28" s="61">
        <f>ABS(F28)</f>
        <v>726.2068</v>
      </c>
      <c r="H28" s="74">
        <v>-24.24961</v>
      </c>
      <c r="I28" s="63">
        <f>MAX(H28,-0.12*G28)</f>
        <v>-24.24961</v>
      </c>
      <c r="J28" s="63">
        <f>IF(ABS(G28)&lt;=10,0.5,IF(ABS(G28)&lt;=25,1,IF(ABS(G28)&lt;=100,2,10)))</f>
        <v>10</v>
      </c>
      <c r="K28" s="64">
        <f>IF(H28&lt;-J28,1,0)</f>
        <v>1</v>
      </c>
      <c r="L28" s="64">
        <f>IF(K28=K27,L27+K28,0)</f>
        <v>4</v>
      </c>
      <c r="M28" s="65">
        <f>IF(OR(L28=6,L28=12,L28=18,L28=24,L28=30,L28=36,L28=42,L28=48,L28=54,L28=60,L28=66,L28=72,L28=78,L28=84,L28=90,L28=96),1,0)</f>
        <v>0</v>
      </c>
      <c r="N28" s="65">
        <f>IF(H28&gt;J28,1,0)</f>
        <v>0</v>
      </c>
      <c r="O28" s="65">
        <f>IF(N28=N27,O27+N28,0)</f>
        <v>0</v>
      </c>
      <c r="P28" s="65">
        <f>IF(OR(O28=6,O28=12,O28=18,O28=24,O28=30,O28=36,O28=42,O28=48,O28=54,O28=60,O28=66,O28=72,O28=78,O28=84,O28=90,O28=96),1,0)</f>
        <v>0</v>
      </c>
      <c r="Q28" s="66">
        <f>M28+P28</f>
        <v>0</v>
      </c>
      <c r="R28" s="66">
        <f>Q28*ABS(S28)*0.1</f>
        <v>0</v>
      </c>
      <c r="S28" s="67">
        <f>I28*E28/40000</f>
        <v>-0.2402469486725</v>
      </c>
      <c r="T28" s="60">
        <f>MIN($T$6/100*G28,150)</f>
        <v>87.14481600000001</v>
      </c>
      <c r="U28" s="60">
        <f>MIN($U$6/100*G28,200)</f>
        <v>108.93102</v>
      </c>
      <c r="V28" s="60">
        <f>MIN($V$6/100*G28,250)</f>
        <v>145.24136</v>
      </c>
      <c r="W28" s="60">
        <v>0.2</v>
      </c>
      <c r="X28" s="60">
        <v>0.2</v>
      </c>
      <c r="Y28" s="60">
        <v>0.6</v>
      </c>
      <c r="Z28" s="67">
        <f>IF(AND(D28&lt;49.85,H28&gt;0),$C$2*ABS(H28)/40000,(SUMPRODUCT(--(H28&gt;$T28:$V28),(H28-$T28:$V28),($W28:$Y28)))*E28/40000)</f>
        <v>0</v>
      </c>
      <c r="AA28" s="67">
        <f>IF(AND(C28&gt;=50.1,H28&lt;0),($A$2)*ABS(H28)/40000,0)</f>
        <v>0</v>
      </c>
      <c r="AB28" s="67">
        <f>S28+Z28+AA28</f>
        <v>-0.2402469486725</v>
      </c>
      <c r="AC28" s="75" t="str">
        <f>IF(AB28&gt;=0,AB28,"")</f>
        <v/>
      </c>
      <c r="AD28" s="76">
        <f>IF(AB28&lt;0,AB28,"")</f>
        <v>-0.2402469486725</v>
      </c>
      <c r="AE28" s="77"/>
      <c r="AF28" s="84"/>
      <c r="AG28" s="85">
        <f>ROUND((AG27-0.01),2)</f>
        <v>51.28</v>
      </c>
      <c r="AH28" s="50">
        <v>0</v>
      </c>
      <c r="AI28" s="86">
        <v>0</v>
      </c>
    </row>
    <row r="29" spans="1:38" customHeight="1" ht="15.75">
      <c r="A29" s="70">
        <v>0.21875</v>
      </c>
      <c r="B29" s="71">
        <v>0.229166666666667</v>
      </c>
      <c r="C29" s="72">
        <v>50</v>
      </c>
      <c r="D29" s="73">
        <f>ROUND(C29,2)</f>
        <v>50</v>
      </c>
      <c r="E29" s="60">
        <v>303.13</v>
      </c>
      <c r="F29" s="60">
        <v>771.46124</v>
      </c>
      <c r="G29" s="61">
        <f>ABS(F29)</f>
        <v>771.46124</v>
      </c>
      <c r="H29" s="74">
        <v>-22.28008</v>
      </c>
      <c r="I29" s="63">
        <f>MAX(H29,-0.12*G29)</f>
        <v>-22.28008</v>
      </c>
      <c r="J29" s="63">
        <f>IF(ABS(G29)&lt;=10,0.5,IF(ABS(G29)&lt;=25,1,IF(ABS(G29)&lt;=100,2,10)))</f>
        <v>10</v>
      </c>
      <c r="K29" s="64">
        <f>IF(H29&lt;-J29,1,0)</f>
        <v>1</v>
      </c>
      <c r="L29" s="64">
        <f>IF(K29=K28,L28+K29,0)</f>
        <v>5</v>
      </c>
      <c r="M29" s="65">
        <f>IF(OR(L29=6,L29=12,L29=18,L29=24,L29=30,L29=36,L29=42,L29=48,L29=54,L29=60,L29=66,L29=72,L29=78,L29=84,L29=90,L29=96),1,0)</f>
        <v>0</v>
      </c>
      <c r="N29" s="65">
        <f>IF(H29&gt;J29,1,0)</f>
        <v>0</v>
      </c>
      <c r="O29" s="65">
        <f>IF(N29=N28,O28+N29,0)</f>
        <v>0</v>
      </c>
      <c r="P29" s="65">
        <f>IF(OR(O29=6,O29=12,O29=18,O29=24,O29=30,O29=36,O29=42,O29=48,O29=54,O29=60,O29=66,O29=72,O29=78,O29=84,O29=90,O29=96),1,0)</f>
        <v>0</v>
      </c>
      <c r="Q29" s="66">
        <f>M29+P29</f>
        <v>0</v>
      </c>
      <c r="R29" s="66">
        <f>Q29*ABS(S29)*0.1</f>
        <v>0</v>
      </c>
      <c r="S29" s="67">
        <f>I29*E29/40000</f>
        <v>-0.16884401626</v>
      </c>
      <c r="T29" s="60">
        <f>MIN($T$6/100*G29,150)</f>
        <v>92.5753488</v>
      </c>
      <c r="U29" s="60">
        <f>MIN($U$6/100*G29,200)</f>
        <v>115.719186</v>
      </c>
      <c r="V29" s="60">
        <f>MIN($V$6/100*G29,250)</f>
        <v>154.292248</v>
      </c>
      <c r="W29" s="60">
        <v>0.2</v>
      </c>
      <c r="X29" s="60">
        <v>0.2</v>
      </c>
      <c r="Y29" s="60">
        <v>0.6</v>
      </c>
      <c r="Z29" s="67">
        <f>IF(AND(D29&lt;49.85,H29&gt;0),$C$2*ABS(H29)/40000,(SUMPRODUCT(--(H29&gt;$T29:$V29),(H29-$T29:$V29),($W29:$Y29)))*E29/40000)</f>
        <v>0</v>
      </c>
      <c r="AA29" s="67">
        <f>IF(AND(C29&gt;=50.1,H29&lt;0),($A$2)*ABS(H29)/40000,0)</f>
        <v>0</v>
      </c>
      <c r="AB29" s="67">
        <f>S29+Z29+AA29</f>
        <v>-0.16884401626</v>
      </c>
      <c r="AC29" s="75" t="str">
        <f>IF(AB29&gt;=0,AB29,"")</f>
        <v/>
      </c>
      <c r="AD29" s="76">
        <f>IF(AB29&lt;0,AB29,"")</f>
        <v>-0.16884401626</v>
      </c>
      <c r="AE29" s="77"/>
      <c r="AF29" s="84"/>
      <c r="AG29" s="85">
        <f>ROUND((AG28-0.01),2)</f>
        <v>51.27</v>
      </c>
      <c r="AH29" s="87">
        <v>0</v>
      </c>
      <c r="AI29" s="86">
        <v>0</v>
      </c>
    </row>
    <row r="30" spans="1:38" customHeight="1" ht="15.75">
      <c r="A30" s="70">
        <v>0.229166666666667</v>
      </c>
      <c r="B30" s="71">
        <v>0.239583333333334</v>
      </c>
      <c r="C30" s="72">
        <v>49.97</v>
      </c>
      <c r="D30" s="73">
        <f>ROUND(C30,2)</f>
        <v>49.97</v>
      </c>
      <c r="E30" s="60">
        <v>396.29</v>
      </c>
      <c r="F30" s="60">
        <v>839.46376</v>
      </c>
      <c r="G30" s="61">
        <f>ABS(F30)</f>
        <v>839.46376</v>
      </c>
      <c r="H30" s="74">
        <v>-44.87382</v>
      </c>
      <c r="I30" s="63">
        <f>MAX(H30,-0.12*G30)</f>
        <v>-44.87382</v>
      </c>
      <c r="J30" s="63">
        <f>IF(ABS(G30)&lt;=10,0.5,IF(ABS(G30)&lt;=25,1,IF(ABS(G30)&lt;=100,2,10)))</f>
        <v>10</v>
      </c>
      <c r="K30" s="64">
        <f>IF(H30&lt;-J30,1,0)</f>
        <v>1</v>
      </c>
      <c r="L30" s="64">
        <f>IF(K30=K29,L29+K30,0)</f>
        <v>6</v>
      </c>
      <c r="M30" s="65">
        <f>IF(OR(L30=6,L30=12,L30=18,L30=24,L30=30,L30=36,L30=42,L30=48,L30=54,L30=60,L30=66,L30=72,L30=78,L30=84,L30=90,L30=96),1,0)</f>
        <v>1</v>
      </c>
      <c r="N30" s="65">
        <f>IF(H30&gt;J30,1,0)</f>
        <v>0</v>
      </c>
      <c r="O30" s="65">
        <f>IF(N30=N29,O29+N30,0)</f>
        <v>0</v>
      </c>
      <c r="P30" s="65">
        <f>IF(OR(O30=6,O30=12,O30=18,O30=24,O30=30,O30=36,O30=42,O30=48,O30=54,O30=60,O30=66,O30=72,O30=78,O30=84,O30=90,O30=96),1,0)</f>
        <v>0</v>
      </c>
      <c r="Q30" s="66">
        <f>M30+P30</f>
        <v>1</v>
      </c>
      <c r="R30" s="66">
        <f>Q30*ABS(S30)*0.1</f>
        <v>0.0444576153195</v>
      </c>
      <c r="S30" s="67">
        <f>I30*E30/40000</f>
        <v>-0.444576153195</v>
      </c>
      <c r="T30" s="60">
        <f>MIN($T$6/100*G30,150)</f>
        <v>100.7356512</v>
      </c>
      <c r="U30" s="60">
        <f>MIN($U$6/100*G30,200)</f>
        <v>125.919564</v>
      </c>
      <c r="V30" s="60">
        <f>MIN($V$6/100*G30,250)</f>
        <v>167.892752</v>
      </c>
      <c r="W30" s="60">
        <v>0.2</v>
      </c>
      <c r="X30" s="60">
        <v>0.2</v>
      </c>
      <c r="Y30" s="60">
        <v>0.6</v>
      </c>
      <c r="Z30" s="67">
        <f>IF(AND(D30&lt;49.85,H30&gt;0),$C$2*ABS(H30)/40000,(SUMPRODUCT(--(H30&gt;$T30:$V30),(H30-$T30:$V30),($W30:$Y30)))*E30/40000)</f>
        <v>0</v>
      </c>
      <c r="AA30" s="67">
        <f>IF(AND(C30&gt;=50.1,H30&lt;0),($A$2)*ABS(H30)/40000,0)</f>
        <v>0</v>
      </c>
      <c r="AB30" s="67">
        <f>S30+Z30+AA30</f>
        <v>-0.444576153195</v>
      </c>
      <c r="AC30" s="75" t="str">
        <f>IF(AB30&gt;=0,AB30,"")</f>
        <v/>
      </c>
      <c r="AD30" s="76">
        <f>IF(AB30&lt;0,AB30,"")</f>
        <v>-0.444576153195</v>
      </c>
      <c r="AE30" s="77"/>
      <c r="AF30" s="84"/>
      <c r="AG30" s="85">
        <f>ROUND((AG29-0.01),2)</f>
        <v>51.26</v>
      </c>
      <c r="AH30" s="87">
        <v>0</v>
      </c>
      <c r="AI30" s="86">
        <v>0</v>
      </c>
    </row>
    <row r="31" spans="1:38" customHeight="1" ht="15.75">
      <c r="A31" s="70">
        <v>0.239583333333333</v>
      </c>
      <c r="B31" s="71">
        <v>0.25</v>
      </c>
      <c r="C31" s="72">
        <v>50.01</v>
      </c>
      <c r="D31" s="73">
        <f>ROUND(C31,2)</f>
        <v>50.01</v>
      </c>
      <c r="E31" s="60">
        <v>242.5</v>
      </c>
      <c r="F31" s="60">
        <v>943.33934</v>
      </c>
      <c r="G31" s="61">
        <f>ABS(F31)</f>
        <v>943.33934</v>
      </c>
      <c r="H31" s="74">
        <v>-96.18940000000001</v>
      </c>
      <c r="I31" s="63">
        <f>MAX(H31,-0.12*G31)</f>
        <v>-96.18940000000001</v>
      </c>
      <c r="J31" s="63">
        <f>IF(ABS(G31)&lt;=10,0.5,IF(ABS(G31)&lt;=25,1,IF(ABS(G31)&lt;=100,2,10)))</f>
        <v>10</v>
      </c>
      <c r="K31" s="64">
        <f>IF(H31&lt;-J31,1,0)</f>
        <v>1</v>
      </c>
      <c r="L31" s="64">
        <f>IF(K31=K30,L30+K31,0)</f>
        <v>7</v>
      </c>
      <c r="M31" s="65">
        <f>IF(OR(L31=6,L31=12,L31=18,L31=24,L31=30,L31=36,L31=42,L31=48,L31=54,L31=60,L31=66,L31=72,L31=78,L31=84,L31=90,L31=96),1,0)</f>
        <v>0</v>
      </c>
      <c r="N31" s="65">
        <f>IF(H31&gt;J31,1,0)</f>
        <v>0</v>
      </c>
      <c r="O31" s="65">
        <f>IF(N31=N30,O30+N31,0)</f>
        <v>0</v>
      </c>
      <c r="P31" s="65">
        <f>IF(OR(O31=6,O31=12,O31=18,O31=24,O31=30,O31=36,O31=42,O31=48,O31=54,O31=60,O31=66,O31=72,O31=78,O31=84,O31=90,O31=96),1,0)</f>
        <v>0</v>
      </c>
      <c r="Q31" s="66">
        <f>M31+P31</f>
        <v>0</v>
      </c>
      <c r="R31" s="66">
        <f>Q31*ABS(S31)*0.1</f>
        <v>0</v>
      </c>
      <c r="S31" s="67">
        <f>I31*E31/40000</f>
        <v>-0.5831482375</v>
      </c>
      <c r="T31" s="60">
        <f>MIN($T$6/100*G31,150)</f>
        <v>113.2007208</v>
      </c>
      <c r="U31" s="60">
        <f>MIN($U$6/100*G31,200)</f>
        <v>141.500901</v>
      </c>
      <c r="V31" s="60">
        <f>MIN($V$6/100*G31,250)</f>
        <v>188.667868</v>
      </c>
      <c r="W31" s="60">
        <v>0.2</v>
      </c>
      <c r="X31" s="60">
        <v>0.2</v>
      </c>
      <c r="Y31" s="60">
        <v>0.6</v>
      </c>
      <c r="Z31" s="67">
        <f>IF(AND(D31&lt;49.85,H31&gt;0),$C$2*ABS(H31)/40000,(SUMPRODUCT(--(H31&gt;$T31:$V31),(H31-$T31:$V31),($W31:$Y31)))*E31/40000)</f>
        <v>0</v>
      </c>
      <c r="AA31" s="67">
        <f>IF(AND(C31&gt;=50.1,H31&lt;0),($A$2)*ABS(H31)/40000,0)</f>
        <v>0</v>
      </c>
      <c r="AB31" s="67">
        <f>S31+Z31+AA31</f>
        <v>-0.5831482375</v>
      </c>
      <c r="AC31" s="75" t="str">
        <f>IF(AB31&gt;=0,AB31,"")</f>
        <v/>
      </c>
      <c r="AD31" s="76">
        <f>IF(AB31&lt;0,AB31,"")</f>
        <v>-0.5831482375</v>
      </c>
      <c r="AE31" s="77"/>
      <c r="AF31" s="84"/>
      <c r="AG31" s="85">
        <f>ROUND((AG30-0.01),2)</f>
        <v>51.25</v>
      </c>
      <c r="AH31" s="87">
        <v>0</v>
      </c>
      <c r="AI31" s="86">
        <v>0</v>
      </c>
    </row>
    <row r="32" spans="1:38" customHeight="1" ht="15.75">
      <c r="A32" s="70">
        <v>0.25</v>
      </c>
      <c r="B32" s="71">
        <v>0.260416666666667</v>
      </c>
      <c r="C32" s="72">
        <v>50.05</v>
      </c>
      <c r="D32" s="73">
        <f>ROUND(C32,2)</f>
        <v>50.05</v>
      </c>
      <c r="E32" s="60">
        <v>0</v>
      </c>
      <c r="F32" s="60">
        <v>1028.99048</v>
      </c>
      <c r="G32" s="61">
        <f>ABS(F32)</f>
        <v>1028.99048</v>
      </c>
      <c r="H32" s="74">
        <v>-98.03613</v>
      </c>
      <c r="I32" s="63">
        <f>MAX(H32,-0.12*G32)</f>
        <v>-98.03613</v>
      </c>
      <c r="J32" s="63">
        <f>IF(ABS(G32)&lt;=10,0.5,IF(ABS(G32)&lt;=25,1,IF(ABS(G32)&lt;=100,2,10)))</f>
        <v>10</v>
      </c>
      <c r="K32" s="64">
        <f>IF(H32&lt;-J32,1,0)</f>
        <v>1</v>
      </c>
      <c r="L32" s="64">
        <f>IF(K32=K31,L31+K32,0)</f>
        <v>8</v>
      </c>
      <c r="M32" s="65">
        <f>IF(OR(L32=6,L32=12,L32=18,L32=24,L32=30,L32=36,L32=42,L32=48,L32=54,L32=60,L32=66,L32=72,L32=78,L32=84,L32=90,L32=96),1,0)</f>
        <v>0</v>
      </c>
      <c r="N32" s="65">
        <f>IF(H32&gt;J32,1,0)</f>
        <v>0</v>
      </c>
      <c r="O32" s="65">
        <f>IF(N32=N31,O31+N32,0)</f>
        <v>0</v>
      </c>
      <c r="P32" s="65">
        <f>IF(OR(O32=6,O32=12,O32=18,O32=24,O32=30,O32=36,O32=42,O32=48,O32=54,O32=60,O32=66,O32=72,O32=78,O32=84,O32=90,O32=96),1,0)</f>
        <v>0</v>
      </c>
      <c r="Q32" s="66">
        <f>M32+P32</f>
        <v>0</v>
      </c>
      <c r="R32" s="66">
        <f>Q32*ABS(S32)*0.1</f>
        <v>0</v>
      </c>
      <c r="S32" s="67">
        <f>I32*E32/40000</f>
        <v>-0</v>
      </c>
      <c r="T32" s="60">
        <f>MIN($T$6/100*G32,150)</f>
        <v>123.4788576</v>
      </c>
      <c r="U32" s="60">
        <f>MIN($U$6/100*G32,200)</f>
        <v>154.348572</v>
      </c>
      <c r="V32" s="60">
        <f>MIN($V$6/100*G32,250)</f>
        <v>205.798096</v>
      </c>
      <c r="W32" s="60">
        <v>0.2</v>
      </c>
      <c r="X32" s="60">
        <v>0.2</v>
      </c>
      <c r="Y32" s="60">
        <v>0.6</v>
      </c>
      <c r="Z32" s="67">
        <f>IF(AND(D32&lt;49.85,H32&gt;0),$C$2*ABS(H32)/40000,(SUMPRODUCT(--(H32&gt;$T32:$V32),(H32-$T32:$V32),($W32:$Y32)))*E32/40000)</f>
        <v>0</v>
      </c>
      <c r="AA32" s="67">
        <f>IF(AND(C32&gt;=50.1,H32&lt;0),($A$2)*ABS(H32)/40000,0)</f>
        <v>0</v>
      </c>
      <c r="AB32" s="67">
        <f>S32+Z32+AA32</f>
        <v>0</v>
      </c>
      <c r="AC32" s="75">
        <f>IF(AB32&gt;=0,AB32,"")</f>
        <v>0</v>
      </c>
      <c r="AD32" s="76" t="str">
        <f>IF(AB32&lt;0,AB32,"")</f>
        <v/>
      </c>
      <c r="AE32" s="77"/>
      <c r="AF32" s="84"/>
      <c r="AG32" s="85">
        <f>ROUND((AG31-0.01),2)</f>
        <v>51.24</v>
      </c>
      <c r="AH32" s="87">
        <v>0</v>
      </c>
      <c r="AI32" s="86">
        <v>0</v>
      </c>
    </row>
    <row r="33" spans="1:38" customHeight="1" ht="15.75">
      <c r="A33" s="70">
        <v>0.260416666666667</v>
      </c>
      <c r="B33" s="71">
        <v>0.270833333333334</v>
      </c>
      <c r="C33" s="72">
        <v>50.01</v>
      </c>
      <c r="D33" s="73">
        <f>ROUND(C33,2)</f>
        <v>50.01</v>
      </c>
      <c r="E33" s="60">
        <v>242.5</v>
      </c>
      <c r="F33" s="60">
        <v>1102.99941</v>
      </c>
      <c r="G33" s="61">
        <f>ABS(F33)</f>
        <v>1102.99941</v>
      </c>
      <c r="H33" s="74">
        <v>-76.62746</v>
      </c>
      <c r="I33" s="63">
        <f>MAX(H33,-0.12*G33)</f>
        <v>-76.62746</v>
      </c>
      <c r="J33" s="63">
        <f>IF(ABS(G33)&lt;=10,0.5,IF(ABS(G33)&lt;=25,1,IF(ABS(G33)&lt;=100,2,10)))</f>
        <v>10</v>
      </c>
      <c r="K33" s="64">
        <f>IF(H33&lt;-J33,1,0)</f>
        <v>1</v>
      </c>
      <c r="L33" s="64">
        <f>IF(K33=K32,L32+K33,0)</f>
        <v>9</v>
      </c>
      <c r="M33" s="65">
        <f>IF(OR(L33=6,L33=12,L33=18,L33=24,L33=30,L33=36,L33=42,L33=48,L33=54,L33=60,L33=66,L33=72,L33=78,L33=84,L33=90,L33=96),1,0)</f>
        <v>0</v>
      </c>
      <c r="N33" s="65">
        <f>IF(H33&gt;J33,1,0)</f>
        <v>0</v>
      </c>
      <c r="O33" s="65">
        <f>IF(N33=N32,O32+N33,0)</f>
        <v>0</v>
      </c>
      <c r="P33" s="65">
        <f>IF(OR(O33=6,O33=12,O33=18,O33=24,O33=30,O33=36,O33=42,O33=48,O33=54,O33=60,O33=66,O33=72,O33=78,O33=84,O33=90,O33=96),1,0)</f>
        <v>0</v>
      </c>
      <c r="Q33" s="66">
        <f>M33+P33</f>
        <v>0</v>
      </c>
      <c r="R33" s="66">
        <f>Q33*ABS(S33)*0.1</f>
        <v>0</v>
      </c>
      <c r="S33" s="67">
        <f>I33*E33/40000</f>
        <v>-0.4645539762499999</v>
      </c>
      <c r="T33" s="60">
        <f>MIN($T$6/100*G33,150)</f>
        <v>132.3599292</v>
      </c>
      <c r="U33" s="60">
        <f>MIN($U$6/100*G33,200)</f>
        <v>165.4499115</v>
      </c>
      <c r="V33" s="60">
        <f>MIN($V$6/100*G33,250)</f>
        <v>220.599882</v>
      </c>
      <c r="W33" s="60">
        <v>0.2</v>
      </c>
      <c r="X33" s="60">
        <v>0.2</v>
      </c>
      <c r="Y33" s="60">
        <v>0.6</v>
      </c>
      <c r="Z33" s="67">
        <f>IF(AND(D33&lt;49.85,H33&gt;0),$C$2*ABS(H33)/40000,(SUMPRODUCT(--(H33&gt;$T33:$V33),(H33-$T33:$V33),($W33:$Y33)))*E33/40000)</f>
        <v>0</v>
      </c>
      <c r="AA33" s="67">
        <f>IF(AND(C33&gt;=50.1,H33&lt;0),($A$2)*ABS(H33)/40000,0)</f>
        <v>0</v>
      </c>
      <c r="AB33" s="67">
        <f>S33+Z33+AA33</f>
        <v>-0.4645539762499999</v>
      </c>
      <c r="AC33" s="75" t="str">
        <f>IF(AB33&gt;=0,AB33,"")</f>
        <v/>
      </c>
      <c r="AD33" s="76">
        <f>IF(AB33&lt;0,AB33,"")</f>
        <v>-0.4645539762499999</v>
      </c>
      <c r="AE33" s="77"/>
      <c r="AF33" s="84"/>
      <c r="AG33" s="85">
        <f>ROUND((AG32-0.01),2)</f>
        <v>51.23</v>
      </c>
      <c r="AH33" s="87">
        <v>0</v>
      </c>
      <c r="AI33" s="86">
        <v>0</v>
      </c>
    </row>
    <row r="34" spans="1:38" customHeight="1" ht="15.75">
      <c r="A34" s="70">
        <v>0.270833333333333</v>
      </c>
      <c r="B34" s="71">
        <v>0.28125</v>
      </c>
      <c r="C34" s="72">
        <v>49.92</v>
      </c>
      <c r="D34" s="73">
        <f>ROUND(C34,2)</f>
        <v>49.92</v>
      </c>
      <c r="E34" s="60">
        <v>551.5599999999999</v>
      </c>
      <c r="F34" s="60">
        <v>1177.12668</v>
      </c>
      <c r="G34" s="61">
        <f>ABS(F34)</f>
        <v>1177.12668</v>
      </c>
      <c r="H34" s="74">
        <v>-66.75942999999999</v>
      </c>
      <c r="I34" s="63">
        <f>MAX(H34,-0.12*G34)</f>
        <v>-66.75942999999999</v>
      </c>
      <c r="J34" s="63">
        <f>IF(ABS(G34)&lt;=10,0.5,IF(ABS(G34)&lt;=25,1,IF(ABS(G34)&lt;=100,2,10)))</f>
        <v>10</v>
      </c>
      <c r="K34" s="64">
        <f>IF(H34&lt;-J34,1,0)</f>
        <v>1</v>
      </c>
      <c r="L34" s="64">
        <f>IF(K34=K33,L33+K34,0)</f>
        <v>10</v>
      </c>
      <c r="M34" s="65">
        <f>IF(OR(L34=6,L34=12,L34=18,L34=24,L34=30,L34=36,L34=42,L34=48,L34=54,L34=60,L34=66,L34=72,L34=78,L34=84,L34=90,L34=96),1,0)</f>
        <v>0</v>
      </c>
      <c r="N34" s="65">
        <f>IF(H34&gt;J34,1,0)</f>
        <v>0</v>
      </c>
      <c r="O34" s="65">
        <f>IF(N34=N33,O33+N34,0)</f>
        <v>0</v>
      </c>
      <c r="P34" s="65">
        <f>IF(OR(O34=6,O34=12,O34=18,O34=24,O34=30,O34=36,O34=42,O34=48,O34=54,O34=60,O34=66,O34=72,O34=78,O34=84,O34=90,O34=96),1,0)</f>
        <v>0</v>
      </c>
      <c r="Q34" s="66">
        <f>M34+P34</f>
        <v>0</v>
      </c>
      <c r="R34" s="66">
        <f>Q34*ABS(S34)*0.1</f>
        <v>0</v>
      </c>
      <c r="S34" s="67">
        <f>I34*E34/40000</f>
        <v>-0.9205457802699999</v>
      </c>
      <c r="T34" s="60">
        <f>MIN($T$6/100*G34,150)</f>
        <v>141.2552016</v>
      </c>
      <c r="U34" s="60">
        <f>MIN($U$6/100*G34,200)</f>
        <v>176.569002</v>
      </c>
      <c r="V34" s="60">
        <f>MIN($V$6/100*G34,250)</f>
        <v>235.425336</v>
      </c>
      <c r="W34" s="60">
        <v>0.2</v>
      </c>
      <c r="X34" s="60">
        <v>0.2</v>
      </c>
      <c r="Y34" s="60">
        <v>0.6</v>
      </c>
      <c r="Z34" s="67">
        <f>IF(AND(D34&lt;49.85,H34&gt;0),$C$2*ABS(H34)/40000,(SUMPRODUCT(--(H34&gt;$T34:$V34),(H34-$T34:$V34),($W34:$Y34)))*E34/40000)</f>
        <v>0</v>
      </c>
      <c r="AA34" s="67">
        <f>IF(AND(C34&gt;=50.1,H34&lt;0),($A$2)*ABS(H34)/40000,0)</f>
        <v>0</v>
      </c>
      <c r="AB34" s="67">
        <f>S34+Z34+AA34</f>
        <v>-0.9205457802699999</v>
      </c>
      <c r="AC34" s="75" t="str">
        <f>IF(AB34&gt;=0,AB34,"")</f>
        <v/>
      </c>
      <c r="AD34" s="76">
        <f>IF(AB34&lt;0,AB34,"")</f>
        <v>-0.9205457802699999</v>
      </c>
      <c r="AE34" s="77"/>
      <c r="AF34" s="84"/>
      <c r="AG34" s="85">
        <f>ROUND((AG33-0.01),2)</f>
        <v>51.22</v>
      </c>
      <c r="AH34" s="87">
        <v>0</v>
      </c>
      <c r="AI34" s="86">
        <v>0</v>
      </c>
    </row>
    <row r="35" spans="1:38" customHeight="1" ht="15.75">
      <c r="A35" s="70">
        <v>0.28125</v>
      </c>
      <c r="B35" s="71">
        <v>0.291666666666667</v>
      </c>
      <c r="C35" s="72">
        <v>49.94</v>
      </c>
      <c r="D35" s="73">
        <f>ROUND(C35,2)</f>
        <v>49.94</v>
      </c>
      <c r="E35" s="60">
        <v>489.46</v>
      </c>
      <c r="F35" s="60">
        <v>1130.90908</v>
      </c>
      <c r="G35" s="61">
        <f>ABS(F35)</f>
        <v>1130.90908</v>
      </c>
      <c r="H35" s="74">
        <v>73.70173</v>
      </c>
      <c r="I35" s="63">
        <f>MAX(H35,-0.12*G35)</f>
        <v>73.70173</v>
      </c>
      <c r="J35" s="63">
        <f>IF(ABS(G35)&lt;=10,0.5,IF(ABS(G35)&lt;=25,1,IF(ABS(G35)&lt;=100,2,10)))</f>
        <v>10</v>
      </c>
      <c r="K35" s="64">
        <f>IF(H35&lt;-J35,1,0)</f>
        <v>0</v>
      </c>
      <c r="L35" s="64">
        <f>IF(K35=K34,L34+K35,0)</f>
        <v>0</v>
      </c>
      <c r="M35" s="65">
        <f>IF(OR(L35=6,L35=12,L35=18,L35=24,L35=30,L35=36,L35=42,L35=48,L35=54,L35=60,L35=66,L35=72,L35=78,L35=84,L35=90,L35=96),1,0)</f>
        <v>0</v>
      </c>
      <c r="N35" s="65">
        <f>IF(H35&gt;J35,1,0)</f>
        <v>1</v>
      </c>
      <c r="O35" s="65">
        <f>IF(N35=N34,O34+N35,0)</f>
        <v>0</v>
      </c>
      <c r="P35" s="65">
        <f>IF(OR(O35=6,O35=12,O35=18,O35=24,O35=30,O35=36,O35=42,O35=48,O35=54,O35=60,O35=66,O35=72,O35=78,O35=84,O35=90,O35=96),1,0)</f>
        <v>0</v>
      </c>
      <c r="Q35" s="66">
        <f>M35+P35</f>
        <v>0</v>
      </c>
      <c r="R35" s="66">
        <f>Q35*ABS(S35)*0.1</f>
        <v>0</v>
      </c>
      <c r="S35" s="67">
        <f>I35*E35/40000</f>
        <v>0.901851219145</v>
      </c>
      <c r="T35" s="60">
        <f>MIN($T$6/100*G35,150)</f>
        <v>135.7090896</v>
      </c>
      <c r="U35" s="60">
        <f>MIN($U$6/100*G35,200)</f>
        <v>169.636362</v>
      </c>
      <c r="V35" s="60">
        <f>MIN($V$6/100*G35,250)</f>
        <v>226.181816</v>
      </c>
      <c r="W35" s="60">
        <v>0.2</v>
      </c>
      <c r="X35" s="60">
        <v>0.2</v>
      </c>
      <c r="Y35" s="60">
        <v>0.6</v>
      </c>
      <c r="Z35" s="67">
        <f>IF(AND(D35&lt;49.85,H35&gt;0),$C$2*ABS(H35)/40000,(SUMPRODUCT(--(H35&gt;$T35:$V35),(H35-$T35:$V35),($W35:$Y35)))*E35/40000)</f>
        <v>0</v>
      </c>
      <c r="AA35" s="67">
        <f>IF(AND(C35&gt;=50.1,H35&lt;0),($A$2)*ABS(H35)/40000,0)</f>
        <v>0</v>
      </c>
      <c r="AB35" s="67">
        <f>S35+Z35+AA35</f>
        <v>0.901851219145</v>
      </c>
      <c r="AC35" s="75">
        <f>IF(AB35&gt;=0,AB35,"")</f>
        <v>0.901851219145</v>
      </c>
      <c r="AD35" s="76" t="str">
        <f>IF(AB35&lt;0,AB35,"")</f>
        <v/>
      </c>
      <c r="AE35" s="77"/>
      <c r="AF35" s="84"/>
      <c r="AG35" s="85">
        <f>ROUND((AG34-0.01),2)</f>
        <v>51.21</v>
      </c>
      <c r="AH35" s="87">
        <v>0</v>
      </c>
      <c r="AI35" s="86">
        <v>0</v>
      </c>
    </row>
    <row r="36" spans="1:38" customHeight="1" ht="15.75">
      <c r="A36" s="70">
        <v>0.291666666666667</v>
      </c>
      <c r="B36" s="71">
        <v>0.302083333333334</v>
      </c>
      <c r="C36" s="72">
        <v>49.98</v>
      </c>
      <c r="D36" s="73">
        <f>ROUND(C36,2)</f>
        <v>49.98</v>
      </c>
      <c r="E36" s="60">
        <v>365.24</v>
      </c>
      <c r="F36" s="60">
        <v>1366.28508</v>
      </c>
      <c r="G36" s="61">
        <f>ABS(F36)</f>
        <v>1366.28508</v>
      </c>
      <c r="H36" s="74">
        <v>-61.30367</v>
      </c>
      <c r="I36" s="63">
        <f>MAX(H36,-0.12*G36)</f>
        <v>-61.30367</v>
      </c>
      <c r="J36" s="63">
        <f>IF(ABS(G36)&lt;=10,0.5,IF(ABS(G36)&lt;=25,1,IF(ABS(G36)&lt;=100,2,10)))</f>
        <v>10</v>
      </c>
      <c r="K36" s="64">
        <f>IF(H36&lt;-J36,1,0)</f>
        <v>1</v>
      </c>
      <c r="L36" s="64">
        <f>IF(K36=K35,L35+K36,0)</f>
        <v>0</v>
      </c>
      <c r="M36" s="65">
        <f>IF(OR(L36=6,L36=12,L36=18,L36=24,L36=30,L36=36,L36=42,L36=48,L36=54,L36=60,L36=66,L36=72,L36=78,L36=84,L36=90,L36=96),1,0)</f>
        <v>0</v>
      </c>
      <c r="N36" s="65">
        <f>IF(H36&gt;J36,1,0)</f>
        <v>0</v>
      </c>
      <c r="O36" s="65">
        <f>IF(N36=N35,O35+N36,0)</f>
        <v>0</v>
      </c>
      <c r="P36" s="65">
        <f>IF(OR(O36=6,O36=12,O36=18,O36=24,O36=30,O36=36,O36=42,O36=48,O36=54,O36=60,O36=66,O36=72,O36=78,O36=84,O36=90,O36=96),1,0)</f>
        <v>0</v>
      </c>
      <c r="Q36" s="66">
        <f>M36+P36</f>
        <v>0</v>
      </c>
      <c r="R36" s="66">
        <f>Q36*ABS(S36)*0.1</f>
        <v>0</v>
      </c>
      <c r="S36" s="67">
        <f>I36*E36/40000</f>
        <v>-0.5597638107699999</v>
      </c>
      <c r="T36" s="60">
        <f>MIN($T$6/100*G36,150)</f>
        <v>150</v>
      </c>
      <c r="U36" s="60">
        <f>MIN($U$6/100*G36,200)</f>
        <v>200</v>
      </c>
      <c r="V36" s="60">
        <f>MIN($V$6/100*G36,250)</f>
        <v>250</v>
      </c>
      <c r="W36" s="60">
        <v>0.2</v>
      </c>
      <c r="X36" s="60">
        <v>0.2</v>
      </c>
      <c r="Y36" s="60">
        <v>0.6</v>
      </c>
      <c r="Z36" s="67">
        <f>IF(AND(D36&lt;49.85,H36&gt;0),$C$2*ABS(H36)/40000,(SUMPRODUCT(--(H36&gt;$T36:$V36),(H36-$T36:$V36),($W36:$Y36)))*E36/40000)</f>
        <v>0</v>
      </c>
      <c r="AA36" s="67">
        <f>IF(AND(C36&gt;=50.1,H36&lt;0),($A$2)*ABS(H36)/40000,0)</f>
        <v>0</v>
      </c>
      <c r="AB36" s="67">
        <f>S36+Z36+AA36</f>
        <v>-0.5597638107699999</v>
      </c>
      <c r="AC36" s="75" t="str">
        <f>IF(AB36&gt;=0,AB36,"")</f>
        <v/>
      </c>
      <c r="AD36" s="76">
        <f>IF(AB36&lt;0,AB36,"")</f>
        <v>-0.5597638107699999</v>
      </c>
      <c r="AE36" s="77"/>
      <c r="AF36" s="84"/>
      <c r="AG36" s="85">
        <f>ROUND((AG35-0.01),2)</f>
        <v>51.2</v>
      </c>
      <c r="AH36" s="87">
        <v>0</v>
      </c>
      <c r="AI36" s="86">
        <v>0</v>
      </c>
    </row>
    <row r="37" spans="1:38" customHeight="1" ht="15.75">
      <c r="A37" s="70">
        <v>0.302083333333333</v>
      </c>
      <c r="B37" s="71">
        <v>0.3125</v>
      </c>
      <c r="C37" s="72">
        <v>49.87</v>
      </c>
      <c r="D37" s="73">
        <f>ROUND(C37,2)</f>
        <v>49.87</v>
      </c>
      <c r="E37" s="60">
        <v>706.84</v>
      </c>
      <c r="F37" s="60">
        <v>1439.06508</v>
      </c>
      <c r="G37" s="61">
        <f>ABS(F37)</f>
        <v>1439.06508</v>
      </c>
      <c r="H37" s="74">
        <v>-47.45038</v>
      </c>
      <c r="I37" s="63">
        <f>MAX(H37,-0.12*G37)</f>
        <v>-47.45038</v>
      </c>
      <c r="J37" s="63">
        <f>IF(ABS(G37)&lt;=10,0.5,IF(ABS(G37)&lt;=25,1,IF(ABS(G37)&lt;=100,2,10)))</f>
        <v>10</v>
      </c>
      <c r="K37" s="64">
        <f>IF(H37&lt;-J37,1,0)</f>
        <v>1</v>
      </c>
      <c r="L37" s="64">
        <f>IF(K37=K36,L36+K37,0)</f>
        <v>1</v>
      </c>
      <c r="M37" s="65">
        <f>IF(OR(L37=6,L37=12,L37=18,L37=24,L37=30,L37=36,L37=42,L37=48,L37=54,L37=60,L37=66,L37=72,L37=78,L37=84,L37=90,L37=96),1,0)</f>
        <v>0</v>
      </c>
      <c r="N37" s="65">
        <f>IF(H37&gt;J37,1,0)</f>
        <v>0</v>
      </c>
      <c r="O37" s="65">
        <f>IF(N37=N36,O36+N37,0)</f>
        <v>0</v>
      </c>
      <c r="P37" s="65">
        <f>IF(OR(O37=6,O37=12,O37=18,O37=24,O37=30,O37=36,O37=42,O37=48,O37=54,O37=60,O37=66,O37=72,O37=78,O37=84,O37=90,O37=96),1,0)</f>
        <v>0</v>
      </c>
      <c r="Q37" s="66">
        <f>M37+P37</f>
        <v>0</v>
      </c>
      <c r="R37" s="66">
        <f>Q37*ABS(S37)*0.1</f>
        <v>0</v>
      </c>
      <c r="S37" s="67">
        <f>I37*E37/40000</f>
        <v>-0.8384956649800001</v>
      </c>
      <c r="T37" s="60">
        <f>MIN($T$6/100*G37,150)</f>
        <v>150</v>
      </c>
      <c r="U37" s="60">
        <f>MIN($U$6/100*G37,200)</f>
        <v>200</v>
      </c>
      <c r="V37" s="60">
        <f>MIN($V$6/100*G37,250)</f>
        <v>250</v>
      </c>
      <c r="W37" s="60">
        <v>0.2</v>
      </c>
      <c r="X37" s="60">
        <v>0.2</v>
      </c>
      <c r="Y37" s="60">
        <v>0.6</v>
      </c>
      <c r="Z37" s="67">
        <f>IF(AND(D37&lt;49.85,H37&gt;0),$C$2*ABS(H37)/40000,(SUMPRODUCT(--(H37&gt;$T37:$V37),(H37-$T37:$V37),($W37:$Y37)))*E37/40000)</f>
        <v>0</v>
      </c>
      <c r="AA37" s="67">
        <f>IF(AND(C37&gt;=50.1,H37&lt;0),($A$2)*ABS(H37)/40000,0)</f>
        <v>0</v>
      </c>
      <c r="AB37" s="67">
        <f>S37+Z37+AA37</f>
        <v>-0.8384956649800001</v>
      </c>
      <c r="AC37" s="75" t="str">
        <f>IF(AB37&gt;=0,AB37,"")</f>
        <v/>
      </c>
      <c r="AD37" s="76">
        <f>IF(AB37&lt;0,AB37,"")</f>
        <v>-0.8384956649800001</v>
      </c>
      <c r="AE37" s="77"/>
      <c r="AF37" s="84"/>
      <c r="AG37" s="85">
        <f>ROUND((AG36-0.01),2)</f>
        <v>51.19</v>
      </c>
      <c r="AH37" s="87">
        <v>0</v>
      </c>
      <c r="AI37" s="86">
        <v>0</v>
      </c>
    </row>
    <row r="38" spans="1:38" customHeight="1" ht="15.75">
      <c r="A38" s="70">
        <v>0.3125</v>
      </c>
      <c r="B38" s="71">
        <v>0.322916666666667</v>
      </c>
      <c r="C38" s="72">
        <v>49.89</v>
      </c>
      <c r="D38" s="73">
        <f>ROUND(C38,2)</f>
        <v>49.89</v>
      </c>
      <c r="E38" s="60">
        <v>644.73</v>
      </c>
      <c r="F38" s="60">
        <v>1475.25185</v>
      </c>
      <c r="G38" s="61">
        <f>ABS(F38)</f>
        <v>1475.25185</v>
      </c>
      <c r="H38" s="74">
        <v>-37.04734</v>
      </c>
      <c r="I38" s="63">
        <f>MAX(H38,-0.12*G38)</f>
        <v>-37.04734</v>
      </c>
      <c r="J38" s="63">
        <f>IF(ABS(G38)&lt;=10,0.5,IF(ABS(G38)&lt;=25,1,IF(ABS(G38)&lt;=100,2,10)))</f>
        <v>10</v>
      </c>
      <c r="K38" s="64">
        <f>IF(H38&lt;-J38,1,0)</f>
        <v>1</v>
      </c>
      <c r="L38" s="64">
        <f>IF(K38=K37,L37+K38,0)</f>
        <v>2</v>
      </c>
      <c r="M38" s="65">
        <f>IF(OR(L38=6,L38=12,L38=18,L38=24,L38=30,L38=36,L38=42,L38=48,L38=54,L38=60,L38=66,L38=72,L38=78,L38=84,L38=90,L38=96),1,0)</f>
        <v>0</v>
      </c>
      <c r="N38" s="65">
        <f>IF(H38&gt;J38,1,0)</f>
        <v>0</v>
      </c>
      <c r="O38" s="65">
        <f>IF(N38=N37,O37+N38,0)</f>
        <v>0</v>
      </c>
      <c r="P38" s="65">
        <f>IF(OR(O38=6,O38=12,O38=18,O38=24,O38=30,O38=36,O38=42,O38=48,O38=54,O38=60,O38=66,O38=72,O38=78,O38=84,O38=90,O38=96),1,0)</f>
        <v>0</v>
      </c>
      <c r="Q38" s="66">
        <f>M38+P38</f>
        <v>0</v>
      </c>
      <c r="R38" s="66">
        <f>Q38*ABS(S38)*0.1</f>
        <v>0</v>
      </c>
      <c r="S38" s="67">
        <f>I38*E38/40000</f>
        <v>-0.597138287955</v>
      </c>
      <c r="T38" s="60">
        <f>MIN($T$6/100*G38,150)</f>
        <v>150</v>
      </c>
      <c r="U38" s="60">
        <f>MIN($U$6/100*G38,200)</f>
        <v>200</v>
      </c>
      <c r="V38" s="60">
        <f>MIN($V$6/100*G38,250)</f>
        <v>250</v>
      </c>
      <c r="W38" s="60">
        <v>0.2</v>
      </c>
      <c r="X38" s="60">
        <v>0.2</v>
      </c>
      <c r="Y38" s="60">
        <v>0.6</v>
      </c>
      <c r="Z38" s="67">
        <f>IF(AND(D38&lt;49.85,H38&gt;0),$C$2*ABS(H38)/40000,(SUMPRODUCT(--(H38&gt;$T38:$V38),(H38-$T38:$V38),($W38:$Y38)))*E38/40000)</f>
        <v>0</v>
      </c>
      <c r="AA38" s="67">
        <f>IF(AND(C38&gt;=50.1,H38&lt;0),($A$2)*ABS(H38)/40000,0)</f>
        <v>0</v>
      </c>
      <c r="AB38" s="67">
        <f>S38+Z38+AA38</f>
        <v>-0.597138287955</v>
      </c>
      <c r="AC38" s="75" t="str">
        <f>IF(AB38&gt;=0,AB38,"")</f>
        <v/>
      </c>
      <c r="AD38" s="76">
        <f>IF(AB38&lt;0,AB38,"")</f>
        <v>-0.597138287955</v>
      </c>
      <c r="AE38" s="77"/>
      <c r="AF38" s="88"/>
      <c r="AG38" s="85">
        <f>ROUND((AG37-0.01),2)</f>
        <v>51.18</v>
      </c>
      <c r="AH38" s="87">
        <v>0</v>
      </c>
      <c r="AI38" s="86">
        <v>0</v>
      </c>
    </row>
    <row r="39" spans="1:38" customHeight="1" ht="15.75">
      <c r="A39" s="70">
        <v>0.322916666666667</v>
      </c>
      <c r="B39" s="71">
        <v>0.333333333333334</v>
      </c>
      <c r="C39" s="72">
        <v>50.03</v>
      </c>
      <c r="D39" s="73">
        <f>ROUND(C39,2)</f>
        <v>50.03</v>
      </c>
      <c r="E39" s="60">
        <v>121.25</v>
      </c>
      <c r="F39" s="60">
        <v>1510.33333</v>
      </c>
      <c r="G39" s="61">
        <f>ABS(F39)</f>
        <v>1510.33333</v>
      </c>
      <c r="H39" s="74">
        <v>-51.29016</v>
      </c>
      <c r="I39" s="63">
        <f>MAX(H39,-0.12*G39)</f>
        <v>-51.29016</v>
      </c>
      <c r="J39" s="63">
        <f>IF(ABS(G39)&lt;=10,0.5,IF(ABS(G39)&lt;=25,1,IF(ABS(G39)&lt;=100,2,10)))</f>
        <v>10</v>
      </c>
      <c r="K39" s="64">
        <f>IF(H39&lt;-J39,1,0)</f>
        <v>1</v>
      </c>
      <c r="L39" s="64">
        <f>IF(K39=K38,L38+K39,0)</f>
        <v>3</v>
      </c>
      <c r="M39" s="65">
        <f>IF(OR(L39=6,L39=12,L39=18,L39=24,L39=30,L39=36,L39=42,L39=48,L39=54,L39=60,L39=66,L39=72,L39=78,L39=84,L39=90,L39=96),1,0)</f>
        <v>0</v>
      </c>
      <c r="N39" s="65">
        <f>IF(H39&gt;J39,1,0)</f>
        <v>0</v>
      </c>
      <c r="O39" s="65">
        <f>IF(N39=N38,O38+N39,0)</f>
        <v>0</v>
      </c>
      <c r="P39" s="65">
        <f>IF(OR(O39=6,O39=12,O39=18,O39=24,O39=30,O39=36,O39=42,O39=48,O39=54,O39=60,O39=66,O39=72,O39=78,O39=84,O39=90,O39=96),1,0)</f>
        <v>0</v>
      </c>
      <c r="Q39" s="66">
        <f>M39+P39</f>
        <v>0</v>
      </c>
      <c r="R39" s="66">
        <f>Q39*ABS(S39)*0.1</f>
        <v>0</v>
      </c>
      <c r="S39" s="67">
        <f>I39*E39/40000</f>
        <v>-0.1554732975</v>
      </c>
      <c r="T39" s="60">
        <f>MIN($T$6/100*G39,150)</f>
        <v>150</v>
      </c>
      <c r="U39" s="60">
        <f>MIN($U$6/100*G39,200)</f>
        <v>200</v>
      </c>
      <c r="V39" s="60">
        <f>MIN($V$6/100*G39,250)</f>
        <v>250</v>
      </c>
      <c r="W39" s="60">
        <v>0.2</v>
      </c>
      <c r="X39" s="60">
        <v>0.2</v>
      </c>
      <c r="Y39" s="60">
        <v>0.6</v>
      </c>
      <c r="Z39" s="67">
        <f>IF(AND(D39&lt;49.85,H39&gt;0),$C$2*ABS(H39)/40000,(SUMPRODUCT(--(H39&gt;$T39:$V39),(H39-$T39:$V39),($W39:$Y39)))*E39/40000)</f>
        <v>0</v>
      </c>
      <c r="AA39" s="67">
        <f>IF(AND(C39&gt;=50.1,H39&lt;0),($A$2)*ABS(H39)/40000,0)</f>
        <v>0</v>
      </c>
      <c r="AB39" s="67">
        <f>S39+Z39+AA39</f>
        <v>-0.1554732975</v>
      </c>
      <c r="AC39" s="75" t="str">
        <f>IF(AB39&gt;=0,AB39,"")</f>
        <v/>
      </c>
      <c r="AD39" s="76">
        <f>IF(AB39&lt;0,AB39,"")</f>
        <v>-0.1554732975</v>
      </c>
      <c r="AE39" s="77"/>
      <c r="AF39" s="89"/>
      <c r="AG39" s="85">
        <f>ROUND((AG38-0.01),2)</f>
        <v>51.17</v>
      </c>
      <c r="AH39" s="87">
        <v>0</v>
      </c>
      <c r="AI39" s="86">
        <v>0</v>
      </c>
    </row>
    <row r="40" spans="1:38" customHeight="1" ht="15.75">
      <c r="A40" s="70">
        <v>0.333333333333333</v>
      </c>
      <c r="B40" s="71">
        <v>0.34375</v>
      </c>
      <c r="C40" s="72">
        <v>50.04</v>
      </c>
      <c r="D40" s="73">
        <f>ROUND(C40,2)</f>
        <v>50.04</v>
      </c>
      <c r="E40" s="60">
        <v>60.63</v>
      </c>
      <c r="F40" s="60">
        <v>1438.52221</v>
      </c>
      <c r="G40" s="61">
        <f>ABS(F40)</f>
        <v>1438.52221</v>
      </c>
      <c r="H40" s="74">
        <v>29.15642</v>
      </c>
      <c r="I40" s="63">
        <f>MAX(H40,-0.12*G40)</f>
        <v>29.15642</v>
      </c>
      <c r="J40" s="63">
        <f>IF(ABS(G40)&lt;=10,0.5,IF(ABS(G40)&lt;=25,1,IF(ABS(G40)&lt;=100,2,10)))</f>
        <v>10</v>
      </c>
      <c r="K40" s="64">
        <f>IF(H40&lt;-J40,1,0)</f>
        <v>0</v>
      </c>
      <c r="L40" s="64">
        <f>IF(K40=K39,L39+K40,0)</f>
        <v>0</v>
      </c>
      <c r="M40" s="65">
        <f>IF(OR(L40=6,L40=12,L40=18,L40=24,L40=30,L40=36,L40=42,L40=48,L40=54,L40=60,L40=66,L40=72,L40=78,L40=84,L40=90,L40=96),1,0)</f>
        <v>0</v>
      </c>
      <c r="N40" s="65">
        <f>IF(H40&gt;J40,1,0)</f>
        <v>1</v>
      </c>
      <c r="O40" s="65">
        <f>IF(N40=N39,O39+N40,0)</f>
        <v>0</v>
      </c>
      <c r="P40" s="65">
        <f>IF(OR(O40=6,O40=12,O40=18,O40=24,O40=30,O40=36,O40=42,O40=48,O40=54,O40=60,O40=66,O40=72,O40=78,O40=84,O40=90,O40=96),1,0)</f>
        <v>0</v>
      </c>
      <c r="Q40" s="66">
        <f>M40+P40</f>
        <v>0</v>
      </c>
      <c r="R40" s="66">
        <f>Q40*ABS(S40)*0.1</f>
        <v>0</v>
      </c>
      <c r="S40" s="67">
        <f>I40*E40/40000</f>
        <v>0.04419384361500001</v>
      </c>
      <c r="T40" s="60">
        <f>MIN($T$6/100*G40,150)</f>
        <v>150</v>
      </c>
      <c r="U40" s="60">
        <f>MIN($U$6/100*G40,200)</f>
        <v>200</v>
      </c>
      <c r="V40" s="60">
        <f>MIN($V$6/100*G40,250)</f>
        <v>250</v>
      </c>
      <c r="W40" s="60">
        <v>0.2</v>
      </c>
      <c r="X40" s="60">
        <v>0.2</v>
      </c>
      <c r="Y40" s="60">
        <v>0.6</v>
      </c>
      <c r="Z40" s="67">
        <f>IF(AND(D40&lt;49.85,H40&gt;0),$C$2*ABS(H40)/40000,(SUMPRODUCT(--(H40&gt;$T40:$V40),(H40-$T40:$V40),($W40:$Y40)))*E40/40000)</f>
        <v>0</v>
      </c>
      <c r="AA40" s="67">
        <f>IF(AND(C40&gt;=50.1,H40&lt;0),($A$2)*ABS(H40)/40000,0)</f>
        <v>0</v>
      </c>
      <c r="AB40" s="67">
        <f>S40+Z40+AA40</f>
        <v>0.04419384361500001</v>
      </c>
      <c r="AC40" s="75">
        <f>IF(AB40&gt;=0,AB40,"")</f>
        <v>0.04419384361500001</v>
      </c>
      <c r="AD40" s="76" t="str">
        <f>IF(AB40&lt;0,AB40,"")</f>
        <v/>
      </c>
      <c r="AE40" s="77"/>
      <c r="AF40" s="89"/>
      <c r="AG40" s="85">
        <f>ROUND((AG39-0.01),2)</f>
        <v>51.16</v>
      </c>
      <c r="AH40" s="87">
        <v>0</v>
      </c>
      <c r="AI40" s="86">
        <v>0</v>
      </c>
    </row>
    <row r="41" spans="1:38" customHeight="1" ht="15.75">
      <c r="A41" s="70">
        <v>0.34375</v>
      </c>
      <c r="B41" s="71">
        <v>0.354166666666667</v>
      </c>
      <c r="C41" s="72">
        <v>50</v>
      </c>
      <c r="D41" s="73">
        <f>ROUND(C41,2)</f>
        <v>50</v>
      </c>
      <c r="E41" s="60">
        <v>303.13</v>
      </c>
      <c r="F41" s="60">
        <v>1343.99881</v>
      </c>
      <c r="G41" s="61">
        <f>ABS(F41)</f>
        <v>1343.99881</v>
      </c>
      <c r="H41" s="74">
        <v>96.16166</v>
      </c>
      <c r="I41" s="63">
        <f>MAX(H41,-0.12*G41)</f>
        <v>96.16166</v>
      </c>
      <c r="J41" s="63">
        <f>IF(ABS(G41)&lt;=10,0.5,IF(ABS(G41)&lt;=25,1,IF(ABS(G41)&lt;=100,2,10)))</f>
        <v>10</v>
      </c>
      <c r="K41" s="64">
        <f>IF(H41&lt;-J41,1,0)</f>
        <v>0</v>
      </c>
      <c r="L41" s="64">
        <f>IF(K41=K40,L40+K41,0)</f>
        <v>0</v>
      </c>
      <c r="M41" s="65">
        <f>IF(OR(L41=6,L41=12,L41=18,L41=24,L41=30,L41=36,L41=42,L41=48,L41=54,L41=60,L41=66,L41=72,L41=78,L41=84,L41=90,L41=96),1,0)</f>
        <v>0</v>
      </c>
      <c r="N41" s="65">
        <f>IF(H41&gt;J41,1,0)</f>
        <v>1</v>
      </c>
      <c r="O41" s="65">
        <f>IF(N41=N40,O40+N41,0)</f>
        <v>1</v>
      </c>
      <c r="P41" s="65">
        <f>IF(OR(O41=6,O41=12,O41=18,O41=24,O41=30,O41=36,O41=42,O41=48,O41=54,O41=60,O41=66,O41=72,O41=78,O41=84,O41=90,O41=96),1,0)</f>
        <v>0</v>
      </c>
      <c r="Q41" s="66">
        <f>M41+P41</f>
        <v>0</v>
      </c>
      <c r="R41" s="66">
        <f>Q41*ABS(S41)*0.1</f>
        <v>0</v>
      </c>
      <c r="S41" s="67">
        <f>I41*E41/40000</f>
        <v>0.7287370998949999</v>
      </c>
      <c r="T41" s="60">
        <f>MIN($T$6/100*G41,150)</f>
        <v>150</v>
      </c>
      <c r="U41" s="60">
        <f>MIN($U$6/100*G41,200)</f>
        <v>200</v>
      </c>
      <c r="V41" s="60">
        <f>MIN($V$6/100*G41,250)</f>
        <v>250</v>
      </c>
      <c r="W41" s="60">
        <v>0.2</v>
      </c>
      <c r="X41" s="60">
        <v>0.2</v>
      </c>
      <c r="Y41" s="60">
        <v>0.6</v>
      </c>
      <c r="Z41" s="67">
        <f>IF(AND(D41&lt;49.85,H41&gt;0),$C$2*ABS(H41)/40000,(SUMPRODUCT(--(H41&gt;$T41:$V41),(H41-$T41:$V41),($W41:$Y41)))*E41/40000)</f>
        <v>0</v>
      </c>
      <c r="AA41" s="67">
        <f>IF(AND(C41&gt;=50.1,H41&lt;0),($A$2)*ABS(H41)/40000,0)</f>
        <v>0</v>
      </c>
      <c r="AB41" s="67">
        <f>S41+Z41+AA41</f>
        <v>0.7287370998949999</v>
      </c>
      <c r="AC41" s="75">
        <f>IF(AB41&gt;=0,AB41,"")</f>
        <v>0.7287370998949999</v>
      </c>
      <c r="AD41" s="76" t="str">
        <f>IF(AB41&lt;0,AB41,"")</f>
        <v/>
      </c>
      <c r="AE41" s="77"/>
      <c r="AF41" s="89"/>
      <c r="AG41" s="85">
        <f>ROUND((AG40-0.01),2)</f>
        <v>51.15</v>
      </c>
      <c r="AH41" s="87">
        <v>0</v>
      </c>
      <c r="AI41" s="86">
        <v>0</v>
      </c>
    </row>
    <row r="42" spans="1:38" customHeight="1" ht="15.75">
      <c r="A42" s="70">
        <v>0.354166666666667</v>
      </c>
      <c r="B42" s="71">
        <v>0.364583333333334</v>
      </c>
      <c r="C42" s="72">
        <v>49.97</v>
      </c>
      <c r="D42" s="73">
        <f>ROUND(C42,2)</f>
        <v>49.97</v>
      </c>
      <c r="E42" s="60">
        <v>396.29</v>
      </c>
      <c r="F42" s="60">
        <v>1283.2588</v>
      </c>
      <c r="G42" s="61">
        <f>ABS(F42)</f>
        <v>1283.2588</v>
      </c>
      <c r="H42" s="74">
        <v>148.40344</v>
      </c>
      <c r="I42" s="63">
        <f>MAX(H42,-0.12*G42)</f>
        <v>148.40344</v>
      </c>
      <c r="J42" s="63">
        <f>IF(ABS(G42)&lt;=10,0.5,IF(ABS(G42)&lt;=25,1,IF(ABS(G42)&lt;=100,2,10)))</f>
        <v>10</v>
      </c>
      <c r="K42" s="64">
        <f>IF(H42&lt;-J42,1,0)</f>
        <v>0</v>
      </c>
      <c r="L42" s="64">
        <f>IF(K42=K41,L41+K42,0)</f>
        <v>0</v>
      </c>
      <c r="M42" s="65">
        <f>IF(OR(L42=6,L42=12,L42=18,L42=24,L42=30,L42=36,L42=42,L42=48,L42=54,L42=60,L42=66,L42=72,L42=78,L42=84,L42=90,L42=96),1,0)</f>
        <v>0</v>
      </c>
      <c r="N42" s="65">
        <f>IF(H42&gt;J42,1,0)</f>
        <v>1</v>
      </c>
      <c r="O42" s="65">
        <f>IF(N42=N41,O41+N42,0)</f>
        <v>2</v>
      </c>
      <c r="P42" s="65">
        <f>IF(OR(O42=6,O42=12,O42=18,O42=24,O42=30,O42=36,O42=42,O42=48,O42=54,O42=60,O42=66,O42=72,O42=78,O42=84,O42=90,O42=96),1,0)</f>
        <v>0</v>
      </c>
      <c r="Q42" s="66">
        <f>M42+P42</f>
        <v>0</v>
      </c>
      <c r="R42" s="66">
        <f>Q42*ABS(S42)*0.1</f>
        <v>0</v>
      </c>
      <c r="S42" s="67">
        <f>I42*E42/40000</f>
        <v>1.47026998094</v>
      </c>
      <c r="T42" s="60">
        <f>MIN($T$6/100*G42,150)</f>
        <v>150</v>
      </c>
      <c r="U42" s="60">
        <f>MIN($U$6/100*G42,200)</f>
        <v>192.48882</v>
      </c>
      <c r="V42" s="60">
        <f>MIN($V$6/100*G42,250)</f>
        <v>250</v>
      </c>
      <c r="W42" s="60">
        <v>0.2</v>
      </c>
      <c r="X42" s="60">
        <v>0.2</v>
      </c>
      <c r="Y42" s="60">
        <v>0.6</v>
      </c>
      <c r="Z42" s="67">
        <f>IF(AND(D42&lt;49.85,H42&gt;0),$C$2*ABS(H42)/40000,(SUMPRODUCT(--(H42&gt;$T42:$V42),(H42-$T42:$V42),($W42:$Y42)))*E42/40000)</f>
        <v>0</v>
      </c>
      <c r="AA42" s="67">
        <f>IF(AND(C42&gt;=50.1,H42&lt;0),($A$2)*ABS(H42)/40000,0)</f>
        <v>0</v>
      </c>
      <c r="AB42" s="67">
        <f>S42+Z42+AA42</f>
        <v>1.47026998094</v>
      </c>
      <c r="AC42" s="75">
        <f>IF(AB42&gt;=0,AB42,"")</f>
        <v>1.47026998094</v>
      </c>
      <c r="AD42" s="76" t="str">
        <f>IF(AB42&lt;0,AB42,"")</f>
        <v/>
      </c>
      <c r="AE42" s="77"/>
      <c r="AF42" s="89"/>
      <c r="AG42" s="85">
        <f>ROUND((AG41-0.01),2)</f>
        <v>51.14</v>
      </c>
      <c r="AH42" s="87">
        <v>0</v>
      </c>
      <c r="AI42" s="86">
        <v>0</v>
      </c>
    </row>
    <row r="43" spans="1:38" customHeight="1" ht="15.75">
      <c r="A43" s="70">
        <v>0.364583333333333</v>
      </c>
      <c r="B43" s="71">
        <v>0.375</v>
      </c>
      <c r="C43" s="72">
        <v>50.02</v>
      </c>
      <c r="D43" s="73">
        <f>ROUND(C43,2)</f>
        <v>50.02</v>
      </c>
      <c r="E43" s="60">
        <v>181.88</v>
      </c>
      <c r="F43" s="60">
        <v>1325.0081</v>
      </c>
      <c r="G43" s="61">
        <f>ABS(F43)</f>
        <v>1325.0081</v>
      </c>
      <c r="H43" s="74">
        <v>100.07101</v>
      </c>
      <c r="I43" s="63">
        <f>MAX(H43,-0.12*G43)</f>
        <v>100.07101</v>
      </c>
      <c r="J43" s="63">
        <f>IF(ABS(G43)&lt;=10,0.5,IF(ABS(G43)&lt;=25,1,IF(ABS(G43)&lt;=100,2,10)))</f>
        <v>10</v>
      </c>
      <c r="K43" s="64">
        <f>IF(H43&lt;-J43,1,0)</f>
        <v>0</v>
      </c>
      <c r="L43" s="64">
        <f>IF(K43=K42,L42+K43,0)</f>
        <v>0</v>
      </c>
      <c r="M43" s="65">
        <f>IF(OR(L43=6,L43=12,L43=18,L43=24,L43=30,L43=36,L43=42,L43=48,L43=54,L43=60,L43=66,L43=72,L43=78,L43=84,L43=90,L43=96),1,0)</f>
        <v>0</v>
      </c>
      <c r="N43" s="65">
        <f>IF(H43&gt;J43,1,0)</f>
        <v>1</v>
      </c>
      <c r="O43" s="65">
        <f>IF(N43=N42,O42+N43,0)</f>
        <v>3</v>
      </c>
      <c r="P43" s="65">
        <f>IF(OR(O43=6,O43=12,O43=18,O43=24,O43=30,O43=36,O43=42,O43=48,O43=54,O43=60,O43=66,O43=72,O43=78,O43=84,O43=90,O43=96),1,0)</f>
        <v>0</v>
      </c>
      <c r="Q43" s="66">
        <f>M43+P43</f>
        <v>0</v>
      </c>
      <c r="R43" s="66">
        <f>Q43*ABS(S43)*0.1</f>
        <v>0</v>
      </c>
      <c r="S43" s="67">
        <f>I43*E43/40000</f>
        <v>0.4550228824699999</v>
      </c>
      <c r="T43" s="60">
        <f>MIN($T$6/100*G43,150)</f>
        <v>150</v>
      </c>
      <c r="U43" s="60">
        <f>MIN($U$6/100*G43,200)</f>
        <v>198.751215</v>
      </c>
      <c r="V43" s="60">
        <f>MIN($V$6/100*G43,250)</f>
        <v>250</v>
      </c>
      <c r="W43" s="60">
        <v>0.2</v>
      </c>
      <c r="X43" s="60">
        <v>0.2</v>
      </c>
      <c r="Y43" s="60">
        <v>0.6</v>
      </c>
      <c r="Z43" s="67">
        <f>IF(AND(D43&lt;49.85,H43&gt;0),$C$2*ABS(H43)/40000,(SUMPRODUCT(--(H43&gt;$T43:$V43),(H43-$T43:$V43),($W43:$Y43)))*E43/40000)</f>
        <v>0</v>
      </c>
      <c r="AA43" s="67">
        <f>IF(AND(C43&gt;=50.1,H43&lt;0),($A$2)*ABS(H43)/40000,0)</f>
        <v>0</v>
      </c>
      <c r="AB43" s="67">
        <f>S43+Z43+AA43</f>
        <v>0.4550228824699999</v>
      </c>
      <c r="AC43" s="75">
        <f>IF(AB43&gt;=0,AB43,"")</f>
        <v>0.4550228824699999</v>
      </c>
      <c r="AD43" s="76" t="str">
        <f>IF(AB43&lt;0,AB43,"")</f>
        <v/>
      </c>
      <c r="AE43" s="77"/>
      <c r="AF43" s="89"/>
      <c r="AG43" s="85">
        <f>ROUND((AG42-0.01),2)</f>
        <v>51.13</v>
      </c>
      <c r="AH43" s="87">
        <v>0</v>
      </c>
      <c r="AI43" s="86">
        <v>0</v>
      </c>
      <c r="AK43" s="90"/>
    </row>
    <row r="44" spans="1:38" customHeight="1" ht="15.75">
      <c r="A44" s="70">
        <v>0.375</v>
      </c>
      <c r="B44" s="71">
        <v>0.385416666666667</v>
      </c>
      <c r="C44" s="72">
        <v>49.97</v>
      </c>
      <c r="D44" s="73">
        <f>ROUND(C44,2)</f>
        <v>49.97</v>
      </c>
      <c r="E44" s="60">
        <v>396.29</v>
      </c>
      <c r="F44" s="60">
        <v>1349.52851</v>
      </c>
      <c r="G44" s="61">
        <f>ABS(F44)</f>
        <v>1349.52851</v>
      </c>
      <c r="H44" s="74">
        <v>69.16665999999999</v>
      </c>
      <c r="I44" s="63">
        <f>MAX(H44,-0.12*G44)</f>
        <v>69.16665999999999</v>
      </c>
      <c r="J44" s="63">
        <f>IF(ABS(G44)&lt;=10,0.5,IF(ABS(G44)&lt;=25,1,IF(ABS(G44)&lt;=100,2,10)))</f>
        <v>10</v>
      </c>
      <c r="K44" s="64">
        <f>IF(H44&lt;-J44,1,0)</f>
        <v>0</v>
      </c>
      <c r="L44" s="64">
        <f>IF(K44=K43,L43+K44,0)</f>
        <v>0</v>
      </c>
      <c r="M44" s="65">
        <f>IF(OR(L44=6,L44=12,L44=18,L44=24,L44=30,L44=36,L44=42,L44=48,L44=54,L44=60,L44=66,L44=72,L44=78,L44=84,L44=90,L44=96),1,0)</f>
        <v>0</v>
      </c>
      <c r="N44" s="65">
        <f>IF(H44&gt;J44,1,0)</f>
        <v>1</v>
      </c>
      <c r="O44" s="65">
        <f>IF(N44=N43,O43+N44,0)</f>
        <v>4</v>
      </c>
      <c r="P44" s="65">
        <f>IF(OR(O44=6,O44=12,O44=18,O44=24,O44=30,O44=36,O44=42,O44=48,O44=54,O44=60,O44=66,O44=72,O44=78,O44=84,O44=90,O44=96),1,0)</f>
        <v>0</v>
      </c>
      <c r="Q44" s="66">
        <f>M44+P44</f>
        <v>0</v>
      </c>
      <c r="R44" s="66">
        <f>Q44*ABS(S44)*0.1</f>
        <v>0</v>
      </c>
      <c r="S44" s="67">
        <f>I44*E44/40000</f>
        <v>0.685251392285</v>
      </c>
      <c r="T44" s="60">
        <f>MIN($T$6/100*G44,150)</f>
        <v>150</v>
      </c>
      <c r="U44" s="60">
        <f>MIN($U$6/100*G44,200)</f>
        <v>200</v>
      </c>
      <c r="V44" s="60">
        <f>MIN($V$6/100*G44,250)</f>
        <v>250</v>
      </c>
      <c r="W44" s="60">
        <v>0.2</v>
      </c>
      <c r="X44" s="60">
        <v>0.2</v>
      </c>
      <c r="Y44" s="60">
        <v>0.6</v>
      </c>
      <c r="Z44" s="67">
        <f>IF(AND(D44&lt;49.85,H44&gt;0),$C$2*ABS(H44)/40000,(SUMPRODUCT(--(H44&gt;$T44:$V44),(H44-$T44:$V44),($W44:$Y44)))*E44/40000)</f>
        <v>0</v>
      </c>
      <c r="AA44" s="67">
        <f>IF(AND(C44&gt;=50.1,H44&lt;0),($A$2)*ABS(H44)/40000,0)</f>
        <v>0</v>
      </c>
      <c r="AB44" s="67">
        <f>S44+Z44+AA44</f>
        <v>0.685251392285</v>
      </c>
      <c r="AC44" s="75">
        <f>IF(AB44&gt;=0,AB44,"")</f>
        <v>0.685251392285</v>
      </c>
      <c r="AD44" s="76" t="str">
        <f>IF(AB44&lt;0,AB44,"")</f>
        <v/>
      </c>
      <c r="AE44" s="77"/>
      <c r="AF44" s="89"/>
      <c r="AG44" s="85">
        <f>ROUND((AG43-0.01),2)</f>
        <v>51.12</v>
      </c>
      <c r="AH44" s="87">
        <v>0</v>
      </c>
      <c r="AI44" s="86">
        <v>0</v>
      </c>
    </row>
    <row r="45" spans="1:38" customHeight="1" ht="15.75">
      <c r="A45" s="70">
        <v>0.385416666666667</v>
      </c>
      <c r="B45" s="71">
        <v>0.395833333333334</v>
      </c>
      <c r="C45" s="72">
        <v>49.93</v>
      </c>
      <c r="D45" s="73">
        <f>ROUND(C45,2)</f>
        <v>49.93</v>
      </c>
      <c r="E45" s="60">
        <v>520.51</v>
      </c>
      <c r="F45" s="60">
        <v>1407.87955</v>
      </c>
      <c r="G45" s="61">
        <f>ABS(F45)</f>
        <v>1407.87955</v>
      </c>
      <c r="H45" s="74">
        <v>-13.70218</v>
      </c>
      <c r="I45" s="63">
        <f>MAX(H45,-0.12*G45)</f>
        <v>-13.70218</v>
      </c>
      <c r="J45" s="63">
        <f>IF(ABS(G45)&lt;=10,0.5,IF(ABS(G45)&lt;=25,1,IF(ABS(G45)&lt;=100,2,10)))</f>
        <v>10</v>
      </c>
      <c r="K45" s="64">
        <f>IF(H45&lt;-J45,1,0)</f>
        <v>1</v>
      </c>
      <c r="L45" s="64">
        <f>IF(K45=K44,L44+K45,0)</f>
        <v>0</v>
      </c>
      <c r="M45" s="65">
        <f>IF(OR(L45=6,L45=12,L45=18,L45=24,L45=30,L45=36,L45=42,L45=48,L45=54,L45=60,L45=66,L45=72,L45=78,L45=84,L45=90,L45=96),1,0)</f>
        <v>0</v>
      </c>
      <c r="N45" s="65">
        <f>IF(H45&gt;J45,1,0)</f>
        <v>0</v>
      </c>
      <c r="O45" s="65">
        <f>IF(N45=N44,O44+N45,0)</f>
        <v>0</v>
      </c>
      <c r="P45" s="65">
        <f>IF(OR(O45=6,O45=12,O45=18,O45=24,O45=30,O45=36,O45=42,O45=48,O45=54,O45=60,O45=66,O45=72,O45=78,O45=84,O45=90,O45=96),1,0)</f>
        <v>0</v>
      </c>
      <c r="Q45" s="66">
        <f>M45+P45</f>
        <v>0</v>
      </c>
      <c r="R45" s="66">
        <f>Q45*ABS(S45)*0.1</f>
        <v>0</v>
      </c>
      <c r="S45" s="67">
        <f>I45*E45/40000</f>
        <v>-0.178303042795</v>
      </c>
      <c r="T45" s="60">
        <f>MIN($T$6/100*G45,150)</f>
        <v>150</v>
      </c>
      <c r="U45" s="60">
        <f>MIN($U$6/100*G45,200)</f>
        <v>200</v>
      </c>
      <c r="V45" s="60">
        <f>MIN($V$6/100*G45,250)</f>
        <v>250</v>
      </c>
      <c r="W45" s="60">
        <v>0.2</v>
      </c>
      <c r="X45" s="60">
        <v>0.2</v>
      </c>
      <c r="Y45" s="60">
        <v>0.6</v>
      </c>
      <c r="Z45" s="67">
        <f>IF(AND(D45&lt;49.85,H45&gt;0),$C$2*ABS(H45)/40000,(SUMPRODUCT(--(H45&gt;$T45:$V45),(H45-$T45:$V45),($W45:$Y45)))*E45/40000)</f>
        <v>0</v>
      </c>
      <c r="AA45" s="67">
        <f>IF(AND(C45&gt;=50.1,H45&lt;0),($A$2)*ABS(H45)/40000,0)</f>
        <v>0</v>
      </c>
      <c r="AB45" s="67">
        <f>S45+Z45+AA45</f>
        <v>-0.178303042795</v>
      </c>
      <c r="AC45" s="75" t="str">
        <f>IF(AB45&gt;=0,AB45,"")</f>
        <v/>
      </c>
      <c r="AD45" s="76">
        <f>IF(AB45&lt;0,AB45,"")</f>
        <v>-0.178303042795</v>
      </c>
      <c r="AE45" s="77"/>
      <c r="AF45" s="89"/>
      <c r="AG45" s="85">
        <f>ROUND((AG44-0.01),2)</f>
        <v>51.11</v>
      </c>
      <c r="AH45" s="87">
        <v>0</v>
      </c>
      <c r="AI45" s="86">
        <v>0</v>
      </c>
    </row>
    <row r="46" spans="1:38" customHeight="1" ht="15.75">
      <c r="A46" s="70">
        <v>0.395833333333333</v>
      </c>
      <c r="B46" s="71">
        <v>0.40625</v>
      </c>
      <c r="C46" s="72">
        <v>50.01</v>
      </c>
      <c r="D46" s="73">
        <f>ROUND(C46,2)</f>
        <v>50.01</v>
      </c>
      <c r="E46" s="60">
        <v>242.5</v>
      </c>
      <c r="F46" s="60">
        <v>1400.23793</v>
      </c>
      <c r="G46" s="61">
        <f>ABS(F46)</f>
        <v>1400.23793</v>
      </c>
      <c r="H46" s="74">
        <v>-6.07485</v>
      </c>
      <c r="I46" s="63">
        <f>MAX(H46,-0.12*G46)</f>
        <v>-6.07485</v>
      </c>
      <c r="J46" s="63">
        <f>IF(ABS(G46)&lt;=10,0.5,IF(ABS(G46)&lt;=25,1,IF(ABS(G46)&lt;=100,2,10)))</f>
        <v>10</v>
      </c>
      <c r="K46" s="64">
        <f>IF(H46&lt;-J46,1,0)</f>
        <v>0</v>
      </c>
      <c r="L46" s="64">
        <f>IF(K46=K45,L45+K46,0)</f>
        <v>0</v>
      </c>
      <c r="M46" s="65">
        <f>IF(OR(L46=6,L46=12,L46=18,L46=24,L46=30,L46=36,L46=42,L46=48,L46=54,L46=60,L46=66,L46=72,L46=78,L46=84,L46=90,L46=96),1,0)</f>
        <v>0</v>
      </c>
      <c r="N46" s="65">
        <f>IF(H46&gt;J46,1,0)</f>
        <v>0</v>
      </c>
      <c r="O46" s="65">
        <f>IF(N46=N45,O45+N46,0)</f>
        <v>0</v>
      </c>
      <c r="P46" s="65">
        <f>IF(OR(O46=6,O46=12,O46=18,O46=24,O46=30,O46=36,O46=42,O46=48,O46=54,O46=60,O46=66,O46=72,O46=78,O46=84,O46=90,O46=96),1,0)</f>
        <v>0</v>
      </c>
      <c r="Q46" s="66">
        <f>M46+P46</f>
        <v>0</v>
      </c>
      <c r="R46" s="66">
        <f>Q46*ABS(S46)*0.1</f>
        <v>0</v>
      </c>
      <c r="S46" s="67">
        <f>I46*E46/40000</f>
        <v>-0.036828778125</v>
      </c>
      <c r="T46" s="60">
        <f>MIN($T$6/100*G46,150)</f>
        <v>150</v>
      </c>
      <c r="U46" s="60">
        <f>MIN($U$6/100*G46,200)</f>
        <v>200</v>
      </c>
      <c r="V46" s="60">
        <f>MIN($V$6/100*G46,250)</f>
        <v>250</v>
      </c>
      <c r="W46" s="60">
        <v>0.2</v>
      </c>
      <c r="X46" s="60">
        <v>0.2</v>
      </c>
      <c r="Y46" s="60">
        <v>0.6</v>
      </c>
      <c r="Z46" s="67">
        <f>IF(AND(D46&lt;49.85,H46&gt;0),$C$2*ABS(H46)/40000,(SUMPRODUCT(--(H46&gt;$T46:$V46),(H46-$T46:$V46),($W46:$Y46)))*E46/40000)</f>
        <v>0</v>
      </c>
      <c r="AA46" s="67">
        <f>IF(AND(C46&gt;=50.1,H46&lt;0),($A$2)*ABS(H46)/40000,0)</f>
        <v>0</v>
      </c>
      <c r="AB46" s="67">
        <f>S46+Z46+AA46</f>
        <v>-0.036828778125</v>
      </c>
      <c r="AC46" s="75" t="str">
        <f>IF(AB46&gt;=0,AB46,"")</f>
        <v/>
      </c>
      <c r="AD46" s="76">
        <f>IF(AB46&lt;0,AB46,"")</f>
        <v>-0.036828778125</v>
      </c>
      <c r="AE46" s="77"/>
      <c r="AF46" s="89"/>
      <c r="AG46" s="85">
        <f>ROUND((AG45-0.01),2)</f>
        <v>51.1</v>
      </c>
      <c r="AH46" s="87">
        <v>0</v>
      </c>
      <c r="AI46" s="86">
        <v>0</v>
      </c>
    </row>
    <row r="47" spans="1:38" customHeight="1" ht="15.75">
      <c r="A47" s="70">
        <v>0.40625</v>
      </c>
      <c r="B47" s="71">
        <v>0.416666666666667</v>
      </c>
      <c r="C47" s="72">
        <v>50.04</v>
      </c>
      <c r="D47" s="73">
        <f>ROUND(C47,2)</f>
        <v>50.04</v>
      </c>
      <c r="E47" s="60">
        <v>60.63</v>
      </c>
      <c r="F47" s="60">
        <v>1405.47265</v>
      </c>
      <c r="G47" s="61">
        <f>ABS(F47)</f>
        <v>1405.47265</v>
      </c>
      <c r="H47" s="74">
        <v>-29.04219</v>
      </c>
      <c r="I47" s="63">
        <f>MAX(H47,-0.12*G47)</f>
        <v>-29.04219</v>
      </c>
      <c r="J47" s="63">
        <f>IF(ABS(G47)&lt;=10,0.5,IF(ABS(G47)&lt;=25,1,IF(ABS(G47)&lt;=100,2,10)))</f>
        <v>10</v>
      </c>
      <c r="K47" s="64">
        <f>IF(H47&lt;-J47,1,0)</f>
        <v>1</v>
      </c>
      <c r="L47" s="64">
        <f>IF(K47=K46,L46+K47,0)</f>
        <v>0</v>
      </c>
      <c r="M47" s="65">
        <f>IF(OR(L47=6,L47=12,L47=18,L47=24,L47=30,L47=36,L47=42,L47=48,L47=54,L47=60,L47=66,L47=72,L47=78,L47=84,L47=90,L47=96),1,0)</f>
        <v>0</v>
      </c>
      <c r="N47" s="65">
        <f>IF(H47&gt;J47,1,0)</f>
        <v>0</v>
      </c>
      <c r="O47" s="65">
        <f>IF(N47=N46,O46+N47,0)</f>
        <v>0</v>
      </c>
      <c r="P47" s="65">
        <f>IF(OR(O47=6,O47=12,O47=18,O47=24,O47=30,O47=36,O47=42,O47=48,O47=54,O47=60,O47=66,O47=72,O47=78,O47=84,O47=90,O47=96),1,0)</f>
        <v>0</v>
      </c>
      <c r="Q47" s="66">
        <f>M47+P47</f>
        <v>0</v>
      </c>
      <c r="R47" s="66">
        <f>Q47*ABS(S47)*0.1</f>
        <v>0</v>
      </c>
      <c r="S47" s="67">
        <f>I47*E47/40000</f>
        <v>-0.04402069949250001</v>
      </c>
      <c r="T47" s="60">
        <f>MIN($T$6/100*G47,150)</f>
        <v>150</v>
      </c>
      <c r="U47" s="60">
        <f>MIN($U$6/100*G47,200)</f>
        <v>200</v>
      </c>
      <c r="V47" s="60">
        <f>MIN($V$6/100*G47,250)</f>
        <v>250</v>
      </c>
      <c r="W47" s="60">
        <v>0.2</v>
      </c>
      <c r="X47" s="60">
        <v>0.2</v>
      </c>
      <c r="Y47" s="60">
        <v>0.6</v>
      </c>
      <c r="Z47" s="67">
        <f>IF(AND(D47&lt;49.85,H47&gt;0),$C$2*ABS(H47)/40000,(SUMPRODUCT(--(H47&gt;$T47:$V47),(H47-$T47:$V47),($W47:$Y47)))*E47/40000)</f>
        <v>0</v>
      </c>
      <c r="AA47" s="67">
        <f>IF(AND(C47&gt;=50.1,H47&lt;0),($A$2)*ABS(H47)/40000,0)</f>
        <v>0</v>
      </c>
      <c r="AB47" s="67">
        <f>S47+Z47+AA47</f>
        <v>-0.04402069949250001</v>
      </c>
      <c r="AC47" s="75" t="str">
        <f>IF(AB47&gt;=0,AB47,"")</f>
        <v/>
      </c>
      <c r="AD47" s="76">
        <f>IF(AB47&lt;0,AB47,"")</f>
        <v>-0.04402069949250001</v>
      </c>
      <c r="AE47" s="77"/>
      <c r="AF47" s="89"/>
      <c r="AG47" s="85">
        <f>ROUND((AG46-0.01),2)</f>
        <v>51.09</v>
      </c>
      <c r="AH47" s="87">
        <v>0</v>
      </c>
      <c r="AI47" s="86">
        <v>0</v>
      </c>
    </row>
    <row r="48" spans="1:38" customHeight="1" ht="15.75">
      <c r="A48" s="70">
        <v>0.416666666666667</v>
      </c>
      <c r="B48" s="71">
        <v>0.427083333333334</v>
      </c>
      <c r="C48" s="72">
        <v>50.04</v>
      </c>
      <c r="D48" s="73">
        <f>ROUND(C48,2)</f>
        <v>50.04</v>
      </c>
      <c r="E48" s="60">
        <v>60.63</v>
      </c>
      <c r="F48" s="60">
        <v>1365.77401</v>
      </c>
      <c r="G48" s="61">
        <f>ABS(F48)</f>
        <v>1365.77401</v>
      </c>
      <c r="H48" s="74">
        <v>40.25518</v>
      </c>
      <c r="I48" s="63">
        <f>MAX(H48,-0.12*G48)</f>
        <v>40.25518</v>
      </c>
      <c r="J48" s="63">
        <f>IF(ABS(G48)&lt;=10,0.5,IF(ABS(G48)&lt;=25,1,IF(ABS(G48)&lt;=100,2,10)))</f>
        <v>10</v>
      </c>
      <c r="K48" s="64">
        <f>IF(H48&lt;-J48,1,0)</f>
        <v>0</v>
      </c>
      <c r="L48" s="64">
        <f>IF(K48=K47,L47+K48,0)</f>
        <v>0</v>
      </c>
      <c r="M48" s="65">
        <f>IF(OR(L48=6,L48=12,L48=18,L48=24,L48=30,L48=36,L48=42,L48=48,L48=54,L48=60,L48=66,L48=72,L48=78,L48=84,L48=90,L48=96),1,0)</f>
        <v>0</v>
      </c>
      <c r="N48" s="65">
        <f>IF(H48&gt;J48,1,0)</f>
        <v>1</v>
      </c>
      <c r="O48" s="65">
        <f>IF(N48=N47,O47+N48,0)</f>
        <v>0</v>
      </c>
      <c r="P48" s="65">
        <f>IF(OR(O48=6,O48=12,O48=18,O48=24,O48=30,O48=36,O48=42,O48=48,O48=54,O48=60,O48=66,O48=72,O48=78,O48=84,O48=90,O48=96),1,0)</f>
        <v>0</v>
      </c>
      <c r="Q48" s="66">
        <f>M48+P48</f>
        <v>0</v>
      </c>
      <c r="R48" s="66">
        <f>Q48*ABS(S48)*0.1</f>
        <v>0</v>
      </c>
      <c r="S48" s="67">
        <f>I48*E48/40000</f>
        <v>0.061016789085</v>
      </c>
      <c r="T48" s="60">
        <f>MIN($T$6/100*G48,150)</f>
        <v>150</v>
      </c>
      <c r="U48" s="60">
        <f>MIN($U$6/100*G48,200)</f>
        <v>200</v>
      </c>
      <c r="V48" s="60">
        <f>MIN($V$6/100*G48,250)</f>
        <v>250</v>
      </c>
      <c r="W48" s="60">
        <v>0.2</v>
      </c>
      <c r="X48" s="60">
        <v>0.2</v>
      </c>
      <c r="Y48" s="60">
        <v>0.6</v>
      </c>
      <c r="Z48" s="67">
        <f>IF(AND(D48&lt;49.85,H48&gt;0),$C$2*ABS(H48)/40000,(SUMPRODUCT(--(H48&gt;$T48:$V48),(H48-$T48:$V48),($W48:$Y48)))*E48/40000)</f>
        <v>0</v>
      </c>
      <c r="AA48" s="67">
        <f>IF(AND(C48&gt;=50.1,H48&lt;0),($A$2)*ABS(H48)/40000,0)</f>
        <v>0</v>
      </c>
      <c r="AB48" s="67">
        <f>S48+Z48+AA48</f>
        <v>0.061016789085</v>
      </c>
      <c r="AC48" s="75">
        <f>IF(AB48&gt;=0,AB48,"")</f>
        <v>0.061016789085</v>
      </c>
      <c r="AD48" s="76" t="str">
        <f>IF(AB48&lt;0,AB48,"")</f>
        <v/>
      </c>
      <c r="AE48" s="77"/>
      <c r="AF48" s="89"/>
      <c r="AG48" s="85">
        <f>ROUND((AG47-0.01),2)</f>
        <v>51.08</v>
      </c>
      <c r="AH48" s="87">
        <v>0</v>
      </c>
      <c r="AI48" s="86">
        <v>0</v>
      </c>
    </row>
    <row r="49" spans="1:38" customHeight="1" ht="15.75">
      <c r="A49" s="70">
        <v>0.427083333333333</v>
      </c>
      <c r="B49" s="71">
        <v>0.4375</v>
      </c>
      <c r="C49" s="72">
        <v>50.02</v>
      </c>
      <c r="D49" s="73">
        <f>ROUND(C49,2)</f>
        <v>50.02</v>
      </c>
      <c r="E49" s="60">
        <v>181.88</v>
      </c>
      <c r="F49" s="60">
        <v>1356.7839</v>
      </c>
      <c r="G49" s="61">
        <f>ABS(F49)</f>
        <v>1356.7839</v>
      </c>
      <c r="H49" s="74">
        <v>-52.34513</v>
      </c>
      <c r="I49" s="63">
        <f>MAX(H49,-0.12*G49)</f>
        <v>-52.34513</v>
      </c>
      <c r="J49" s="63">
        <f>IF(ABS(G49)&lt;=10,0.5,IF(ABS(G49)&lt;=25,1,IF(ABS(G49)&lt;=100,2,10)))</f>
        <v>10</v>
      </c>
      <c r="K49" s="64">
        <f>IF(H49&lt;-J49,1,0)</f>
        <v>1</v>
      </c>
      <c r="L49" s="64">
        <f>IF(K49=K48,L48+K49,0)</f>
        <v>0</v>
      </c>
      <c r="M49" s="65">
        <f>IF(OR(L49=6,L49=12,L49=18,L49=24,L49=30,L49=36,L49=42,L49=48,L49=54,L49=60,L49=66,L49=72,L49=78,L49=84,L49=90,L49=96),1,0)</f>
        <v>0</v>
      </c>
      <c r="N49" s="65">
        <f>IF(H49&gt;J49,1,0)</f>
        <v>0</v>
      </c>
      <c r="O49" s="65">
        <f>IF(N49=N48,O48+N49,0)</f>
        <v>0</v>
      </c>
      <c r="P49" s="65">
        <f>IF(OR(O49=6,O49=12,O49=18,O49=24,O49=30,O49=36,O49=42,O49=48,O49=54,O49=60,O49=66,O49=72,O49=78,O49=84,O49=90,O49=96),1,0)</f>
        <v>0</v>
      </c>
      <c r="Q49" s="66">
        <f>M49+P49</f>
        <v>0</v>
      </c>
      <c r="R49" s="66">
        <f>Q49*ABS(S49)*0.1</f>
        <v>0</v>
      </c>
      <c r="S49" s="67">
        <f>I49*E49/40000</f>
        <v>-0.23801330611</v>
      </c>
      <c r="T49" s="60">
        <f>MIN($T$6/100*G49,150)</f>
        <v>150</v>
      </c>
      <c r="U49" s="60">
        <f>MIN($U$6/100*G49,200)</f>
        <v>200</v>
      </c>
      <c r="V49" s="60">
        <f>MIN($V$6/100*G49,250)</f>
        <v>250</v>
      </c>
      <c r="W49" s="60">
        <v>0.2</v>
      </c>
      <c r="X49" s="60">
        <v>0.2</v>
      </c>
      <c r="Y49" s="60">
        <v>0.6</v>
      </c>
      <c r="Z49" s="67">
        <f>IF(AND(D49&lt;49.85,H49&gt;0),$C$2*ABS(H49)/40000,(SUMPRODUCT(--(H49&gt;$T49:$V49),(H49-$T49:$V49),($W49:$Y49)))*E49/40000)</f>
        <v>0</v>
      </c>
      <c r="AA49" s="67">
        <f>IF(AND(C49&gt;=50.1,H49&lt;0),($A$2)*ABS(H49)/40000,0)</f>
        <v>0</v>
      </c>
      <c r="AB49" s="67">
        <f>S49+Z49+AA49</f>
        <v>-0.23801330611</v>
      </c>
      <c r="AC49" s="75" t="str">
        <f>IF(AB49&gt;=0,AB49,"")</f>
        <v/>
      </c>
      <c r="AD49" s="76">
        <f>IF(AB49&lt;0,AB49,"")</f>
        <v>-0.23801330611</v>
      </c>
      <c r="AE49" s="77"/>
      <c r="AF49" s="89"/>
      <c r="AG49" s="91">
        <f>ROUND((AG48-0.01),2)</f>
        <v>51.07</v>
      </c>
      <c r="AH49" s="87">
        <v>0</v>
      </c>
      <c r="AI49" s="86">
        <v>0</v>
      </c>
    </row>
    <row r="50" spans="1:38" customHeight="1" ht="15.75">
      <c r="A50" s="70">
        <v>0.4375</v>
      </c>
      <c r="B50" s="71">
        <v>0.447916666666667</v>
      </c>
      <c r="C50" s="72">
        <v>50.04</v>
      </c>
      <c r="D50" s="73">
        <f>ROUND(C50,2)</f>
        <v>50.04</v>
      </c>
      <c r="E50" s="60">
        <v>60.63</v>
      </c>
      <c r="F50" s="60">
        <v>1299.09854</v>
      </c>
      <c r="G50" s="61">
        <f>ABS(F50)</f>
        <v>1299.09854</v>
      </c>
      <c r="H50" s="74">
        <v>-29.57559</v>
      </c>
      <c r="I50" s="63">
        <f>MAX(H50,-0.12*G50)</f>
        <v>-29.57559</v>
      </c>
      <c r="J50" s="63">
        <f>IF(ABS(G50)&lt;=10,0.5,IF(ABS(G50)&lt;=25,1,IF(ABS(G50)&lt;=100,2,10)))</f>
        <v>10</v>
      </c>
      <c r="K50" s="64">
        <f>IF(H50&lt;-J50,1,0)</f>
        <v>1</v>
      </c>
      <c r="L50" s="64">
        <f>IF(K50=K49,L49+K50,0)</f>
        <v>1</v>
      </c>
      <c r="M50" s="65">
        <f>IF(OR(L50=6,L50=12,L50=18,L50=24,L50=30,L50=36,L50=42,L50=48,L50=54,L50=60,L50=66,L50=72,L50=78,L50=84,L50=90,L50=96),1,0)</f>
        <v>0</v>
      </c>
      <c r="N50" s="65">
        <f>IF(H50&gt;J50,1,0)</f>
        <v>0</v>
      </c>
      <c r="O50" s="65">
        <f>IF(N50=N49,O49+N50,0)</f>
        <v>0</v>
      </c>
      <c r="P50" s="65">
        <f>IF(OR(O50=6,O50=12,O50=18,O50=24,O50=30,O50=36,O50=42,O50=48,O50=54,O50=60,O50=66,O50=72,O50=78,O50=84,O50=90,O50=96),1,0)</f>
        <v>0</v>
      </c>
      <c r="Q50" s="66">
        <f>M50+P50</f>
        <v>0</v>
      </c>
      <c r="R50" s="66">
        <f>Q50*ABS(S50)*0.1</f>
        <v>0</v>
      </c>
      <c r="S50" s="67">
        <f>I50*E50/40000</f>
        <v>-0.0448292005425</v>
      </c>
      <c r="T50" s="60">
        <f>MIN($T$6/100*G50,150)</f>
        <v>150</v>
      </c>
      <c r="U50" s="60">
        <f>MIN($U$6/100*G50,200)</f>
        <v>194.864781</v>
      </c>
      <c r="V50" s="60">
        <f>MIN($V$6/100*G50,250)</f>
        <v>250</v>
      </c>
      <c r="W50" s="60">
        <v>0.2</v>
      </c>
      <c r="X50" s="60">
        <v>0.2</v>
      </c>
      <c r="Y50" s="60">
        <v>0.6</v>
      </c>
      <c r="Z50" s="67">
        <f>IF(AND(D50&lt;49.85,H50&gt;0),$C$2*ABS(H50)/40000,(SUMPRODUCT(--(H50&gt;$T50:$V50),(H50-$T50:$V50),($W50:$Y50)))*E50/40000)</f>
        <v>0</v>
      </c>
      <c r="AA50" s="67">
        <f>IF(AND(C50&gt;=50.1,H50&lt;0),($A$2)*ABS(H50)/40000,0)</f>
        <v>0</v>
      </c>
      <c r="AB50" s="67">
        <f>S50+Z50+AA50</f>
        <v>-0.0448292005425</v>
      </c>
      <c r="AC50" s="75" t="str">
        <f>IF(AB50&gt;=0,AB50,"")</f>
        <v/>
      </c>
      <c r="AD50" s="76">
        <f>IF(AB50&lt;0,AB50,"")</f>
        <v>-0.0448292005425</v>
      </c>
      <c r="AE50" s="77"/>
      <c r="AF50" s="89"/>
      <c r="AG50" s="92">
        <f>ROUND((AG49-0.01),2)</f>
        <v>51.06</v>
      </c>
      <c r="AH50" s="93">
        <v>0</v>
      </c>
      <c r="AI50" s="86">
        <v>0</v>
      </c>
    </row>
    <row r="51" spans="1:38" customHeight="1" ht="15.75">
      <c r="A51" s="70">
        <v>0.447916666666667</v>
      </c>
      <c r="B51" s="71">
        <v>0.458333333333334</v>
      </c>
      <c r="C51" s="72">
        <v>50.02</v>
      </c>
      <c r="D51" s="73">
        <f>ROUND(C51,2)</f>
        <v>50.02</v>
      </c>
      <c r="E51" s="60">
        <v>181.88</v>
      </c>
      <c r="F51" s="60">
        <v>1240.93622</v>
      </c>
      <c r="G51" s="61">
        <f>ABS(F51)</f>
        <v>1240.93622</v>
      </c>
      <c r="H51" s="74">
        <v>27.59517</v>
      </c>
      <c r="I51" s="63">
        <f>MAX(H51,-0.12*G51)</f>
        <v>27.59517</v>
      </c>
      <c r="J51" s="63">
        <f>IF(ABS(G51)&lt;=10,0.5,IF(ABS(G51)&lt;=25,1,IF(ABS(G51)&lt;=100,2,10)))</f>
        <v>10</v>
      </c>
      <c r="K51" s="64">
        <f>IF(H51&lt;-J51,1,0)</f>
        <v>0</v>
      </c>
      <c r="L51" s="64">
        <f>IF(K51=K50,L50+K51,0)</f>
        <v>0</v>
      </c>
      <c r="M51" s="65">
        <f>IF(OR(L51=6,L51=12,L51=18,L51=24,L51=30,L51=36,L51=42,L51=48,L51=54,L51=60,L51=66,L51=72,L51=78,L51=84,L51=90,L51=96),1,0)</f>
        <v>0</v>
      </c>
      <c r="N51" s="65">
        <f>IF(H51&gt;J51,1,0)</f>
        <v>1</v>
      </c>
      <c r="O51" s="65">
        <f>IF(N51=N50,O50+N51,0)</f>
        <v>0</v>
      </c>
      <c r="P51" s="65">
        <f>IF(OR(O51=6,O51=12,O51=18,O51=24,O51=30,O51=36,O51=42,O51=48,O51=54,O51=60,O51=66,O51=72,O51=78,O51=84,O51=90,O51=96),1,0)</f>
        <v>0</v>
      </c>
      <c r="Q51" s="66">
        <f>M51+P51</f>
        <v>0</v>
      </c>
      <c r="R51" s="66">
        <f>Q51*ABS(S51)*0.1</f>
        <v>0</v>
      </c>
      <c r="S51" s="67">
        <f>I51*E51/40000</f>
        <v>0.12547523799</v>
      </c>
      <c r="T51" s="60">
        <f>MIN($T$6/100*G51,150)</f>
        <v>148.9123464</v>
      </c>
      <c r="U51" s="60">
        <f>MIN($U$6/100*G51,200)</f>
        <v>186.140433</v>
      </c>
      <c r="V51" s="60">
        <f>MIN($V$6/100*G51,250)</f>
        <v>248.187244</v>
      </c>
      <c r="W51" s="60">
        <v>0.2</v>
      </c>
      <c r="X51" s="60">
        <v>0.2</v>
      </c>
      <c r="Y51" s="60">
        <v>0.6</v>
      </c>
      <c r="Z51" s="67">
        <f>IF(AND(D51&lt;49.85,H51&gt;0),$C$2*ABS(H51)/40000,(SUMPRODUCT(--(H51&gt;$T51:$V51),(H51-$T51:$V51),($W51:$Y51)))*E51/40000)</f>
        <v>0</v>
      </c>
      <c r="AA51" s="67">
        <f>IF(AND(C51&gt;=50.1,H51&lt;0),($A$2)*ABS(H51)/40000,0)</f>
        <v>0</v>
      </c>
      <c r="AB51" s="67">
        <f>S51+Z51+AA51</f>
        <v>0.12547523799</v>
      </c>
      <c r="AC51" s="75">
        <f>IF(AB51&gt;=0,AB51,"")</f>
        <v>0.12547523799</v>
      </c>
      <c r="AD51" s="76" t="str">
        <f>IF(AB51&lt;0,AB51,"")</f>
        <v/>
      </c>
      <c r="AE51" s="77"/>
      <c r="AF51" s="89"/>
      <c r="AG51" s="92">
        <f>ROUND((AG50-0.01),2)</f>
        <v>51.05</v>
      </c>
      <c r="AH51" s="93">
        <v>0</v>
      </c>
      <c r="AI51" s="86">
        <v>0</v>
      </c>
    </row>
    <row r="52" spans="1:38" customHeight="1" ht="15.75">
      <c r="A52" s="70">
        <v>0.458333333333333</v>
      </c>
      <c r="B52" s="71">
        <v>0.46875</v>
      </c>
      <c r="C52" s="72">
        <v>50.03</v>
      </c>
      <c r="D52" s="73">
        <f>ROUND(C52,2)</f>
        <v>50.03</v>
      </c>
      <c r="E52" s="60">
        <v>121.25</v>
      </c>
      <c r="F52" s="60">
        <v>1264.30142</v>
      </c>
      <c r="G52" s="61">
        <f>ABS(F52)</f>
        <v>1264.30142</v>
      </c>
      <c r="H52" s="74">
        <v>-60.31386</v>
      </c>
      <c r="I52" s="63">
        <f>MAX(H52,-0.12*G52)</f>
        <v>-60.31386</v>
      </c>
      <c r="J52" s="63">
        <f>IF(ABS(G52)&lt;=10,0.5,IF(ABS(G52)&lt;=25,1,IF(ABS(G52)&lt;=100,2,10)))</f>
        <v>10</v>
      </c>
      <c r="K52" s="64">
        <f>IF(H52&lt;-J52,1,0)</f>
        <v>1</v>
      </c>
      <c r="L52" s="64">
        <f>IF(K52=K51,L51+K52,0)</f>
        <v>0</v>
      </c>
      <c r="M52" s="65">
        <f>IF(OR(L52=6,L52=12,L52=18,L52=24,L52=30,L52=36,L52=42,L52=48,L52=54,L52=60,L52=66,L52=72,L52=78,L52=84,L52=90,L52=96),1,0)</f>
        <v>0</v>
      </c>
      <c r="N52" s="65">
        <f>IF(H52&gt;J52,1,0)</f>
        <v>0</v>
      </c>
      <c r="O52" s="65">
        <f>IF(N52=N51,O51+N52,0)</f>
        <v>0</v>
      </c>
      <c r="P52" s="65">
        <f>IF(OR(O52=6,O52=12,O52=18,O52=24,O52=30,O52=36,O52=42,O52=48,O52=54,O52=60,O52=66,O52=72,O52=78,O52=84,O52=90,O52=96),1,0)</f>
        <v>0</v>
      </c>
      <c r="Q52" s="66">
        <f>M52+P52</f>
        <v>0</v>
      </c>
      <c r="R52" s="66">
        <f>Q52*ABS(S52)*0.1</f>
        <v>0</v>
      </c>
      <c r="S52" s="67">
        <f>I52*E52/40000</f>
        <v>-0.182826388125</v>
      </c>
      <c r="T52" s="60">
        <f>MIN($T$6/100*G52,150)</f>
        <v>150</v>
      </c>
      <c r="U52" s="60">
        <f>MIN($U$6/100*G52,200)</f>
        <v>189.645213</v>
      </c>
      <c r="V52" s="60">
        <f>MIN($V$6/100*G52,250)</f>
        <v>250</v>
      </c>
      <c r="W52" s="60">
        <v>0.2</v>
      </c>
      <c r="X52" s="60">
        <v>0.2</v>
      </c>
      <c r="Y52" s="60">
        <v>0.6</v>
      </c>
      <c r="Z52" s="67">
        <f>IF(AND(D52&lt;49.85,H52&gt;0),$C$2*ABS(H52)/40000,(SUMPRODUCT(--(H52&gt;$T52:$V52),(H52-$T52:$V52),($W52:$Y52)))*E52/40000)</f>
        <v>0</v>
      </c>
      <c r="AA52" s="67">
        <f>IF(AND(C52&gt;=50.1,H52&lt;0),($A$2)*ABS(H52)/40000,0)</f>
        <v>0</v>
      </c>
      <c r="AB52" s="67">
        <f>S52+Z52+AA52</f>
        <v>-0.182826388125</v>
      </c>
      <c r="AC52" s="75" t="str">
        <f>IF(AB52&gt;=0,AB52,"")</f>
        <v/>
      </c>
      <c r="AD52" s="76">
        <f>IF(AB52&lt;0,AB52,"")</f>
        <v>-0.182826388125</v>
      </c>
      <c r="AE52" s="77"/>
      <c r="AF52" s="89"/>
      <c r="AG52" s="92">
        <f>ROUND((AG51-0.01),2)</f>
        <v>51.04</v>
      </c>
      <c r="AH52" s="93">
        <v>0</v>
      </c>
      <c r="AI52" s="86">
        <v>0</v>
      </c>
    </row>
    <row r="53" spans="1:38" customHeight="1" ht="15.75">
      <c r="A53" s="70">
        <v>0.46875</v>
      </c>
      <c r="B53" s="71">
        <v>0.479166666666667</v>
      </c>
      <c r="C53" s="72">
        <v>50.01</v>
      </c>
      <c r="D53" s="73">
        <f>ROUND(C53,2)</f>
        <v>50.01</v>
      </c>
      <c r="E53" s="60">
        <v>242.5</v>
      </c>
      <c r="F53" s="60">
        <v>1274.5687</v>
      </c>
      <c r="G53" s="61">
        <f>ABS(F53)</f>
        <v>1274.5687</v>
      </c>
      <c r="H53" s="74">
        <v>-141.93534</v>
      </c>
      <c r="I53" s="63">
        <f>MAX(H53,-0.12*G53)</f>
        <v>-141.93534</v>
      </c>
      <c r="J53" s="63">
        <f>IF(ABS(G53)&lt;=10,0.5,IF(ABS(G53)&lt;=25,1,IF(ABS(G53)&lt;=100,2,10)))</f>
        <v>10</v>
      </c>
      <c r="K53" s="64">
        <f>IF(H53&lt;-J53,1,0)</f>
        <v>1</v>
      </c>
      <c r="L53" s="64">
        <f>IF(K53=K52,L52+K53,0)</f>
        <v>1</v>
      </c>
      <c r="M53" s="65">
        <f>IF(OR(L53=6,L53=12,L53=18,L53=24,L53=30,L53=36,L53=42,L53=48,L53=54,L53=60,L53=66,L53=72,L53=78,L53=84,L53=90,L53=96),1,0)</f>
        <v>0</v>
      </c>
      <c r="N53" s="65">
        <f>IF(H53&gt;J53,1,0)</f>
        <v>0</v>
      </c>
      <c r="O53" s="65">
        <f>IF(N53=N52,O52+N53,0)</f>
        <v>0</v>
      </c>
      <c r="P53" s="65">
        <f>IF(OR(O53=6,O53=12,O53=18,O53=24,O53=30,O53=36,O53=42,O53=48,O53=54,O53=60,O53=66,O53=72,O53=78,O53=84,O53=90,O53=96),1,0)</f>
        <v>0</v>
      </c>
      <c r="Q53" s="66">
        <f>M53+P53</f>
        <v>0</v>
      </c>
      <c r="R53" s="66">
        <f>Q53*ABS(S53)*0.1</f>
        <v>0</v>
      </c>
      <c r="S53" s="67">
        <f>I53*E53/40000</f>
        <v>-0.8604829987499999</v>
      </c>
      <c r="T53" s="60">
        <f>MIN($T$6/100*G53,150)</f>
        <v>150</v>
      </c>
      <c r="U53" s="60">
        <f>MIN($U$6/100*G53,200)</f>
        <v>191.185305</v>
      </c>
      <c r="V53" s="60">
        <f>MIN($V$6/100*G53,250)</f>
        <v>250</v>
      </c>
      <c r="W53" s="60">
        <v>0.2</v>
      </c>
      <c r="X53" s="60">
        <v>0.2</v>
      </c>
      <c r="Y53" s="60">
        <v>0.6</v>
      </c>
      <c r="Z53" s="67">
        <f>IF(AND(D53&lt;49.85,H53&gt;0),$C$2*ABS(H53)/40000,(SUMPRODUCT(--(H53&gt;$T53:$V53),(H53-$T53:$V53),($W53:$Y53)))*E53/40000)</f>
        <v>0</v>
      </c>
      <c r="AA53" s="67">
        <f>IF(AND(C53&gt;=50.1,H53&lt;0),($A$2)*ABS(H53)/40000,0)</f>
        <v>0</v>
      </c>
      <c r="AB53" s="67">
        <f>S53+Z53+AA53</f>
        <v>-0.8604829987499999</v>
      </c>
      <c r="AC53" s="75" t="str">
        <f>IF(AB53&gt;=0,AB53,"")</f>
        <v/>
      </c>
      <c r="AD53" s="76">
        <f>IF(AB53&lt;0,AB53,"")</f>
        <v>-0.8604829987499999</v>
      </c>
      <c r="AE53" s="77"/>
      <c r="AF53" s="89"/>
      <c r="AG53" s="92">
        <f>ROUND((AG52-0.01),2)</f>
        <v>51.03</v>
      </c>
      <c r="AH53" s="93">
        <v>0</v>
      </c>
      <c r="AI53" s="86">
        <v>0</v>
      </c>
    </row>
    <row r="54" spans="1:38" customHeight="1" ht="15.75">
      <c r="A54" s="70">
        <v>0.479166666666667</v>
      </c>
      <c r="B54" s="71">
        <v>0.489583333333334</v>
      </c>
      <c r="C54" s="72">
        <v>50.01</v>
      </c>
      <c r="D54" s="73">
        <f>ROUND(C54,2)</f>
        <v>50.01</v>
      </c>
      <c r="E54" s="60">
        <v>242.5</v>
      </c>
      <c r="F54" s="60">
        <v>1163.78836</v>
      </c>
      <c r="G54" s="61">
        <f>ABS(F54)</f>
        <v>1163.78836</v>
      </c>
      <c r="H54" s="74">
        <v>-41.01128</v>
      </c>
      <c r="I54" s="63">
        <f>MAX(H54,-0.12*G54)</f>
        <v>-41.01128</v>
      </c>
      <c r="J54" s="63">
        <f>IF(ABS(G54)&lt;=10,0.5,IF(ABS(G54)&lt;=25,1,IF(ABS(G54)&lt;=100,2,10)))</f>
        <v>10</v>
      </c>
      <c r="K54" s="64">
        <f>IF(H54&lt;-J54,1,0)</f>
        <v>1</v>
      </c>
      <c r="L54" s="64">
        <f>IF(K54=K53,L53+K54,0)</f>
        <v>2</v>
      </c>
      <c r="M54" s="65">
        <f>IF(OR(L54=6,L54=12,L54=18,L54=24,L54=30,L54=36,L54=42,L54=48,L54=54,L54=60,L54=66,L54=72,L54=78,L54=84,L54=90,L54=96),1,0)</f>
        <v>0</v>
      </c>
      <c r="N54" s="65">
        <f>IF(H54&gt;J54,1,0)</f>
        <v>0</v>
      </c>
      <c r="O54" s="65">
        <f>IF(N54=N53,O53+N54,0)</f>
        <v>0</v>
      </c>
      <c r="P54" s="65">
        <f>IF(OR(O54=6,O54=12,O54=18,O54=24,O54=30,O54=36,O54=42,O54=48,O54=54,O54=60,O54=66,O54=72,O54=78,O54=84,O54=90,O54=96),1,0)</f>
        <v>0</v>
      </c>
      <c r="Q54" s="66">
        <f>M54+P54</f>
        <v>0</v>
      </c>
      <c r="R54" s="66">
        <f>Q54*ABS(S54)*0.1</f>
        <v>0</v>
      </c>
      <c r="S54" s="67">
        <f>I54*E54/40000</f>
        <v>-0.248630885</v>
      </c>
      <c r="T54" s="60">
        <f>MIN($T$6/100*G54,150)</f>
        <v>139.6546032</v>
      </c>
      <c r="U54" s="60">
        <f>MIN($U$6/100*G54,200)</f>
        <v>174.568254</v>
      </c>
      <c r="V54" s="60">
        <f>MIN($V$6/100*G54,250)</f>
        <v>232.757672</v>
      </c>
      <c r="W54" s="60">
        <v>0.2</v>
      </c>
      <c r="X54" s="60">
        <v>0.2</v>
      </c>
      <c r="Y54" s="60">
        <v>0.6</v>
      </c>
      <c r="Z54" s="67">
        <f>IF(AND(D54&lt;49.85,H54&gt;0),$C$2*ABS(H54)/40000,(SUMPRODUCT(--(H54&gt;$T54:$V54),(H54-$T54:$V54),($W54:$Y54)))*E54/40000)</f>
        <v>0</v>
      </c>
      <c r="AA54" s="67">
        <f>IF(AND(C54&gt;=50.1,H54&lt;0),($A$2)*ABS(H54)/40000,0)</f>
        <v>0</v>
      </c>
      <c r="AB54" s="67">
        <f>S54+Z54+AA54</f>
        <v>-0.248630885</v>
      </c>
      <c r="AC54" s="75" t="str">
        <f>IF(AB54&gt;=0,AB54,"")</f>
        <v/>
      </c>
      <c r="AD54" s="76">
        <f>IF(AB54&lt;0,AB54,"")</f>
        <v>-0.248630885</v>
      </c>
      <c r="AE54" s="77"/>
      <c r="AF54" s="89"/>
      <c r="AG54" s="92">
        <f>ROUND((AG53-0.01),2)</f>
        <v>51.02</v>
      </c>
      <c r="AH54" s="93">
        <v>0</v>
      </c>
      <c r="AI54" s="86">
        <v>0</v>
      </c>
    </row>
    <row r="55" spans="1:38" customHeight="1" ht="15.75">
      <c r="A55" s="70">
        <v>0.489583333333333</v>
      </c>
      <c r="B55" s="71">
        <v>0.5</v>
      </c>
      <c r="C55" s="72">
        <v>49.99</v>
      </c>
      <c r="D55" s="73">
        <f>ROUND(C55,2)</f>
        <v>49.99</v>
      </c>
      <c r="E55" s="60">
        <v>334.18</v>
      </c>
      <c r="F55" s="60">
        <v>1200.04436</v>
      </c>
      <c r="G55" s="61">
        <f>ABS(F55)</f>
        <v>1200.04436</v>
      </c>
      <c r="H55" s="74">
        <v>-96.82505999999999</v>
      </c>
      <c r="I55" s="63">
        <f>MAX(H55,-0.12*G55)</f>
        <v>-96.82505999999999</v>
      </c>
      <c r="J55" s="63">
        <f>IF(ABS(G55)&lt;=10,0.5,IF(ABS(G55)&lt;=25,1,IF(ABS(G55)&lt;=100,2,10)))</f>
        <v>10</v>
      </c>
      <c r="K55" s="64">
        <f>IF(H55&lt;-J55,1,0)</f>
        <v>1</v>
      </c>
      <c r="L55" s="64">
        <f>IF(K55=K54,L54+K55,0)</f>
        <v>3</v>
      </c>
      <c r="M55" s="65">
        <f>IF(OR(L55=6,L55=12,L55=18,L55=24,L55=30,L55=36,L55=42,L55=48,L55=54,L55=60,L55=66,L55=72,L55=78,L55=84,L55=90,L55=96),1,0)</f>
        <v>0</v>
      </c>
      <c r="N55" s="65">
        <f>IF(H55&gt;J55,1,0)</f>
        <v>0</v>
      </c>
      <c r="O55" s="65">
        <f>IF(N55=N54,O54+N55,0)</f>
        <v>0</v>
      </c>
      <c r="P55" s="65">
        <f>IF(OR(O55=6,O55=12,O55=18,O55=24,O55=30,O55=36,O55=42,O55=48,O55=54,O55=60,O55=66,O55=72,O55=78,O55=84,O55=90,O55=96),1,0)</f>
        <v>0</v>
      </c>
      <c r="Q55" s="66">
        <f>M55+P55</f>
        <v>0</v>
      </c>
      <c r="R55" s="66">
        <f>Q55*ABS(S55)*0.1</f>
        <v>0</v>
      </c>
      <c r="S55" s="67">
        <f>I55*E55/40000</f>
        <v>-0.80892496377</v>
      </c>
      <c r="T55" s="60">
        <f>MIN($T$6/100*G55,150)</f>
        <v>144.0053232</v>
      </c>
      <c r="U55" s="60">
        <f>MIN($U$6/100*G55,200)</f>
        <v>180.006654</v>
      </c>
      <c r="V55" s="60">
        <f>MIN($V$6/100*G55,250)</f>
        <v>240.008872</v>
      </c>
      <c r="W55" s="60">
        <v>0.2</v>
      </c>
      <c r="X55" s="60">
        <v>0.2</v>
      </c>
      <c r="Y55" s="60">
        <v>0.6</v>
      </c>
      <c r="Z55" s="67">
        <f>IF(AND(D55&lt;49.85,H55&gt;0),$C$2*ABS(H55)/40000,(SUMPRODUCT(--(H55&gt;$T55:$V55),(H55-$T55:$V55),($W55:$Y55)))*E55/40000)</f>
        <v>0</v>
      </c>
      <c r="AA55" s="67">
        <f>IF(AND(C55&gt;=50.1,H55&lt;0),($A$2)*ABS(H55)/40000,0)</f>
        <v>0</v>
      </c>
      <c r="AB55" s="67">
        <f>S55+Z55+AA55</f>
        <v>-0.80892496377</v>
      </c>
      <c r="AC55" s="75" t="str">
        <f>IF(AB55&gt;=0,AB55,"")</f>
        <v/>
      </c>
      <c r="AD55" s="76">
        <f>IF(AB55&lt;0,AB55,"")</f>
        <v>-0.80892496377</v>
      </c>
      <c r="AE55" s="77"/>
      <c r="AF55" s="89"/>
      <c r="AG55" s="92">
        <f>ROUND((AG54-0.01),2)</f>
        <v>51.01</v>
      </c>
      <c r="AH55" s="93">
        <v>0</v>
      </c>
      <c r="AI55" s="86">
        <v>0</v>
      </c>
    </row>
    <row r="56" spans="1:38" customHeight="1" ht="15.75">
      <c r="A56" s="70">
        <v>0.5</v>
      </c>
      <c r="B56" s="71">
        <v>0.510416666666667</v>
      </c>
      <c r="C56" s="72">
        <v>49.99</v>
      </c>
      <c r="D56" s="73">
        <f>ROUND(C56,2)</f>
        <v>49.99</v>
      </c>
      <c r="E56" s="60">
        <v>334.18</v>
      </c>
      <c r="F56" s="60">
        <v>1116.63836</v>
      </c>
      <c r="G56" s="61">
        <f>ABS(F56)</f>
        <v>1116.63836</v>
      </c>
      <c r="H56" s="74">
        <v>-20.06866</v>
      </c>
      <c r="I56" s="63">
        <f>MAX(H56,-0.12*G56)</f>
        <v>-20.06866</v>
      </c>
      <c r="J56" s="63">
        <f>IF(ABS(G56)&lt;=10,0.5,IF(ABS(G56)&lt;=25,1,IF(ABS(G56)&lt;=100,2,10)))</f>
        <v>10</v>
      </c>
      <c r="K56" s="64">
        <f>IF(H56&lt;-J56,1,0)</f>
        <v>1</v>
      </c>
      <c r="L56" s="64">
        <f>IF(K56=K55,L55+K56,0)</f>
        <v>4</v>
      </c>
      <c r="M56" s="65">
        <f>IF(OR(L56=6,L56=12,L56=18,L56=24,L56=30,L56=36,L56=42,L56=48,L56=54,L56=60,L56=66,L56=72,L56=78,L56=84,L56=90,L56=96),1,0)</f>
        <v>0</v>
      </c>
      <c r="N56" s="65">
        <f>IF(H56&gt;J56,1,0)</f>
        <v>0</v>
      </c>
      <c r="O56" s="65">
        <f>IF(N56=N55,O55+N56,0)</f>
        <v>0</v>
      </c>
      <c r="P56" s="65">
        <f>IF(OR(O56=6,O56=12,O56=18,O56=24,O56=30,O56=36,O56=42,O56=48,O56=54,O56=60,O56=66,O56=72,O56=78,O56=84,O56=90,O56=96),1,0)</f>
        <v>0</v>
      </c>
      <c r="Q56" s="66">
        <f>M56+P56</f>
        <v>0</v>
      </c>
      <c r="R56" s="66">
        <f>Q56*ABS(S56)*0.1</f>
        <v>0</v>
      </c>
      <c r="S56" s="67">
        <f>I56*E56/40000</f>
        <v>-0.16766361997</v>
      </c>
      <c r="T56" s="60">
        <f>MIN($T$6/100*G56,150)</f>
        <v>133.9966032</v>
      </c>
      <c r="U56" s="60">
        <f>MIN($U$6/100*G56,200)</f>
        <v>167.495754</v>
      </c>
      <c r="V56" s="60">
        <f>MIN($V$6/100*G56,250)</f>
        <v>223.327672</v>
      </c>
      <c r="W56" s="60">
        <v>0.2</v>
      </c>
      <c r="X56" s="60">
        <v>0.2</v>
      </c>
      <c r="Y56" s="60">
        <v>0.6</v>
      </c>
      <c r="Z56" s="67">
        <f>IF(AND(D56&lt;49.85,H56&gt;0),$C$2*ABS(H56)/40000,(SUMPRODUCT(--(H56&gt;$T56:$V56),(H56-$T56:$V56),($W56:$Y56)))*E56/40000)</f>
        <v>0</v>
      </c>
      <c r="AA56" s="67">
        <f>IF(AND(C56&gt;=50.1,H56&lt;0),($A$2)*ABS(H56)/40000,0)</f>
        <v>0</v>
      </c>
      <c r="AB56" s="67">
        <f>S56+Z56+AA56</f>
        <v>-0.16766361997</v>
      </c>
      <c r="AC56" s="75" t="str">
        <f>IF(AB56&gt;=0,AB56,"")</f>
        <v/>
      </c>
      <c r="AD56" s="76">
        <f>IF(AB56&lt;0,AB56,"")</f>
        <v>-0.16766361997</v>
      </c>
      <c r="AE56" s="77"/>
      <c r="AF56" s="89"/>
      <c r="AG56" s="92">
        <f>ROUND((AG55-0.01),2)</f>
        <v>51</v>
      </c>
      <c r="AH56" s="93">
        <v>0</v>
      </c>
      <c r="AI56" s="86">
        <v>0</v>
      </c>
    </row>
    <row r="57" spans="1:38" customHeight="1" ht="15.75">
      <c r="A57" s="70">
        <v>0.510416666666667</v>
      </c>
      <c r="B57" s="71">
        <v>0.520833333333334</v>
      </c>
      <c r="C57" s="72">
        <v>49.98</v>
      </c>
      <c r="D57" s="73">
        <f>ROUND(C57,2)</f>
        <v>49.98</v>
      </c>
      <c r="E57" s="60">
        <v>365.24</v>
      </c>
      <c r="F57" s="60">
        <v>1103.76196</v>
      </c>
      <c r="G57" s="61">
        <f>ABS(F57)</f>
        <v>1103.76196</v>
      </c>
      <c r="H57" s="74">
        <v>-34.26942</v>
      </c>
      <c r="I57" s="63">
        <f>MAX(H57,-0.12*G57)</f>
        <v>-34.26942</v>
      </c>
      <c r="J57" s="63">
        <f>IF(ABS(G57)&lt;=10,0.5,IF(ABS(G57)&lt;=25,1,IF(ABS(G57)&lt;=100,2,10)))</f>
        <v>10</v>
      </c>
      <c r="K57" s="64">
        <f>IF(H57&lt;-J57,1,0)</f>
        <v>1</v>
      </c>
      <c r="L57" s="64">
        <f>IF(K57=K56,L56+K57,0)</f>
        <v>5</v>
      </c>
      <c r="M57" s="65">
        <f>IF(OR(L57=6,L57=12,L57=18,L57=24,L57=30,L57=36,L57=42,L57=48,L57=54,L57=60,L57=66,L57=72,L57=78,L57=84,L57=90,L57=96),1,0)</f>
        <v>0</v>
      </c>
      <c r="N57" s="65">
        <f>IF(H57&gt;J57,1,0)</f>
        <v>0</v>
      </c>
      <c r="O57" s="65">
        <f>IF(N57=N56,O56+N57,0)</f>
        <v>0</v>
      </c>
      <c r="P57" s="65">
        <f>IF(OR(O57=6,O57=12,O57=18,O57=24,O57=30,O57=36,O57=42,O57=48,O57=54,O57=60,O57=66,O57=72,O57=78,O57=84,O57=90,O57=96),1,0)</f>
        <v>0</v>
      </c>
      <c r="Q57" s="66">
        <f>M57+P57</f>
        <v>0</v>
      </c>
      <c r="R57" s="66">
        <f>Q57*ABS(S57)*0.1</f>
        <v>0</v>
      </c>
      <c r="S57" s="67">
        <f>I57*E57/40000</f>
        <v>-0.31291407402</v>
      </c>
      <c r="T57" s="60">
        <f>MIN($T$6/100*G57,150)</f>
        <v>132.4514352</v>
      </c>
      <c r="U57" s="60">
        <f>MIN($U$6/100*G57,200)</f>
        <v>165.564294</v>
      </c>
      <c r="V57" s="60">
        <f>MIN($V$6/100*G57,250)</f>
        <v>220.752392</v>
      </c>
      <c r="W57" s="60">
        <v>0.2</v>
      </c>
      <c r="X57" s="60">
        <v>0.2</v>
      </c>
      <c r="Y57" s="60">
        <v>0.6</v>
      </c>
      <c r="Z57" s="67">
        <f>IF(AND(D57&lt;49.85,H57&gt;0),$C$2*ABS(H57)/40000,(SUMPRODUCT(--(H57&gt;$T57:$V57),(H57-$T57:$V57),($W57:$Y57)))*E57/40000)</f>
        <v>0</v>
      </c>
      <c r="AA57" s="67">
        <f>IF(AND(C57&gt;=50.1,H57&lt;0),($A$2)*ABS(H57)/40000,0)</f>
        <v>0</v>
      </c>
      <c r="AB57" s="67">
        <f>S57+Z57+AA57</f>
        <v>-0.31291407402</v>
      </c>
      <c r="AC57" s="75" t="str">
        <f>IF(AB57&gt;=0,AB57,"")</f>
        <v/>
      </c>
      <c r="AD57" s="76">
        <f>IF(AB57&lt;0,AB57,"")</f>
        <v>-0.31291407402</v>
      </c>
      <c r="AE57" s="77"/>
      <c r="AF57" s="89"/>
      <c r="AG57" s="92">
        <f>ROUND((AG56-0.01),2)</f>
        <v>50.99</v>
      </c>
      <c r="AH57" s="93">
        <v>0</v>
      </c>
      <c r="AI57" s="86">
        <v>0</v>
      </c>
    </row>
    <row r="58" spans="1:38" customHeight="1" ht="15.75">
      <c r="A58" s="70">
        <v>0.520833333333333</v>
      </c>
      <c r="B58" s="71">
        <v>0.53125</v>
      </c>
      <c r="C58" s="72">
        <v>49.97</v>
      </c>
      <c r="D58" s="73">
        <f>ROUND(C58,2)</f>
        <v>49.97</v>
      </c>
      <c r="E58" s="60">
        <v>396.29</v>
      </c>
      <c r="F58" s="60">
        <v>1102.53516</v>
      </c>
      <c r="G58" s="61">
        <f>ABS(F58)</f>
        <v>1102.53516</v>
      </c>
      <c r="H58" s="74">
        <v>-45.59344</v>
      </c>
      <c r="I58" s="63">
        <f>MAX(H58,-0.12*G58)</f>
        <v>-45.59344</v>
      </c>
      <c r="J58" s="63">
        <f>IF(ABS(G58)&lt;=10,0.5,IF(ABS(G58)&lt;=25,1,IF(ABS(G58)&lt;=100,2,10)))</f>
        <v>10</v>
      </c>
      <c r="K58" s="64">
        <f>IF(H58&lt;-J58,1,0)</f>
        <v>1</v>
      </c>
      <c r="L58" s="64">
        <f>IF(K58=K57,L57+K58,0)</f>
        <v>6</v>
      </c>
      <c r="M58" s="65">
        <f>IF(OR(L58=6,L58=12,L58=18,L58=24,L58=30,L58=36,L58=42,L58=48,L58=54,L58=60,L58=66,L58=72,L58=78,L58=84,L58=90,L58=96),1,0)</f>
        <v>1</v>
      </c>
      <c r="N58" s="65">
        <f>IF(H58&gt;J58,1,0)</f>
        <v>0</v>
      </c>
      <c r="O58" s="65">
        <f>IF(N58=N57,O57+N58,0)</f>
        <v>0</v>
      </c>
      <c r="P58" s="65">
        <f>IF(OR(O58=6,O58=12,O58=18,O58=24,O58=30,O58=36,O58=42,O58=48,O58=54,O58=60,O58=66,O58=72,O58=78,O58=84,O58=90,O58=96),1,0)</f>
        <v>0</v>
      </c>
      <c r="Q58" s="66">
        <f>M58+P58</f>
        <v>1</v>
      </c>
      <c r="R58" s="66">
        <f>Q58*ABS(S58)*0.1</f>
        <v>0.04517056084400001</v>
      </c>
      <c r="S58" s="67">
        <f>I58*E58/40000</f>
        <v>-0.45170560844</v>
      </c>
      <c r="T58" s="60">
        <f>MIN($T$6/100*G58,150)</f>
        <v>132.3042192</v>
      </c>
      <c r="U58" s="60">
        <f>MIN($U$6/100*G58,200)</f>
        <v>165.380274</v>
      </c>
      <c r="V58" s="60">
        <f>MIN($V$6/100*G58,250)</f>
        <v>220.507032</v>
      </c>
      <c r="W58" s="60">
        <v>0.2</v>
      </c>
      <c r="X58" s="60">
        <v>0.2</v>
      </c>
      <c r="Y58" s="60">
        <v>0.6</v>
      </c>
      <c r="Z58" s="67">
        <f>IF(AND(D58&lt;49.85,H58&gt;0),$C$2*ABS(H58)/40000,(SUMPRODUCT(--(H58&gt;$T58:$V58),(H58-$T58:$V58),($W58:$Y58)))*E58/40000)</f>
        <v>0</v>
      </c>
      <c r="AA58" s="67">
        <f>IF(AND(C58&gt;=50.1,H58&lt;0),($A$2)*ABS(H58)/40000,0)</f>
        <v>0</v>
      </c>
      <c r="AB58" s="67">
        <f>S58+Z58+AA58</f>
        <v>-0.45170560844</v>
      </c>
      <c r="AC58" s="75" t="str">
        <f>IF(AB58&gt;=0,AB58,"")</f>
        <v/>
      </c>
      <c r="AD58" s="76">
        <f>IF(AB58&lt;0,AB58,"")</f>
        <v>-0.45170560844</v>
      </c>
      <c r="AE58" s="77"/>
      <c r="AF58" s="89"/>
      <c r="AG58" s="92">
        <f>ROUND((AG57-0.01),2)</f>
        <v>50.98</v>
      </c>
      <c r="AH58" s="93">
        <v>0</v>
      </c>
      <c r="AI58" s="86">
        <v>0</v>
      </c>
    </row>
    <row r="59" spans="1:38" customHeight="1" ht="15.75">
      <c r="A59" s="70">
        <v>0.53125</v>
      </c>
      <c r="B59" s="71">
        <v>0.541666666666667</v>
      </c>
      <c r="C59" s="72">
        <v>49.93</v>
      </c>
      <c r="D59" s="73">
        <f>ROUND(C59,2)</f>
        <v>49.93</v>
      </c>
      <c r="E59" s="60">
        <v>520.51</v>
      </c>
      <c r="F59" s="60">
        <v>1100.60156</v>
      </c>
      <c r="G59" s="61">
        <f>ABS(F59)</f>
        <v>1100.60156</v>
      </c>
      <c r="H59" s="74">
        <v>-71.92747</v>
      </c>
      <c r="I59" s="63">
        <f>MAX(H59,-0.12*G59)</f>
        <v>-71.92747</v>
      </c>
      <c r="J59" s="63">
        <f>IF(ABS(G59)&lt;=10,0.5,IF(ABS(G59)&lt;=25,1,IF(ABS(G59)&lt;=100,2,10)))</f>
        <v>10</v>
      </c>
      <c r="K59" s="64">
        <f>IF(H59&lt;-J59,1,0)</f>
        <v>1</v>
      </c>
      <c r="L59" s="64">
        <f>IF(K59=K58,L58+K59,0)</f>
        <v>7</v>
      </c>
      <c r="M59" s="65">
        <f>IF(OR(L59=6,L59=12,L59=18,L59=24,L59=30,L59=36,L59=42,L59=48,L59=54,L59=60,L59=66,L59=72,L59=78,L59=84,L59=90,L59=96),1,0)</f>
        <v>0</v>
      </c>
      <c r="N59" s="65">
        <f>IF(H59&gt;J59,1,0)</f>
        <v>0</v>
      </c>
      <c r="O59" s="65">
        <f>IF(N59=N58,O58+N59,0)</f>
        <v>0</v>
      </c>
      <c r="P59" s="65">
        <f>IF(OR(O59=6,O59=12,O59=18,O59=24,O59=30,O59=36,O59=42,O59=48,O59=54,O59=60,O59=66,O59=72,O59=78,O59=84,O59=90,O59=96),1,0)</f>
        <v>0</v>
      </c>
      <c r="Q59" s="66">
        <f>M59+P59</f>
        <v>0</v>
      </c>
      <c r="R59" s="66">
        <f>Q59*ABS(S59)*0.1</f>
        <v>0</v>
      </c>
      <c r="S59" s="67">
        <f>I59*E59/40000</f>
        <v>-0.9359741852425001</v>
      </c>
      <c r="T59" s="60">
        <f>MIN($T$6/100*G59,150)</f>
        <v>132.0721872</v>
      </c>
      <c r="U59" s="60">
        <f>MIN($U$6/100*G59,200)</f>
        <v>165.090234</v>
      </c>
      <c r="V59" s="60">
        <f>MIN($V$6/100*G59,250)</f>
        <v>220.120312</v>
      </c>
      <c r="W59" s="60">
        <v>0.2</v>
      </c>
      <c r="X59" s="60">
        <v>0.2</v>
      </c>
      <c r="Y59" s="60">
        <v>0.6</v>
      </c>
      <c r="Z59" s="67">
        <f>IF(AND(D59&lt;49.85,H59&gt;0),$C$2*ABS(H59)/40000,(SUMPRODUCT(--(H59&gt;$T59:$V59),(H59-$T59:$V59),($W59:$Y59)))*E59/40000)</f>
        <v>0</v>
      </c>
      <c r="AA59" s="67">
        <f>IF(AND(C59&gt;=50.1,H59&lt;0),($A$2)*ABS(H59)/40000,0)</f>
        <v>0</v>
      </c>
      <c r="AB59" s="67">
        <f>S59+Z59+AA59</f>
        <v>-0.9359741852425001</v>
      </c>
      <c r="AC59" s="75" t="str">
        <f>IF(AB59&gt;=0,AB59,"")</f>
        <v/>
      </c>
      <c r="AD59" s="76">
        <f>IF(AB59&lt;0,AB59,"")</f>
        <v>-0.9359741852425001</v>
      </c>
      <c r="AE59" s="77"/>
      <c r="AF59" s="89"/>
      <c r="AG59" s="92">
        <f>ROUND((AG58-0.01),2)</f>
        <v>50.97</v>
      </c>
      <c r="AH59" s="93">
        <v>0</v>
      </c>
      <c r="AI59" s="86">
        <v>0</v>
      </c>
    </row>
    <row r="60" spans="1:38" customHeight="1" ht="15.75">
      <c r="A60" s="70">
        <v>0.541666666666667</v>
      </c>
      <c r="B60" s="71">
        <v>0.552083333333334</v>
      </c>
      <c r="C60" s="72">
        <v>50.03</v>
      </c>
      <c r="D60" s="73">
        <f>ROUND(C60,2)</f>
        <v>50.03</v>
      </c>
      <c r="E60" s="60">
        <v>121.25</v>
      </c>
      <c r="F60" s="60">
        <v>1096.4428</v>
      </c>
      <c r="G60" s="61">
        <f>ABS(F60)</f>
        <v>1096.4428</v>
      </c>
      <c r="H60" s="74">
        <v>-68.11842</v>
      </c>
      <c r="I60" s="63">
        <f>MAX(H60,-0.12*G60)</f>
        <v>-68.11842</v>
      </c>
      <c r="J60" s="63">
        <f>IF(ABS(G60)&lt;=10,0.5,IF(ABS(G60)&lt;=25,1,IF(ABS(G60)&lt;=100,2,10)))</f>
        <v>10</v>
      </c>
      <c r="K60" s="64">
        <f>IF(H60&lt;-J60,1,0)</f>
        <v>1</v>
      </c>
      <c r="L60" s="64">
        <f>IF(K60=K59,L59+K60,0)</f>
        <v>8</v>
      </c>
      <c r="M60" s="65">
        <f>IF(OR(L60=6,L60=12,L60=18,L60=24,L60=30,L60=36,L60=42,L60=48,L60=54,L60=60,L60=66,L60=72,L60=78,L60=84,L60=90,L60=96),1,0)</f>
        <v>0</v>
      </c>
      <c r="N60" s="65">
        <f>IF(H60&gt;J60,1,0)</f>
        <v>0</v>
      </c>
      <c r="O60" s="65">
        <f>IF(N60=N59,O59+N60,0)</f>
        <v>0</v>
      </c>
      <c r="P60" s="65">
        <f>IF(OR(O60=6,O60=12,O60=18,O60=24,O60=30,O60=36,O60=42,O60=48,O60=54,O60=60,O60=66,O60=72,O60=78,O60=84,O60=90,O60=96),1,0)</f>
        <v>0</v>
      </c>
      <c r="Q60" s="66">
        <f>M60+P60</f>
        <v>0</v>
      </c>
      <c r="R60" s="66">
        <f>Q60*ABS(S60)*0.1</f>
        <v>0</v>
      </c>
      <c r="S60" s="67">
        <f>I60*E60/40000</f>
        <v>-0.206483960625</v>
      </c>
      <c r="T60" s="60">
        <f>MIN($T$6/100*G60,150)</f>
        <v>131.573136</v>
      </c>
      <c r="U60" s="60">
        <f>MIN($U$6/100*G60,200)</f>
        <v>164.46642</v>
      </c>
      <c r="V60" s="60">
        <f>MIN($V$6/100*G60,250)</f>
        <v>219.28856</v>
      </c>
      <c r="W60" s="60">
        <v>0.2</v>
      </c>
      <c r="X60" s="60">
        <v>0.2</v>
      </c>
      <c r="Y60" s="60">
        <v>0.6</v>
      </c>
      <c r="Z60" s="67">
        <f>IF(AND(D60&lt;49.85,H60&gt;0),$C$2*ABS(H60)/40000,(SUMPRODUCT(--(H60&gt;$T60:$V60),(H60-$T60:$V60),($W60:$Y60)))*E60/40000)</f>
        <v>0</v>
      </c>
      <c r="AA60" s="67">
        <f>IF(AND(C60&gt;=50.1,H60&lt;0),($A$2)*ABS(H60)/40000,0)</f>
        <v>0</v>
      </c>
      <c r="AB60" s="67">
        <f>S60+Z60+AA60</f>
        <v>-0.206483960625</v>
      </c>
      <c r="AC60" s="75" t="str">
        <f>IF(AB60&gt;=0,AB60,"")</f>
        <v/>
      </c>
      <c r="AD60" s="76">
        <f>IF(AB60&lt;0,AB60,"")</f>
        <v>-0.206483960625</v>
      </c>
      <c r="AE60" s="77"/>
      <c r="AF60" s="89"/>
      <c r="AG60" s="92">
        <f>ROUND((AG59-0.01),2)</f>
        <v>50.96</v>
      </c>
      <c r="AH60" s="93">
        <v>0</v>
      </c>
      <c r="AI60" s="86">
        <v>0</v>
      </c>
    </row>
    <row r="61" spans="1:38" customHeight="1" ht="15.75">
      <c r="A61" s="70">
        <v>0.552083333333333</v>
      </c>
      <c r="B61" s="71">
        <v>0.5625</v>
      </c>
      <c r="C61" s="72">
        <v>50.02</v>
      </c>
      <c r="D61" s="73">
        <f>ROUND(C61,2)</f>
        <v>50.02</v>
      </c>
      <c r="E61" s="60">
        <v>181.88</v>
      </c>
      <c r="F61" s="60">
        <v>1096.8</v>
      </c>
      <c r="G61" s="61">
        <f>ABS(F61)</f>
        <v>1096.8</v>
      </c>
      <c r="H61" s="74">
        <v>-78.63176</v>
      </c>
      <c r="I61" s="63">
        <f>MAX(H61,-0.12*G61)</f>
        <v>-78.63176</v>
      </c>
      <c r="J61" s="63">
        <f>IF(ABS(G61)&lt;=10,0.5,IF(ABS(G61)&lt;=25,1,IF(ABS(G61)&lt;=100,2,10)))</f>
        <v>10</v>
      </c>
      <c r="K61" s="64">
        <f>IF(H61&lt;-J61,1,0)</f>
        <v>1</v>
      </c>
      <c r="L61" s="64">
        <f>IF(K61=K60,L60+K61,0)</f>
        <v>9</v>
      </c>
      <c r="M61" s="65">
        <f>IF(OR(L61=6,L61=12,L61=18,L61=24,L61=30,L61=36,L61=42,L61=48,L61=54,L61=60,L61=66,L61=72,L61=78,L61=84,L61=90,L61=96),1,0)</f>
        <v>0</v>
      </c>
      <c r="N61" s="65">
        <f>IF(H61&gt;J61,1,0)</f>
        <v>0</v>
      </c>
      <c r="O61" s="65">
        <f>IF(N61=N60,O60+N61,0)</f>
        <v>0</v>
      </c>
      <c r="P61" s="65">
        <f>IF(OR(O61=6,O61=12,O61=18,O61=24,O61=30,O61=36,O61=42,O61=48,O61=54,O61=60,O61=66,O61=72,O61=78,O61=84,O61=90,O61=96),1,0)</f>
        <v>0</v>
      </c>
      <c r="Q61" s="66">
        <f>M61+P61</f>
        <v>0</v>
      </c>
      <c r="R61" s="66">
        <f>Q61*ABS(S61)*0.1</f>
        <v>0</v>
      </c>
      <c r="S61" s="67">
        <f>I61*E61/40000</f>
        <v>-0.35753861272</v>
      </c>
      <c r="T61" s="60">
        <f>MIN($T$6/100*G61,150)</f>
        <v>131.616</v>
      </c>
      <c r="U61" s="60">
        <f>MIN($U$6/100*G61,200)</f>
        <v>164.52</v>
      </c>
      <c r="V61" s="60">
        <f>MIN($V$6/100*G61,250)</f>
        <v>219.36</v>
      </c>
      <c r="W61" s="60">
        <v>0.2</v>
      </c>
      <c r="X61" s="60">
        <v>0.2</v>
      </c>
      <c r="Y61" s="60">
        <v>0.6</v>
      </c>
      <c r="Z61" s="67">
        <f>IF(AND(D61&lt;49.85,H61&gt;0),$C$2*ABS(H61)/40000,(SUMPRODUCT(--(H61&gt;$T61:$V61),(H61-$T61:$V61),($W61:$Y61)))*E61/40000)</f>
        <v>0</v>
      </c>
      <c r="AA61" s="67">
        <f>IF(AND(C61&gt;=50.1,H61&lt;0),($A$2)*ABS(H61)/40000,0)</f>
        <v>0</v>
      </c>
      <c r="AB61" s="67">
        <f>S61+Z61+AA61</f>
        <v>-0.35753861272</v>
      </c>
      <c r="AC61" s="75" t="str">
        <f>IF(AB61&gt;=0,AB61,"")</f>
        <v/>
      </c>
      <c r="AD61" s="76">
        <f>IF(AB61&lt;0,AB61,"")</f>
        <v>-0.35753861272</v>
      </c>
      <c r="AE61" s="77"/>
      <c r="AF61" s="89"/>
      <c r="AG61" s="92">
        <f>ROUND((AG60-0.01),2)</f>
        <v>50.95</v>
      </c>
      <c r="AH61" s="93">
        <v>0</v>
      </c>
      <c r="AI61" s="86">
        <v>0</v>
      </c>
    </row>
    <row r="62" spans="1:38" customHeight="1" ht="15.75">
      <c r="A62" s="70">
        <v>0.5625</v>
      </c>
      <c r="B62" s="71">
        <v>0.572916666666667</v>
      </c>
      <c r="C62" s="72">
        <v>50.01</v>
      </c>
      <c r="D62" s="73">
        <f>ROUND(C62,2)</f>
        <v>50.01</v>
      </c>
      <c r="E62" s="60">
        <v>242.5</v>
      </c>
      <c r="F62" s="60">
        <v>1097.402</v>
      </c>
      <c r="G62" s="61">
        <f>ABS(F62)</f>
        <v>1097.402</v>
      </c>
      <c r="H62" s="74">
        <v>-193.26347</v>
      </c>
      <c r="I62" s="63">
        <f>MAX(H62,-0.12*G62)</f>
        <v>-131.68824</v>
      </c>
      <c r="J62" s="63">
        <f>IF(ABS(G62)&lt;=10,0.5,IF(ABS(G62)&lt;=25,1,IF(ABS(G62)&lt;=100,2,10)))</f>
        <v>10</v>
      </c>
      <c r="K62" s="64">
        <f>IF(H62&lt;-J62,1,0)</f>
        <v>1</v>
      </c>
      <c r="L62" s="64">
        <f>IF(K62=K61,L61+K62,0)</f>
        <v>10</v>
      </c>
      <c r="M62" s="65">
        <f>IF(OR(L62=6,L62=12,L62=18,L62=24,L62=30,L62=36,L62=42,L62=48,L62=54,L62=60,L62=66,L62=72,L62=78,L62=84,L62=90,L62=96),1,0)</f>
        <v>0</v>
      </c>
      <c r="N62" s="65">
        <f>IF(H62&gt;J62,1,0)</f>
        <v>0</v>
      </c>
      <c r="O62" s="65">
        <f>IF(N62=N61,O61+N62,0)</f>
        <v>0</v>
      </c>
      <c r="P62" s="65">
        <f>IF(OR(O62=6,O62=12,O62=18,O62=24,O62=30,O62=36,O62=42,O62=48,O62=54,O62=60,O62=66,O62=72,O62=78,O62=84,O62=90,O62=96),1,0)</f>
        <v>0</v>
      </c>
      <c r="Q62" s="66">
        <f>M62+P62</f>
        <v>0</v>
      </c>
      <c r="R62" s="66">
        <f>Q62*ABS(S62)*0.1</f>
        <v>0</v>
      </c>
      <c r="S62" s="67">
        <f>I62*E62/40000</f>
        <v>-0.7983599550000001</v>
      </c>
      <c r="T62" s="60">
        <f>MIN($T$6/100*G62,150)</f>
        <v>131.68824</v>
      </c>
      <c r="U62" s="60">
        <f>MIN($U$6/100*G62,200)</f>
        <v>164.6103</v>
      </c>
      <c r="V62" s="60">
        <f>MIN($V$6/100*G62,250)</f>
        <v>219.4804</v>
      </c>
      <c r="W62" s="60">
        <v>0.2</v>
      </c>
      <c r="X62" s="60">
        <v>0.2</v>
      </c>
      <c r="Y62" s="60">
        <v>0.6</v>
      </c>
      <c r="Z62" s="67">
        <f>IF(AND(D62&lt;49.85,H62&gt;0),$C$2*ABS(H62)/40000,(SUMPRODUCT(--(H62&gt;$T62:$V62),(H62-$T62:$V62),($W62:$Y62)))*E62/40000)</f>
        <v>0</v>
      </c>
      <c r="AA62" s="67">
        <f>IF(AND(C62&gt;=50.1,H62&lt;0),($A$2)*ABS(H62)/40000,0)</f>
        <v>0</v>
      </c>
      <c r="AB62" s="67">
        <f>S62+Z62+AA62</f>
        <v>-0.7983599550000001</v>
      </c>
      <c r="AC62" s="75" t="str">
        <f>IF(AB62&gt;=0,AB62,"")</f>
        <v/>
      </c>
      <c r="AD62" s="76">
        <f>IF(AB62&lt;0,AB62,"")</f>
        <v>-0.7983599550000001</v>
      </c>
      <c r="AE62" s="77"/>
      <c r="AF62" s="89"/>
      <c r="AG62" s="92">
        <f>ROUND((AG61-0.01),2)</f>
        <v>50.94</v>
      </c>
      <c r="AH62" s="93">
        <v>0</v>
      </c>
      <c r="AI62" s="86">
        <v>0</v>
      </c>
    </row>
    <row r="63" spans="1:38" customHeight="1" ht="15.75">
      <c r="A63" s="70">
        <v>0.572916666666667</v>
      </c>
      <c r="B63" s="71">
        <v>0.583333333333334</v>
      </c>
      <c r="C63" s="72">
        <v>50.02</v>
      </c>
      <c r="D63" s="73">
        <f>ROUND(C63,2)</f>
        <v>50.02</v>
      </c>
      <c r="E63" s="60">
        <v>181.88</v>
      </c>
      <c r="F63" s="60">
        <v>1094.9344</v>
      </c>
      <c r="G63" s="61">
        <f>ABS(F63)</f>
        <v>1094.9344</v>
      </c>
      <c r="H63" s="74">
        <v>-173.19416</v>
      </c>
      <c r="I63" s="63">
        <f>MAX(H63,-0.12*G63)</f>
        <v>-131.392128</v>
      </c>
      <c r="J63" s="63">
        <f>IF(ABS(G63)&lt;=10,0.5,IF(ABS(G63)&lt;=25,1,IF(ABS(G63)&lt;=100,2,10)))</f>
        <v>10</v>
      </c>
      <c r="K63" s="64">
        <f>IF(H63&lt;-J63,1,0)</f>
        <v>1</v>
      </c>
      <c r="L63" s="64">
        <f>IF(K63=K62,L62+K63,0)</f>
        <v>11</v>
      </c>
      <c r="M63" s="65">
        <f>IF(OR(L63=6,L63=12,L63=18,L63=24,L63=30,L63=36,L63=42,L63=48,L63=54,L63=60,L63=66,L63=72,L63=78,L63=84,L63=90,L63=96),1,0)</f>
        <v>0</v>
      </c>
      <c r="N63" s="65">
        <f>IF(H63&gt;J63,1,0)</f>
        <v>0</v>
      </c>
      <c r="O63" s="65">
        <f>IF(N63=N62,O62+N63,0)</f>
        <v>0</v>
      </c>
      <c r="P63" s="65">
        <f>IF(OR(O63=6,O63=12,O63=18,O63=24,O63=30,O63=36,O63=42,O63=48,O63=54,O63=60,O63=66,O63=72,O63=78,O63=84,O63=90,O63=96),1,0)</f>
        <v>0</v>
      </c>
      <c r="Q63" s="66">
        <f>M63+P63</f>
        <v>0</v>
      </c>
      <c r="R63" s="66">
        <f>Q63*ABS(S63)*0.1</f>
        <v>0</v>
      </c>
      <c r="S63" s="67">
        <f>I63*E63/40000</f>
        <v>-0.597440006016</v>
      </c>
      <c r="T63" s="60">
        <f>MIN($T$6/100*G63,150)</f>
        <v>131.392128</v>
      </c>
      <c r="U63" s="60">
        <f>MIN($U$6/100*G63,200)</f>
        <v>164.24016</v>
      </c>
      <c r="V63" s="60">
        <f>MIN($V$6/100*G63,250)</f>
        <v>218.98688</v>
      </c>
      <c r="W63" s="60">
        <v>0.2</v>
      </c>
      <c r="X63" s="60">
        <v>0.2</v>
      </c>
      <c r="Y63" s="60">
        <v>0.6</v>
      </c>
      <c r="Z63" s="67">
        <f>IF(AND(D63&lt;49.85,H63&gt;0),$C$2*ABS(H63)/40000,(SUMPRODUCT(--(H63&gt;$T63:$V63),(H63-$T63:$V63),($W63:$Y63)))*E63/40000)</f>
        <v>0</v>
      </c>
      <c r="AA63" s="67">
        <f>IF(AND(C63&gt;=50.1,H63&lt;0),($A$2)*ABS(H63)/40000,0)</f>
        <v>0</v>
      </c>
      <c r="AB63" s="67">
        <f>S63+Z63+AA63</f>
        <v>-0.597440006016</v>
      </c>
      <c r="AC63" s="75" t="str">
        <f>IF(AB63&gt;=0,AB63,"")</f>
        <v/>
      </c>
      <c r="AD63" s="76">
        <f>IF(AB63&lt;0,AB63,"")</f>
        <v>-0.597440006016</v>
      </c>
      <c r="AE63" s="77"/>
      <c r="AF63" s="89"/>
      <c r="AG63" s="92">
        <f>ROUND((AG62-0.01),2)</f>
        <v>50.93</v>
      </c>
      <c r="AH63" s="93">
        <v>0</v>
      </c>
      <c r="AI63" s="86">
        <v>0</v>
      </c>
    </row>
    <row r="64" spans="1:38" customHeight="1" ht="15.75">
      <c r="A64" s="70">
        <v>0.583333333333333</v>
      </c>
      <c r="B64" s="71">
        <v>0.59375</v>
      </c>
      <c r="C64" s="72">
        <v>50.01</v>
      </c>
      <c r="D64" s="73">
        <f>ROUND(C64,2)</f>
        <v>50.01</v>
      </c>
      <c r="E64" s="60">
        <v>242.5</v>
      </c>
      <c r="F64" s="60">
        <v>1091.2532</v>
      </c>
      <c r="G64" s="61">
        <f>ABS(F64)</f>
        <v>1091.2532</v>
      </c>
      <c r="H64" s="74">
        <v>-161.34727</v>
      </c>
      <c r="I64" s="63">
        <f>MAX(H64,-0.12*G64)</f>
        <v>-130.950384</v>
      </c>
      <c r="J64" s="63">
        <f>IF(ABS(G64)&lt;=10,0.5,IF(ABS(G64)&lt;=25,1,IF(ABS(G64)&lt;=100,2,10)))</f>
        <v>10</v>
      </c>
      <c r="K64" s="64">
        <f>IF(H64&lt;-J64,1,0)</f>
        <v>1</v>
      </c>
      <c r="L64" s="64">
        <f>IF(K64=K63,L63+K64,0)</f>
        <v>12</v>
      </c>
      <c r="M64" s="65">
        <f>IF(OR(L64=6,L64=12,L64=18,L64=24,L64=30,L64=36,L64=42,L64=48,L64=54,L64=60,L64=66,L64=72,L64=78,L64=84,L64=90,L64=96),1,0)</f>
        <v>1</v>
      </c>
      <c r="N64" s="65">
        <f>IF(H64&gt;J64,1,0)</f>
        <v>0</v>
      </c>
      <c r="O64" s="65">
        <f>IF(N64=N63,O63+N64,0)</f>
        <v>0</v>
      </c>
      <c r="P64" s="65">
        <f>IF(OR(O64=6,O64=12,O64=18,O64=24,O64=30,O64=36,O64=42,O64=48,O64=54,O64=60,O64=66,O64=72,O64=78,O64=84,O64=90,O64=96),1,0)</f>
        <v>0</v>
      </c>
      <c r="Q64" s="66">
        <f>M64+P64</f>
        <v>1</v>
      </c>
      <c r="R64" s="66">
        <f>Q64*ABS(S64)*0.1</f>
        <v>0.07938867030000002</v>
      </c>
      <c r="S64" s="67">
        <f>I64*E64/40000</f>
        <v>-0.7938867030000001</v>
      </c>
      <c r="T64" s="60">
        <f>MIN($T$6/100*G64,150)</f>
        <v>130.950384</v>
      </c>
      <c r="U64" s="60">
        <f>MIN($U$6/100*G64,200)</f>
        <v>163.68798</v>
      </c>
      <c r="V64" s="60">
        <f>MIN($V$6/100*G64,250)</f>
        <v>218.25064</v>
      </c>
      <c r="W64" s="60">
        <v>0.2</v>
      </c>
      <c r="X64" s="60">
        <v>0.2</v>
      </c>
      <c r="Y64" s="60">
        <v>0.6</v>
      </c>
      <c r="Z64" s="67">
        <f>IF(AND(D64&lt;49.85,H64&gt;0),$C$2*ABS(H64)/40000,(SUMPRODUCT(--(H64&gt;$T64:$V64),(H64-$T64:$V64),($W64:$Y64)))*E64/40000)</f>
        <v>0</v>
      </c>
      <c r="AA64" s="67">
        <f>IF(AND(C64&gt;=50.1,H64&lt;0),($A$2)*ABS(H64)/40000,0)</f>
        <v>0</v>
      </c>
      <c r="AB64" s="67">
        <f>S64+Z64+AA64</f>
        <v>-0.7938867030000001</v>
      </c>
      <c r="AC64" s="75" t="str">
        <f>IF(AB64&gt;=0,AB64,"")</f>
        <v/>
      </c>
      <c r="AD64" s="76">
        <f>IF(AB64&lt;0,AB64,"")</f>
        <v>-0.7938867030000001</v>
      </c>
      <c r="AE64" s="77"/>
      <c r="AF64" s="89"/>
      <c r="AG64" s="92">
        <f>ROUND((AG63-0.01),2)</f>
        <v>50.92</v>
      </c>
      <c r="AH64" s="93">
        <v>0</v>
      </c>
      <c r="AI64" s="86">
        <v>0</v>
      </c>
    </row>
    <row r="65" spans="1:38" customHeight="1" ht="15.75">
      <c r="A65" s="70">
        <v>0.59375</v>
      </c>
      <c r="B65" s="71">
        <v>0.604166666666667</v>
      </c>
      <c r="C65" s="72">
        <v>50</v>
      </c>
      <c r="D65" s="73">
        <f>ROUND(C65,2)</f>
        <v>50</v>
      </c>
      <c r="E65" s="60">
        <v>303.13</v>
      </c>
      <c r="F65" s="60">
        <v>1088.4516</v>
      </c>
      <c r="G65" s="61">
        <f>ABS(F65)</f>
        <v>1088.4516</v>
      </c>
      <c r="H65" s="74">
        <v>-136.20536</v>
      </c>
      <c r="I65" s="63">
        <f>MAX(H65,-0.12*G65)</f>
        <v>-130.614192</v>
      </c>
      <c r="J65" s="63">
        <f>IF(ABS(G65)&lt;=10,0.5,IF(ABS(G65)&lt;=25,1,IF(ABS(G65)&lt;=100,2,10)))</f>
        <v>10</v>
      </c>
      <c r="K65" s="64">
        <f>IF(H65&lt;-J65,1,0)</f>
        <v>1</v>
      </c>
      <c r="L65" s="64">
        <f>IF(K65=K64,L64+K65,0)</f>
        <v>13</v>
      </c>
      <c r="M65" s="65">
        <f>IF(OR(L65=6,L65=12,L65=18,L65=24,L65=30,L65=36,L65=42,L65=48,L65=54,L65=60,L65=66,L65=72,L65=78,L65=84,L65=90,L65=96),1,0)</f>
        <v>0</v>
      </c>
      <c r="N65" s="65">
        <f>IF(H65&gt;J65,1,0)</f>
        <v>0</v>
      </c>
      <c r="O65" s="65">
        <f>IF(N65=N64,O64+N65,0)</f>
        <v>0</v>
      </c>
      <c r="P65" s="65">
        <f>IF(OR(O65=6,O65=12,O65=18,O65=24,O65=30,O65=36,O65=42,O65=48,O65=54,O65=60,O65=66,O65=72,O65=78,O65=84,O65=90,O65=96),1,0)</f>
        <v>0</v>
      </c>
      <c r="Q65" s="66">
        <f>M65+P65</f>
        <v>0</v>
      </c>
      <c r="R65" s="66">
        <f>Q65*ABS(S65)*0.1</f>
        <v>0</v>
      </c>
      <c r="S65" s="67">
        <f>I65*E65/40000</f>
        <v>-0.989827000524</v>
      </c>
      <c r="T65" s="60">
        <f>MIN($T$6/100*G65,150)</f>
        <v>130.614192</v>
      </c>
      <c r="U65" s="60">
        <f>MIN($U$6/100*G65,200)</f>
        <v>163.26774</v>
      </c>
      <c r="V65" s="60">
        <f>MIN($V$6/100*G65,250)</f>
        <v>217.69032</v>
      </c>
      <c r="W65" s="60">
        <v>0.2</v>
      </c>
      <c r="X65" s="60">
        <v>0.2</v>
      </c>
      <c r="Y65" s="60">
        <v>0.6</v>
      </c>
      <c r="Z65" s="67">
        <f>IF(AND(D65&lt;49.85,H65&gt;0),$C$2*ABS(H65)/40000,(SUMPRODUCT(--(H65&gt;$T65:$V65),(H65-$T65:$V65),($W65:$Y65)))*E65/40000)</f>
        <v>0</v>
      </c>
      <c r="AA65" s="67">
        <f>IF(AND(C65&gt;=50.1,H65&lt;0),($A$2)*ABS(H65)/40000,0)</f>
        <v>0</v>
      </c>
      <c r="AB65" s="67">
        <f>S65+Z65+AA65</f>
        <v>-0.989827000524</v>
      </c>
      <c r="AC65" s="75" t="str">
        <f>IF(AB65&gt;=0,AB65,"")</f>
        <v/>
      </c>
      <c r="AD65" s="76">
        <f>IF(AB65&lt;0,AB65,"")</f>
        <v>-0.989827000524</v>
      </c>
      <c r="AE65" s="77"/>
      <c r="AF65" s="89"/>
      <c r="AG65" s="92">
        <f>ROUND((AG64-0.01),2)</f>
        <v>50.91</v>
      </c>
      <c r="AH65" s="93">
        <v>0</v>
      </c>
      <c r="AI65" s="86">
        <v>0</v>
      </c>
    </row>
    <row r="66" spans="1:38" customHeight="1" ht="15.75">
      <c r="A66" s="70">
        <v>0.604166666666667</v>
      </c>
      <c r="B66" s="71">
        <v>0.614583333333334</v>
      </c>
      <c r="C66" s="72">
        <v>49.96</v>
      </c>
      <c r="D66" s="73">
        <f>ROUND(C66,2)</f>
        <v>49.96</v>
      </c>
      <c r="E66" s="60">
        <v>427.35</v>
      </c>
      <c r="F66" s="60">
        <v>1079.1392</v>
      </c>
      <c r="G66" s="61">
        <f>ABS(F66)</f>
        <v>1079.1392</v>
      </c>
      <c r="H66" s="74">
        <v>-96.20336</v>
      </c>
      <c r="I66" s="63">
        <f>MAX(H66,-0.12*G66)</f>
        <v>-96.20336</v>
      </c>
      <c r="J66" s="63">
        <f>IF(ABS(G66)&lt;=10,0.5,IF(ABS(G66)&lt;=25,1,IF(ABS(G66)&lt;=100,2,10)))</f>
        <v>10</v>
      </c>
      <c r="K66" s="64">
        <f>IF(H66&lt;-J66,1,0)</f>
        <v>1</v>
      </c>
      <c r="L66" s="64">
        <f>IF(K66=K65,L65+K66,0)</f>
        <v>14</v>
      </c>
      <c r="M66" s="65">
        <f>IF(OR(L66=6,L66=12,L66=18,L66=24,L66=30,L66=36,L66=42,L66=48,L66=54,L66=60,L66=66,L66=72,L66=78,L66=84,L66=90,L66=96),1,0)</f>
        <v>0</v>
      </c>
      <c r="N66" s="65">
        <f>IF(H66&gt;J66,1,0)</f>
        <v>0</v>
      </c>
      <c r="O66" s="65">
        <f>IF(N66=N65,O65+N66,0)</f>
        <v>0</v>
      </c>
      <c r="P66" s="65">
        <f>IF(OR(O66=6,O66=12,O66=18,O66=24,O66=30,O66=36,O66=42,O66=48,O66=54,O66=60,O66=66,O66=72,O66=78,O66=84,O66=90,O66=96),1,0)</f>
        <v>0</v>
      </c>
      <c r="Q66" s="66">
        <f>M66+P66</f>
        <v>0</v>
      </c>
      <c r="R66" s="66">
        <f>Q66*ABS(S66)*0.1</f>
        <v>0</v>
      </c>
      <c r="S66" s="67">
        <f>I66*E66/40000</f>
        <v>-1.0278126474</v>
      </c>
      <c r="T66" s="60">
        <f>MIN($T$6/100*G66,150)</f>
        <v>129.496704</v>
      </c>
      <c r="U66" s="60">
        <f>MIN($U$6/100*G66,200)</f>
        <v>161.87088</v>
      </c>
      <c r="V66" s="60">
        <f>MIN($V$6/100*G66,250)</f>
        <v>215.82784</v>
      </c>
      <c r="W66" s="60">
        <v>0.2</v>
      </c>
      <c r="X66" s="60">
        <v>0.2</v>
      </c>
      <c r="Y66" s="60">
        <v>0.6</v>
      </c>
      <c r="Z66" s="67">
        <f>IF(AND(D66&lt;49.85,H66&gt;0),$C$2*ABS(H66)/40000,(SUMPRODUCT(--(H66&gt;$T66:$V66),(H66-$T66:$V66),($W66:$Y66)))*E66/40000)</f>
        <v>0</v>
      </c>
      <c r="AA66" s="67">
        <f>IF(AND(C66&gt;=50.1,H66&lt;0),($A$2)*ABS(H66)/40000,0)</f>
        <v>0</v>
      </c>
      <c r="AB66" s="67">
        <f>S66+Z66+AA66</f>
        <v>-1.0278126474</v>
      </c>
      <c r="AC66" s="75" t="str">
        <f>IF(AB66&gt;=0,AB66,"")</f>
        <v/>
      </c>
      <c r="AD66" s="76">
        <f>IF(AB66&lt;0,AB66,"")</f>
        <v>-1.0278126474</v>
      </c>
      <c r="AE66" s="77"/>
      <c r="AF66" s="89"/>
      <c r="AG66" s="92">
        <f>ROUND((AG65-0.01),2)</f>
        <v>50.9</v>
      </c>
      <c r="AH66" s="93">
        <v>0</v>
      </c>
      <c r="AI66" s="86">
        <v>0</v>
      </c>
    </row>
    <row r="67" spans="1:38" customHeight="1" ht="15.75">
      <c r="A67" s="70">
        <v>0.614583333333333</v>
      </c>
      <c r="B67" s="71">
        <v>0.625</v>
      </c>
      <c r="C67" s="72">
        <v>49.95</v>
      </c>
      <c r="D67" s="73">
        <f>ROUND(C67,2)</f>
        <v>49.95</v>
      </c>
      <c r="E67" s="60">
        <v>458.4</v>
      </c>
      <c r="F67" s="60">
        <v>1078.6448</v>
      </c>
      <c r="G67" s="61">
        <f>ABS(F67)</f>
        <v>1078.6448</v>
      </c>
      <c r="H67" s="74">
        <v>-93.23336999999999</v>
      </c>
      <c r="I67" s="63">
        <f>MAX(H67,-0.12*G67)</f>
        <v>-93.23336999999999</v>
      </c>
      <c r="J67" s="63">
        <f>IF(ABS(G67)&lt;=10,0.5,IF(ABS(G67)&lt;=25,1,IF(ABS(G67)&lt;=100,2,10)))</f>
        <v>10</v>
      </c>
      <c r="K67" s="64">
        <f>IF(H67&lt;-J67,1,0)</f>
        <v>1</v>
      </c>
      <c r="L67" s="64">
        <f>IF(K67=K66,L66+K67,0)</f>
        <v>15</v>
      </c>
      <c r="M67" s="65">
        <f>IF(OR(L67=6,L67=12,L67=18,L67=24,L67=30,L67=36,L67=42,L67=48,L67=54,L67=60,L67=66,L67=72,L67=78,L67=84,L67=90,L67=96),1,0)</f>
        <v>0</v>
      </c>
      <c r="N67" s="65">
        <f>IF(H67&gt;J67,1,0)</f>
        <v>0</v>
      </c>
      <c r="O67" s="65">
        <f>IF(N67=N66,O66+N67,0)</f>
        <v>0</v>
      </c>
      <c r="P67" s="65">
        <f>IF(OR(O67=6,O67=12,O67=18,O67=24,O67=30,O67=36,O67=42,O67=48,O67=54,O67=60,O67=66,O67=72,O67=78,O67=84,O67=90,O67=96),1,0)</f>
        <v>0</v>
      </c>
      <c r="Q67" s="66">
        <f>M67+P67</f>
        <v>0</v>
      </c>
      <c r="R67" s="66">
        <f>Q67*ABS(S67)*0.1</f>
        <v>0</v>
      </c>
      <c r="S67" s="67">
        <f>I67*E67/40000</f>
        <v>-1.0684544202</v>
      </c>
      <c r="T67" s="60">
        <f>MIN($T$6/100*G67,150)</f>
        <v>129.437376</v>
      </c>
      <c r="U67" s="60">
        <f>MIN($U$6/100*G67,200)</f>
        <v>161.79672</v>
      </c>
      <c r="V67" s="60">
        <f>MIN($V$6/100*G67,250)</f>
        <v>215.72896</v>
      </c>
      <c r="W67" s="60">
        <v>0.2</v>
      </c>
      <c r="X67" s="60">
        <v>0.2</v>
      </c>
      <c r="Y67" s="60">
        <v>0.6</v>
      </c>
      <c r="Z67" s="67">
        <f>IF(AND(D67&lt;49.85,H67&gt;0),$C$2*ABS(H67)/40000,(SUMPRODUCT(--(H67&gt;$T67:$V67),(H67-$T67:$V67),($W67:$Y67)))*E67/40000)</f>
        <v>0</v>
      </c>
      <c r="AA67" s="67">
        <f>IF(AND(C67&gt;=50.1,H67&lt;0),($A$2)*ABS(H67)/40000,0)</f>
        <v>0</v>
      </c>
      <c r="AB67" s="67">
        <f>S67+Z67+AA67</f>
        <v>-1.0684544202</v>
      </c>
      <c r="AC67" s="75" t="str">
        <f>IF(AB67&gt;=0,AB67,"")</f>
        <v/>
      </c>
      <c r="AD67" s="76">
        <f>IF(AB67&lt;0,AB67,"")</f>
        <v>-1.0684544202</v>
      </c>
      <c r="AE67" s="77"/>
      <c r="AF67" s="89"/>
      <c r="AG67" s="92">
        <f>ROUND((AG66-0.01),2)</f>
        <v>50.89</v>
      </c>
      <c r="AH67" s="93">
        <v>0</v>
      </c>
      <c r="AI67" s="86">
        <v>0</v>
      </c>
    </row>
    <row r="68" spans="1:38" customHeight="1" ht="15.75">
      <c r="A68" s="70">
        <v>0.625</v>
      </c>
      <c r="B68" s="71">
        <v>0.635416666666667</v>
      </c>
      <c r="C68" s="72">
        <v>49.99</v>
      </c>
      <c r="D68" s="73">
        <f>ROUND(C68,2)</f>
        <v>49.99</v>
      </c>
      <c r="E68" s="60">
        <v>334.18</v>
      </c>
      <c r="F68" s="60">
        <v>1077.6972</v>
      </c>
      <c r="G68" s="61">
        <f>ABS(F68)</f>
        <v>1077.6972</v>
      </c>
      <c r="H68" s="74">
        <v>-85.19259</v>
      </c>
      <c r="I68" s="63">
        <f>MAX(H68,-0.12*G68)</f>
        <v>-85.19259</v>
      </c>
      <c r="J68" s="63">
        <f>IF(ABS(G68)&lt;=10,0.5,IF(ABS(G68)&lt;=25,1,IF(ABS(G68)&lt;=100,2,10)))</f>
        <v>10</v>
      </c>
      <c r="K68" s="64">
        <f>IF(H68&lt;-J68,1,0)</f>
        <v>1</v>
      </c>
      <c r="L68" s="64">
        <f>IF(K68=K67,L67+K68,0)</f>
        <v>16</v>
      </c>
      <c r="M68" s="65">
        <f>IF(OR(L68=6,L68=12,L68=18,L68=24,L68=30,L68=36,L68=42,L68=48,L68=54,L68=60,L68=66,L68=72,L68=78,L68=84,L68=90,L68=96),1,0)</f>
        <v>0</v>
      </c>
      <c r="N68" s="65">
        <f>IF(H68&gt;J68,1,0)</f>
        <v>0</v>
      </c>
      <c r="O68" s="65">
        <f>IF(N68=N67,O67+N68,0)</f>
        <v>0</v>
      </c>
      <c r="P68" s="65">
        <f>IF(OR(O68=6,O68=12,O68=18,O68=24,O68=30,O68=36,O68=42,O68=48,O68=54,O68=60,O68=66,O68=72,O68=78,O68=84,O68=90,O68=96),1,0)</f>
        <v>0</v>
      </c>
      <c r="Q68" s="66">
        <f>M68+P68</f>
        <v>0</v>
      </c>
      <c r="R68" s="66">
        <f>Q68*ABS(S68)*0.1</f>
        <v>0</v>
      </c>
      <c r="S68" s="67">
        <f>I68*E68/40000</f>
        <v>-0.711741493155</v>
      </c>
      <c r="T68" s="60">
        <f>MIN($T$6/100*G68,150)</f>
        <v>129.323664</v>
      </c>
      <c r="U68" s="60">
        <f>MIN($U$6/100*G68,200)</f>
        <v>161.65458</v>
      </c>
      <c r="V68" s="60">
        <f>MIN($V$6/100*G68,250)</f>
        <v>215.53944</v>
      </c>
      <c r="W68" s="60">
        <v>0.2</v>
      </c>
      <c r="X68" s="60">
        <v>0.2</v>
      </c>
      <c r="Y68" s="60">
        <v>0.6</v>
      </c>
      <c r="Z68" s="67">
        <f>IF(AND(D68&lt;49.85,H68&gt;0),$C$2*ABS(H68)/40000,(SUMPRODUCT(--(H68&gt;$T68:$V68),(H68-$T68:$V68),($W68:$Y68)))*E68/40000)</f>
        <v>0</v>
      </c>
      <c r="AA68" s="67">
        <f>IF(AND(C68&gt;=50.1,H68&lt;0),($A$2)*ABS(H68)/40000,0)</f>
        <v>0</v>
      </c>
      <c r="AB68" s="67">
        <f>S68+Z68+AA68</f>
        <v>-0.711741493155</v>
      </c>
      <c r="AC68" s="75" t="str">
        <f>IF(AB68&gt;=0,AB68,"")</f>
        <v/>
      </c>
      <c r="AD68" s="76">
        <f>IF(AB68&lt;0,AB68,"")</f>
        <v>-0.711741493155</v>
      </c>
      <c r="AE68" s="77"/>
      <c r="AF68" s="89"/>
      <c r="AG68" s="92">
        <f>ROUND((AG67-0.01),2)</f>
        <v>50.88</v>
      </c>
      <c r="AH68" s="93">
        <v>0</v>
      </c>
      <c r="AI68" s="86">
        <v>0</v>
      </c>
    </row>
    <row r="69" spans="1:38" customHeight="1" ht="15.75">
      <c r="A69" s="70">
        <v>0.635416666666667</v>
      </c>
      <c r="B69" s="71">
        <v>0.645833333333334</v>
      </c>
      <c r="C69" s="72">
        <v>49.98</v>
      </c>
      <c r="D69" s="73">
        <f>ROUND(C69,2)</f>
        <v>49.98</v>
      </c>
      <c r="E69" s="60">
        <v>365.24</v>
      </c>
      <c r="F69" s="60">
        <v>947.1758</v>
      </c>
      <c r="G69" s="61">
        <f>ABS(F69)</f>
        <v>947.1758</v>
      </c>
      <c r="H69" s="74">
        <v>69.8682</v>
      </c>
      <c r="I69" s="63">
        <f>MAX(H69,-0.12*G69)</f>
        <v>69.8682</v>
      </c>
      <c r="J69" s="63">
        <f>IF(ABS(G69)&lt;=10,0.5,IF(ABS(G69)&lt;=25,1,IF(ABS(G69)&lt;=100,2,10)))</f>
        <v>10</v>
      </c>
      <c r="K69" s="64">
        <f>IF(H69&lt;-J69,1,0)</f>
        <v>0</v>
      </c>
      <c r="L69" s="64">
        <f>IF(K69=K68,L68+K69,0)</f>
        <v>0</v>
      </c>
      <c r="M69" s="65">
        <f>IF(OR(L69=6,L69=12,L69=18,L69=24,L69=30,L69=36,L69=42,L69=48,L69=54,L69=60,L69=66,L69=72,L69=78,L69=84,L69=90,L69=96),1,0)</f>
        <v>0</v>
      </c>
      <c r="N69" s="65">
        <f>IF(H69&gt;J69,1,0)</f>
        <v>1</v>
      </c>
      <c r="O69" s="65">
        <f>IF(N69=N68,O68+N69,0)</f>
        <v>0</v>
      </c>
      <c r="P69" s="65">
        <f>IF(OR(O69=6,O69=12,O69=18,O69=24,O69=30,O69=36,O69=42,O69=48,O69=54,O69=60,O69=66,O69=72,O69=78,O69=84,O69=90,O69=96),1,0)</f>
        <v>0</v>
      </c>
      <c r="Q69" s="66">
        <f>M69+P69</f>
        <v>0</v>
      </c>
      <c r="R69" s="66">
        <f>Q69*ABS(S69)*0.1</f>
        <v>0</v>
      </c>
      <c r="S69" s="67">
        <f>I69*E69/40000</f>
        <v>0.6379665342</v>
      </c>
      <c r="T69" s="60">
        <f>MIN($T$6/100*G69,150)</f>
        <v>113.661096</v>
      </c>
      <c r="U69" s="60">
        <f>MIN($U$6/100*G69,200)</f>
        <v>142.07637</v>
      </c>
      <c r="V69" s="60">
        <f>MIN($V$6/100*G69,250)</f>
        <v>189.43516</v>
      </c>
      <c r="W69" s="60">
        <v>0.2</v>
      </c>
      <c r="X69" s="60">
        <v>0.2</v>
      </c>
      <c r="Y69" s="60">
        <v>0.6</v>
      </c>
      <c r="Z69" s="67">
        <f>IF(AND(D69&lt;49.85,H69&gt;0),$C$2*ABS(H69)/40000,(SUMPRODUCT(--(H69&gt;$T69:$V69),(H69-$T69:$V69),($W69:$Y69)))*E69/40000)</f>
        <v>0</v>
      </c>
      <c r="AA69" s="67">
        <f>IF(AND(C69&gt;=50.1,H69&lt;0),($A$2)*ABS(H69)/40000,0)</f>
        <v>0</v>
      </c>
      <c r="AB69" s="67">
        <f>S69+Z69+AA69</f>
        <v>0.6379665342</v>
      </c>
      <c r="AC69" s="75">
        <f>IF(AB69&gt;=0,AB69,"")</f>
        <v>0.6379665342</v>
      </c>
      <c r="AD69" s="76" t="str">
        <f>IF(AB69&lt;0,AB69,"")</f>
        <v/>
      </c>
      <c r="AE69" s="77"/>
      <c r="AF69" s="89"/>
      <c r="AG69" s="92">
        <f>ROUND((AG68-0.01),2)</f>
        <v>50.87</v>
      </c>
      <c r="AH69" s="93">
        <v>0</v>
      </c>
      <c r="AI69" s="86">
        <v>0</v>
      </c>
    </row>
    <row r="70" spans="1:38" customHeight="1" ht="15.75">
      <c r="A70" s="70">
        <v>0.645833333333333</v>
      </c>
      <c r="B70" s="71">
        <v>0.65625</v>
      </c>
      <c r="C70" s="72">
        <v>50.02</v>
      </c>
      <c r="D70" s="73">
        <f>ROUND(C70,2)</f>
        <v>50.02</v>
      </c>
      <c r="E70" s="60">
        <v>181.88</v>
      </c>
      <c r="F70" s="60">
        <v>1057.1702</v>
      </c>
      <c r="G70" s="61">
        <f>ABS(F70)</f>
        <v>1057.1702</v>
      </c>
      <c r="H70" s="74">
        <v>-25.02306</v>
      </c>
      <c r="I70" s="63">
        <f>MAX(H70,-0.12*G70)</f>
        <v>-25.02306</v>
      </c>
      <c r="J70" s="63">
        <f>IF(ABS(G70)&lt;=10,0.5,IF(ABS(G70)&lt;=25,1,IF(ABS(G70)&lt;=100,2,10)))</f>
        <v>10</v>
      </c>
      <c r="K70" s="64">
        <f>IF(H70&lt;-J70,1,0)</f>
        <v>1</v>
      </c>
      <c r="L70" s="64">
        <f>IF(K70=K69,L69+K70,0)</f>
        <v>0</v>
      </c>
      <c r="M70" s="65">
        <f>IF(OR(L70=6,L70=12,L70=18,L70=24,L70=30,L70=36,L70=42,L70=48,L70=54,L70=60,L70=66,L70=72,L70=78,L70=84,L70=90,L70=96),1,0)</f>
        <v>0</v>
      </c>
      <c r="N70" s="65">
        <f>IF(H70&gt;J70,1,0)</f>
        <v>0</v>
      </c>
      <c r="O70" s="65">
        <f>IF(N70=N69,O69+N70,0)</f>
        <v>0</v>
      </c>
      <c r="P70" s="65">
        <f>IF(OR(O70=6,O70=12,O70=18,O70=24,O70=30,O70=36,O70=42,O70=48,O70=54,O70=60,O70=66,O70=72,O70=78,O70=84,O70=90,O70=96),1,0)</f>
        <v>0</v>
      </c>
      <c r="Q70" s="66">
        <f>M70+P70</f>
        <v>0</v>
      </c>
      <c r="R70" s="66">
        <f>Q70*ABS(S70)*0.1</f>
        <v>0</v>
      </c>
      <c r="S70" s="67">
        <f>I70*E70/40000</f>
        <v>-0.11377985382</v>
      </c>
      <c r="T70" s="60">
        <f>MIN($T$6/100*G70,150)</f>
        <v>126.860424</v>
      </c>
      <c r="U70" s="60">
        <f>MIN($U$6/100*G70,200)</f>
        <v>158.57553</v>
      </c>
      <c r="V70" s="60">
        <f>MIN($V$6/100*G70,250)</f>
        <v>211.43404</v>
      </c>
      <c r="W70" s="60">
        <v>0.2</v>
      </c>
      <c r="X70" s="60">
        <v>0.2</v>
      </c>
      <c r="Y70" s="60">
        <v>0.6</v>
      </c>
      <c r="Z70" s="67">
        <f>IF(AND(D70&lt;49.85,H70&gt;0),$C$2*ABS(H70)/40000,(SUMPRODUCT(--(H70&gt;$T70:$V70),(H70-$T70:$V70),($W70:$Y70)))*E70/40000)</f>
        <v>0</v>
      </c>
      <c r="AA70" s="67">
        <f>IF(AND(C70&gt;=50.1,H70&lt;0),($A$2)*ABS(H70)/40000,0)</f>
        <v>0</v>
      </c>
      <c r="AB70" s="67">
        <f>S70+Z70+AA70</f>
        <v>-0.11377985382</v>
      </c>
      <c r="AC70" s="75" t="str">
        <f>IF(AB70&gt;=0,AB70,"")</f>
        <v/>
      </c>
      <c r="AD70" s="76">
        <f>IF(AB70&lt;0,AB70,"")</f>
        <v>-0.11377985382</v>
      </c>
      <c r="AE70" s="77"/>
      <c r="AF70" s="89"/>
      <c r="AG70" s="92">
        <f>ROUND((AG69-0.01),2)</f>
        <v>50.86</v>
      </c>
      <c r="AH70" s="93">
        <v>0</v>
      </c>
      <c r="AI70" s="86">
        <v>0</v>
      </c>
    </row>
    <row r="71" spans="1:38" customHeight="1" ht="15.75">
      <c r="A71" s="70">
        <v>0.65625</v>
      </c>
      <c r="B71" s="71">
        <v>0.666666666666667</v>
      </c>
      <c r="C71" s="72">
        <v>50</v>
      </c>
      <c r="D71" s="73">
        <f>ROUND(C71,2)</f>
        <v>50</v>
      </c>
      <c r="E71" s="60">
        <v>303.13</v>
      </c>
      <c r="F71" s="60">
        <v>1039.4834</v>
      </c>
      <c r="G71" s="61">
        <f>ABS(F71)</f>
        <v>1039.4834</v>
      </c>
      <c r="H71" s="74">
        <v>6.96977</v>
      </c>
      <c r="I71" s="63">
        <f>MAX(H71,-0.12*G71)</f>
        <v>6.96977</v>
      </c>
      <c r="J71" s="63">
        <f>IF(ABS(G71)&lt;=10,0.5,IF(ABS(G71)&lt;=25,1,IF(ABS(G71)&lt;=100,2,10)))</f>
        <v>10</v>
      </c>
      <c r="K71" s="64">
        <f>IF(H71&lt;-J71,1,0)</f>
        <v>0</v>
      </c>
      <c r="L71" s="64">
        <f>IF(K71=K70,L70+K71,0)</f>
        <v>0</v>
      </c>
      <c r="M71" s="65">
        <f>IF(OR(L71=6,L71=12,L71=18,L71=24,L71=30,L71=36,L71=42,L71=48,L71=54,L71=60,L71=66,L71=72,L71=78,L71=84,L71=90,L71=96),1,0)</f>
        <v>0</v>
      </c>
      <c r="N71" s="65">
        <f>IF(H71&gt;J71,1,0)</f>
        <v>0</v>
      </c>
      <c r="O71" s="65">
        <f>IF(N71=N70,O70+N71,0)</f>
        <v>0</v>
      </c>
      <c r="P71" s="65">
        <f>IF(OR(O71=6,O71=12,O71=18,O71=24,O71=30,O71=36,O71=42,O71=48,O71=54,O71=60,O71=66,O71=72,O71=78,O71=84,O71=90,O71=96),1,0)</f>
        <v>0</v>
      </c>
      <c r="Q71" s="66">
        <f>M71+P71</f>
        <v>0</v>
      </c>
      <c r="R71" s="66">
        <f>Q71*ABS(S71)*0.1</f>
        <v>0</v>
      </c>
      <c r="S71" s="67">
        <f>I71*E71/40000</f>
        <v>0.0528186595025</v>
      </c>
      <c r="T71" s="60">
        <f>MIN($T$6/100*G71,150)</f>
        <v>124.738008</v>
      </c>
      <c r="U71" s="60">
        <f>MIN($U$6/100*G71,200)</f>
        <v>155.92251</v>
      </c>
      <c r="V71" s="60">
        <f>MIN($V$6/100*G71,250)</f>
        <v>207.89668</v>
      </c>
      <c r="W71" s="60">
        <v>0.2</v>
      </c>
      <c r="X71" s="60">
        <v>0.2</v>
      </c>
      <c r="Y71" s="60">
        <v>0.6</v>
      </c>
      <c r="Z71" s="67">
        <f>IF(AND(D71&lt;49.85,H71&gt;0),$C$2*ABS(H71)/40000,(SUMPRODUCT(--(H71&gt;$T71:$V71),(H71-$T71:$V71),($W71:$Y71)))*E71/40000)</f>
        <v>0</v>
      </c>
      <c r="AA71" s="67">
        <f>IF(AND(C71&gt;=50.1,H71&lt;0),($A$2)*ABS(H71)/40000,0)</f>
        <v>0</v>
      </c>
      <c r="AB71" s="67">
        <f>S71+Z71+AA71</f>
        <v>0.0528186595025</v>
      </c>
      <c r="AC71" s="75">
        <f>IF(AB71&gt;=0,AB71,"")</f>
        <v>0.0528186595025</v>
      </c>
      <c r="AD71" s="76" t="str">
        <f>IF(AB71&lt;0,AB71,"")</f>
        <v/>
      </c>
      <c r="AE71" s="77"/>
      <c r="AF71" s="89"/>
      <c r="AG71" s="92">
        <f>ROUND((AG70-0.01),2)</f>
        <v>50.85</v>
      </c>
      <c r="AH71" s="93">
        <v>0</v>
      </c>
      <c r="AI71" s="86">
        <v>0</v>
      </c>
    </row>
    <row r="72" spans="1:38" customHeight="1" ht="15.75">
      <c r="A72" s="70">
        <v>0.666666666666667</v>
      </c>
      <c r="B72" s="71">
        <v>0.677083333333334</v>
      </c>
      <c r="C72" s="72">
        <v>50.05</v>
      </c>
      <c r="D72" s="73">
        <f>ROUND(C72,2)</f>
        <v>50.05</v>
      </c>
      <c r="E72" s="60">
        <v>0</v>
      </c>
      <c r="F72" s="60">
        <v>1034.6214</v>
      </c>
      <c r="G72" s="61">
        <f>ABS(F72)</f>
        <v>1034.6214</v>
      </c>
      <c r="H72" s="74">
        <v>14.16251</v>
      </c>
      <c r="I72" s="63">
        <f>MAX(H72,-0.12*G72)</f>
        <v>14.16251</v>
      </c>
      <c r="J72" s="63">
        <f>IF(ABS(G72)&lt;=10,0.5,IF(ABS(G72)&lt;=25,1,IF(ABS(G72)&lt;=100,2,10)))</f>
        <v>10</v>
      </c>
      <c r="K72" s="64">
        <f>IF(H72&lt;-J72,1,0)</f>
        <v>0</v>
      </c>
      <c r="L72" s="64">
        <f>IF(K72=K71,L71+K72,0)</f>
        <v>0</v>
      </c>
      <c r="M72" s="65">
        <f>IF(OR(L72=6,L72=12,L72=18,L72=24,L72=30,L72=36,L72=42,L72=48,L72=54,L72=60,L72=66,L72=72,L72=78,L72=84,L72=90,L72=96),1,0)</f>
        <v>0</v>
      </c>
      <c r="N72" s="65">
        <f>IF(H72&gt;J72,1,0)</f>
        <v>1</v>
      </c>
      <c r="O72" s="65">
        <f>IF(N72=N71,O71+N72,0)</f>
        <v>0</v>
      </c>
      <c r="P72" s="65">
        <f>IF(OR(O72=6,O72=12,O72=18,O72=24,O72=30,O72=36,O72=42,O72=48,O72=54,O72=60,O72=66,O72=72,O72=78,O72=84,O72=90,O72=96),1,0)</f>
        <v>0</v>
      </c>
      <c r="Q72" s="66">
        <f>M72+P72</f>
        <v>0</v>
      </c>
      <c r="R72" s="66">
        <f>Q72*ABS(S72)*0.1</f>
        <v>0</v>
      </c>
      <c r="S72" s="67">
        <f>I72*E72/40000</f>
        <v>0</v>
      </c>
      <c r="T72" s="60">
        <f>MIN($T$6/100*G72,150)</f>
        <v>124.154568</v>
      </c>
      <c r="U72" s="60">
        <f>MIN($U$6/100*G72,200)</f>
        <v>155.19321</v>
      </c>
      <c r="V72" s="60">
        <f>MIN($V$6/100*G72,250)</f>
        <v>206.92428</v>
      </c>
      <c r="W72" s="60">
        <v>0.2</v>
      </c>
      <c r="X72" s="60">
        <v>0.2</v>
      </c>
      <c r="Y72" s="60">
        <v>0.6</v>
      </c>
      <c r="Z72" s="67">
        <f>IF(AND(D72&lt;49.85,H72&gt;0),$C$2*ABS(H72)/40000,(SUMPRODUCT(--(H72&gt;$T72:$V72),(H72-$T72:$V72),($W72:$Y72)))*E72/40000)</f>
        <v>0</v>
      </c>
      <c r="AA72" s="67">
        <f>IF(AND(C72&gt;=50.1,H72&lt;0),($A$2)*ABS(H72)/40000,0)</f>
        <v>0</v>
      </c>
      <c r="AB72" s="67">
        <f>S72+Z72+AA72</f>
        <v>0</v>
      </c>
      <c r="AC72" s="75">
        <f>IF(AB72&gt;=0,AB72,"")</f>
        <v>0</v>
      </c>
      <c r="AD72" s="76" t="str">
        <f>IF(AB72&lt;0,AB72,"")</f>
        <v/>
      </c>
      <c r="AE72" s="77"/>
      <c r="AF72" s="89"/>
      <c r="AG72" s="92">
        <f>ROUND((AG71-0.01),2)</f>
        <v>50.84</v>
      </c>
      <c r="AH72" s="93">
        <v>0</v>
      </c>
      <c r="AI72" s="86">
        <v>0</v>
      </c>
    </row>
    <row r="73" spans="1:38" customHeight="1" ht="15.75">
      <c r="A73" s="70">
        <v>0.677083333333333</v>
      </c>
      <c r="B73" s="71">
        <v>0.6875</v>
      </c>
      <c r="C73" s="72">
        <v>49.97</v>
      </c>
      <c r="D73" s="73">
        <f>ROUND(C73,2)</f>
        <v>49.97</v>
      </c>
      <c r="E73" s="60">
        <v>396.29</v>
      </c>
      <c r="F73" s="60">
        <v>1052.6046</v>
      </c>
      <c r="G73" s="61">
        <f>ABS(F73)</f>
        <v>1052.6046</v>
      </c>
      <c r="H73" s="74">
        <v>26.38763</v>
      </c>
      <c r="I73" s="63">
        <f>MAX(H73,-0.12*G73)</f>
        <v>26.38763</v>
      </c>
      <c r="J73" s="63">
        <f>IF(ABS(G73)&lt;=10,0.5,IF(ABS(G73)&lt;=25,1,IF(ABS(G73)&lt;=100,2,10)))</f>
        <v>10</v>
      </c>
      <c r="K73" s="64">
        <f>IF(H73&lt;-J73,1,0)</f>
        <v>0</v>
      </c>
      <c r="L73" s="64">
        <f>IF(K73=K72,L72+K73,0)</f>
        <v>0</v>
      </c>
      <c r="M73" s="65">
        <f>IF(OR(L73=6,L73=12,L73=18,L73=24,L73=30,L73=36,L73=42,L73=48,L73=54,L73=60,L73=66,L73=72,L73=78,L73=84,L73=90,L73=96),1,0)</f>
        <v>0</v>
      </c>
      <c r="N73" s="65">
        <f>IF(H73&gt;J73,1,0)</f>
        <v>1</v>
      </c>
      <c r="O73" s="65">
        <f>IF(N73=N72,O72+N73,0)</f>
        <v>1</v>
      </c>
      <c r="P73" s="65">
        <f>IF(OR(O73=6,O73=12,O73=18,O73=24,O73=30,O73=36,O73=42,O73=48,O73=54,O73=60,O73=66,O73=72,O73=78,O73=84,O73=90,O73=96),1,0)</f>
        <v>0</v>
      </c>
      <c r="Q73" s="66">
        <f>M73+P73</f>
        <v>0</v>
      </c>
      <c r="R73" s="66">
        <f>Q73*ABS(S73)*0.1</f>
        <v>0</v>
      </c>
      <c r="S73" s="67">
        <f>I73*E73/40000</f>
        <v>0.2614288473175</v>
      </c>
      <c r="T73" s="60">
        <f>MIN($T$6/100*G73,150)</f>
        <v>126.312552</v>
      </c>
      <c r="U73" s="60">
        <f>MIN($U$6/100*G73,200)</f>
        <v>157.89069</v>
      </c>
      <c r="V73" s="60">
        <f>MIN($V$6/100*G73,250)</f>
        <v>210.52092</v>
      </c>
      <c r="W73" s="60">
        <v>0.2</v>
      </c>
      <c r="X73" s="60">
        <v>0.2</v>
      </c>
      <c r="Y73" s="60">
        <v>0.6</v>
      </c>
      <c r="Z73" s="67">
        <f>IF(AND(D73&lt;49.85,H73&gt;0),$C$2*ABS(H73)/40000,(SUMPRODUCT(--(H73&gt;$T73:$V73),(H73-$T73:$V73),($W73:$Y73)))*E73/40000)</f>
        <v>0</v>
      </c>
      <c r="AA73" s="67">
        <f>IF(AND(C73&gt;=50.1,H73&lt;0),($A$2)*ABS(H73)/40000,0)</f>
        <v>0</v>
      </c>
      <c r="AB73" s="67">
        <f>S73+Z73+AA73</f>
        <v>0.2614288473175</v>
      </c>
      <c r="AC73" s="75">
        <f>IF(AB73&gt;=0,AB73,"")</f>
        <v>0.2614288473175</v>
      </c>
      <c r="AD73" s="76" t="str">
        <f>IF(AB73&lt;0,AB73,"")</f>
        <v/>
      </c>
      <c r="AE73" s="77"/>
      <c r="AF73" s="89"/>
      <c r="AG73" s="92">
        <f>ROUND((AG72-0.01),2)</f>
        <v>50.83</v>
      </c>
      <c r="AH73" s="93">
        <v>0</v>
      </c>
      <c r="AI73" s="86">
        <v>0</v>
      </c>
    </row>
    <row r="74" spans="1:38" customHeight="1" ht="15.75">
      <c r="A74" s="70">
        <v>0.6875</v>
      </c>
      <c r="B74" s="71">
        <v>0.697916666666667</v>
      </c>
      <c r="C74" s="72">
        <v>49.96</v>
      </c>
      <c r="D74" s="73">
        <f>ROUND(C74,2)</f>
        <v>49.96</v>
      </c>
      <c r="E74" s="60">
        <v>427.35</v>
      </c>
      <c r="F74" s="60">
        <v>1070.2994</v>
      </c>
      <c r="G74" s="61">
        <f>ABS(F74)</f>
        <v>1070.2994</v>
      </c>
      <c r="H74" s="74">
        <v>68.52762</v>
      </c>
      <c r="I74" s="63">
        <f>MAX(H74,-0.12*G74)</f>
        <v>68.52762</v>
      </c>
      <c r="J74" s="63">
        <f>IF(ABS(G74)&lt;=10,0.5,IF(ABS(G74)&lt;=25,1,IF(ABS(G74)&lt;=100,2,10)))</f>
        <v>10</v>
      </c>
      <c r="K74" s="64">
        <f>IF(H74&lt;-J74,1,0)</f>
        <v>0</v>
      </c>
      <c r="L74" s="64">
        <f>IF(K74=K73,L73+K74,0)</f>
        <v>0</v>
      </c>
      <c r="M74" s="65">
        <f>IF(OR(L74=6,L74=12,L74=18,L74=24,L74=30,L74=36,L74=42,L74=48,L74=54,L74=60,L74=66,L74=72,L74=78,L74=84,L74=90,L74=96),1,0)</f>
        <v>0</v>
      </c>
      <c r="N74" s="65">
        <f>IF(H74&gt;J74,1,0)</f>
        <v>1</v>
      </c>
      <c r="O74" s="65">
        <f>IF(N74=N73,O73+N74,0)</f>
        <v>2</v>
      </c>
      <c r="P74" s="65">
        <f>IF(OR(O74=6,O74=12,O74=18,O74=24,O74=30,O74=36,O74=42,O74=48,O74=54,O74=60,O74=66,O74=72,O74=78,O74=84,O74=90,O74=96),1,0)</f>
        <v>0</v>
      </c>
      <c r="Q74" s="66">
        <f>M74+P74</f>
        <v>0</v>
      </c>
      <c r="R74" s="66">
        <f>Q74*ABS(S74)*0.1</f>
        <v>0</v>
      </c>
      <c r="S74" s="67">
        <f>I74*E74/40000</f>
        <v>0.732131960175</v>
      </c>
      <c r="T74" s="60">
        <f>MIN($T$6/100*G74,150)</f>
        <v>128.435928</v>
      </c>
      <c r="U74" s="60">
        <f>MIN($U$6/100*G74,200)</f>
        <v>160.54491</v>
      </c>
      <c r="V74" s="60">
        <f>MIN($V$6/100*G74,250)</f>
        <v>214.05988</v>
      </c>
      <c r="W74" s="60">
        <v>0.2</v>
      </c>
      <c r="X74" s="60">
        <v>0.2</v>
      </c>
      <c r="Y74" s="60">
        <v>0.6</v>
      </c>
      <c r="Z74" s="67">
        <f>IF(AND(D74&lt;49.85,H74&gt;0),$C$2*ABS(H74)/40000,(SUMPRODUCT(--(H74&gt;$T74:$V74),(H74-$T74:$V74),($W74:$Y74)))*E74/40000)</f>
        <v>0</v>
      </c>
      <c r="AA74" s="67">
        <f>IF(AND(C74&gt;=50.1,H74&lt;0),($A$2)*ABS(H74)/40000,0)</f>
        <v>0</v>
      </c>
      <c r="AB74" s="67">
        <f>S74+Z74+AA74</f>
        <v>0.732131960175</v>
      </c>
      <c r="AC74" s="75">
        <f>IF(AB74&gt;=0,AB74,"")</f>
        <v>0.732131960175</v>
      </c>
      <c r="AD74" s="76" t="str">
        <f>IF(AB74&lt;0,AB74,"")</f>
        <v/>
      </c>
      <c r="AE74" s="77"/>
      <c r="AF74" s="89"/>
      <c r="AG74" s="92">
        <f>ROUND((AG73-0.01),2)</f>
        <v>50.82</v>
      </c>
      <c r="AH74" s="93">
        <v>0</v>
      </c>
      <c r="AI74" s="86">
        <v>0</v>
      </c>
    </row>
    <row r="75" spans="1:38" customHeight="1" ht="15.75">
      <c r="A75" s="70">
        <v>0.697916666666667</v>
      </c>
      <c r="B75" s="71">
        <v>0.708333333333334</v>
      </c>
      <c r="C75" s="72">
        <v>49.99</v>
      </c>
      <c r="D75" s="73">
        <f>ROUND(C75,2)</f>
        <v>49.99</v>
      </c>
      <c r="E75" s="60">
        <v>334.18</v>
      </c>
      <c r="F75" s="60">
        <v>1070.371</v>
      </c>
      <c r="G75" s="61">
        <f>ABS(F75)</f>
        <v>1070.371</v>
      </c>
      <c r="H75" s="74">
        <v>45.37971</v>
      </c>
      <c r="I75" s="63">
        <f>MAX(H75,-0.12*G75)</f>
        <v>45.37971</v>
      </c>
      <c r="J75" s="63">
        <f>IF(ABS(G75)&lt;=10,0.5,IF(ABS(G75)&lt;=25,1,IF(ABS(G75)&lt;=100,2,10)))</f>
        <v>10</v>
      </c>
      <c r="K75" s="64">
        <f>IF(H75&lt;-J75,1,0)</f>
        <v>0</v>
      </c>
      <c r="L75" s="64">
        <f>IF(K75=K74,L74+K75,0)</f>
        <v>0</v>
      </c>
      <c r="M75" s="65">
        <f>IF(OR(L75=6,L75=12,L75=18,L75=24,L75=30,L75=36,L75=42,L75=48,L75=54,L75=60,L75=66,L75=72,L75=78,L75=84,L75=90,L75=96),1,0)</f>
        <v>0</v>
      </c>
      <c r="N75" s="65">
        <f>IF(H75&gt;J75,1,0)</f>
        <v>1</v>
      </c>
      <c r="O75" s="65">
        <f>IF(N75=N74,O74+N75,0)</f>
        <v>3</v>
      </c>
      <c r="P75" s="65">
        <f>IF(OR(O75=6,O75=12,O75=18,O75=24,O75=30,O75=36,O75=42,O75=48,O75=54,O75=60,O75=66,O75=72,O75=78,O75=84,O75=90,O75=96),1,0)</f>
        <v>0</v>
      </c>
      <c r="Q75" s="66">
        <f>M75+P75</f>
        <v>0</v>
      </c>
      <c r="R75" s="66">
        <f>Q75*ABS(S75)*0.1</f>
        <v>0</v>
      </c>
      <c r="S75" s="67">
        <f>I75*E75/40000</f>
        <v>0.379124787195</v>
      </c>
      <c r="T75" s="60">
        <f>MIN($T$6/100*G75,150)</f>
        <v>128.44452</v>
      </c>
      <c r="U75" s="60">
        <f>MIN($U$6/100*G75,200)</f>
        <v>160.55565</v>
      </c>
      <c r="V75" s="60">
        <f>MIN($V$6/100*G75,250)</f>
        <v>214.0742</v>
      </c>
      <c r="W75" s="60">
        <v>0.2</v>
      </c>
      <c r="X75" s="60">
        <v>0.2</v>
      </c>
      <c r="Y75" s="60">
        <v>0.6</v>
      </c>
      <c r="Z75" s="67">
        <f>IF(AND(D75&lt;49.85,H75&gt;0),$C$2*ABS(H75)/40000,(SUMPRODUCT(--(H75&gt;$T75:$V75),(H75-$T75:$V75),($W75:$Y75)))*E75/40000)</f>
        <v>0</v>
      </c>
      <c r="AA75" s="67">
        <f>IF(AND(C75&gt;=50.1,H75&lt;0),($A$2)*ABS(H75)/40000,0)</f>
        <v>0</v>
      </c>
      <c r="AB75" s="67">
        <f>S75+Z75+AA75</f>
        <v>0.379124787195</v>
      </c>
      <c r="AC75" s="75">
        <f>IF(AB75&gt;=0,AB75,"")</f>
        <v>0.379124787195</v>
      </c>
      <c r="AD75" s="76" t="str">
        <f>IF(AB75&lt;0,AB75,"")</f>
        <v/>
      </c>
      <c r="AE75" s="77"/>
      <c r="AF75" s="89"/>
      <c r="AG75" s="92">
        <f>ROUND((AG74-0.01),2)</f>
        <v>50.81</v>
      </c>
      <c r="AH75" s="93">
        <v>0</v>
      </c>
      <c r="AI75" s="86">
        <v>0</v>
      </c>
    </row>
    <row r="76" spans="1:38" customHeight="1" ht="15.75">
      <c r="A76" s="70">
        <v>0.708333333333333</v>
      </c>
      <c r="B76" s="71">
        <v>0.71875</v>
      </c>
      <c r="C76" s="72">
        <v>50.04</v>
      </c>
      <c r="D76" s="73">
        <f>ROUND(C76,2)</f>
        <v>50.04</v>
      </c>
      <c r="E76" s="60">
        <v>60.63</v>
      </c>
      <c r="F76" s="60">
        <v>1114.75189</v>
      </c>
      <c r="G76" s="61">
        <f>ABS(F76)</f>
        <v>1114.75189</v>
      </c>
      <c r="H76" s="74">
        <v>16.94245</v>
      </c>
      <c r="I76" s="63">
        <f>MAX(H76,-0.12*G76)</f>
        <v>16.94245</v>
      </c>
      <c r="J76" s="63">
        <f>IF(ABS(G76)&lt;=10,0.5,IF(ABS(G76)&lt;=25,1,IF(ABS(G76)&lt;=100,2,10)))</f>
        <v>10</v>
      </c>
      <c r="K76" s="64">
        <f>IF(H76&lt;-J76,1,0)</f>
        <v>0</v>
      </c>
      <c r="L76" s="64">
        <f>IF(K76=K75,L75+K76,0)</f>
        <v>0</v>
      </c>
      <c r="M76" s="65">
        <f>IF(OR(L76=6,L76=12,L76=18,L76=24,L76=30,L76=36,L76=42,L76=48,L76=54,L76=60,L76=66,L76=72,L76=78,L76=84,L76=90,L76=96),1,0)</f>
        <v>0</v>
      </c>
      <c r="N76" s="65">
        <f>IF(H76&gt;J76,1,0)</f>
        <v>1</v>
      </c>
      <c r="O76" s="65">
        <f>IF(N76=N75,O75+N76,0)</f>
        <v>4</v>
      </c>
      <c r="P76" s="65">
        <f>IF(OR(O76=6,O76=12,O76=18,O76=24,O76=30,O76=36,O76=42,O76=48,O76=54,O76=60,O76=66,O76=72,O76=78,O76=84,O76=90,O76=96),1,0)</f>
        <v>0</v>
      </c>
      <c r="Q76" s="66">
        <f>M76+P76</f>
        <v>0</v>
      </c>
      <c r="R76" s="66">
        <f>Q76*ABS(S76)*0.1</f>
        <v>0</v>
      </c>
      <c r="S76" s="67">
        <f>I76*E76/40000</f>
        <v>0.0256805185875</v>
      </c>
      <c r="T76" s="60">
        <f>MIN($T$6/100*G76,150)</f>
        <v>133.7702268</v>
      </c>
      <c r="U76" s="60">
        <f>MIN($U$6/100*G76,200)</f>
        <v>167.2127835</v>
      </c>
      <c r="V76" s="60">
        <f>MIN($V$6/100*G76,250)</f>
        <v>222.950378</v>
      </c>
      <c r="W76" s="60">
        <v>0.2</v>
      </c>
      <c r="X76" s="60">
        <v>0.2</v>
      </c>
      <c r="Y76" s="60">
        <v>0.6</v>
      </c>
      <c r="Z76" s="67">
        <f>IF(AND(D76&lt;49.85,H76&gt;0),$C$2*ABS(H76)/40000,(SUMPRODUCT(--(H76&gt;$T76:$V76),(H76-$T76:$V76),($W76:$Y76)))*E76/40000)</f>
        <v>0</v>
      </c>
      <c r="AA76" s="67">
        <f>IF(AND(C76&gt;=50.1,H76&lt;0),($A$2)*ABS(H76)/40000,0)</f>
        <v>0</v>
      </c>
      <c r="AB76" s="67">
        <f>S76+Z76+AA76</f>
        <v>0.0256805185875</v>
      </c>
      <c r="AC76" s="75">
        <f>IF(AB76&gt;=0,AB76,"")</f>
        <v>0.0256805185875</v>
      </c>
      <c r="AD76" s="76" t="str">
        <f>IF(AB76&lt;0,AB76,"")</f>
        <v/>
      </c>
      <c r="AE76" s="77"/>
      <c r="AF76" s="89"/>
      <c r="AG76" s="92">
        <f>ROUND((AG75-0.01),2)</f>
        <v>50.8</v>
      </c>
      <c r="AH76" s="93">
        <v>0</v>
      </c>
      <c r="AI76" s="86">
        <v>0</v>
      </c>
    </row>
    <row r="77" spans="1:38" customHeight="1" ht="15.75">
      <c r="A77" s="70">
        <v>0.71875</v>
      </c>
      <c r="B77" s="71">
        <v>0.729166666666667</v>
      </c>
      <c r="C77" s="72">
        <v>50</v>
      </c>
      <c r="D77" s="73">
        <f>ROUND(C77,2)</f>
        <v>50</v>
      </c>
      <c r="E77" s="60">
        <v>303.13</v>
      </c>
      <c r="F77" s="60">
        <v>1114.76819</v>
      </c>
      <c r="G77" s="61">
        <f>ABS(F77)</f>
        <v>1114.76819</v>
      </c>
      <c r="H77" s="74">
        <v>47.28645</v>
      </c>
      <c r="I77" s="63">
        <f>MAX(H77,-0.12*G77)</f>
        <v>47.28645</v>
      </c>
      <c r="J77" s="63">
        <f>IF(ABS(G77)&lt;=10,0.5,IF(ABS(G77)&lt;=25,1,IF(ABS(G77)&lt;=100,2,10)))</f>
        <v>10</v>
      </c>
      <c r="K77" s="64">
        <f>IF(H77&lt;-J77,1,0)</f>
        <v>0</v>
      </c>
      <c r="L77" s="64">
        <f>IF(K77=K76,L76+K77,0)</f>
        <v>0</v>
      </c>
      <c r="M77" s="65">
        <f>IF(OR(L77=6,L77=12,L77=18,L77=24,L77=30,L77=36,L77=42,L77=48,L77=54,L77=60,L77=66,L77=72,L77=78,L77=84,L77=90,L77=96),1,0)</f>
        <v>0</v>
      </c>
      <c r="N77" s="65">
        <f>IF(H77&gt;J77,1,0)</f>
        <v>1</v>
      </c>
      <c r="O77" s="65">
        <f>IF(N77=N76,O76+N77,0)</f>
        <v>5</v>
      </c>
      <c r="P77" s="65">
        <f>IF(OR(O77=6,O77=12,O77=18,O77=24,O77=30,O77=36,O77=42,O77=48,O77=54,O77=60,O77=66,O77=72,O77=78,O77=84,O77=90,O77=96),1,0)</f>
        <v>0</v>
      </c>
      <c r="Q77" s="66">
        <f>M77+P77</f>
        <v>0</v>
      </c>
      <c r="R77" s="66">
        <f>Q77*ABS(S77)*0.1</f>
        <v>0</v>
      </c>
      <c r="S77" s="67">
        <f>I77*E77/40000</f>
        <v>0.3583485397125</v>
      </c>
      <c r="T77" s="60">
        <f>MIN($T$6/100*G77,150)</f>
        <v>133.7721828</v>
      </c>
      <c r="U77" s="60">
        <f>MIN($U$6/100*G77,200)</f>
        <v>167.2152285</v>
      </c>
      <c r="V77" s="60">
        <f>MIN($V$6/100*G77,250)</f>
        <v>222.953638</v>
      </c>
      <c r="W77" s="60">
        <v>0.2</v>
      </c>
      <c r="X77" s="60">
        <v>0.2</v>
      </c>
      <c r="Y77" s="60">
        <v>0.6</v>
      </c>
      <c r="Z77" s="67">
        <f>IF(AND(D77&lt;49.85,H77&gt;0),$C$2*ABS(H77)/40000,(SUMPRODUCT(--(H77&gt;$T77:$V77),(H77-$T77:$V77),($W77:$Y77)))*E77/40000)</f>
        <v>0</v>
      </c>
      <c r="AA77" s="67">
        <f>IF(AND(C77&gt;=50.1,H77&lt;0),($A$2)*ABS(H77)/40000,0)</f>
        <v>0</v>
      </c>
      <c r="AB77" s="67">
        <f>S77+Z77+AA77</f>
        <v>0.3583485397125</v>
      </c>
      <c r="AC77" s="75">
        <f>IF(AB77&gt;=0,AB77,"")</f>
        <v>0.3583485397125</v>
      </c>
      <c r="AD77" s="76" t="str">
        <f>IF(AB77&lt;0,AB77,"")</f>
        <v/>
      </c>
      <c r="AE77" s="77"/>
      <c r="AF77" s="89"/>
      <c r="AG77" s="92">
        <f>ROUND((AG76-0.01),2)</f>
        <v>50.79</v>
      </c>
      <c r="AH77" s="93">
        <v>0</v>
      </c>
      <c r="AI77" s="86">
        <v>0</v>
      </c>
    </row>
    <row r="78" spans="1:38" customHeight="1" ht="15.75">
      <c r="A78" s="70">
        <v>0.729166666666667</v>
      </c>
      <c r="B78" s="71">
        <v>0.739583333333334</v>
      </c>
      <c r="C78" s="72">
        <v>49.98</v>
      </c>
      <c r="D78" s="73">
        <f>ROUND(C78,2)</f>
        <v>49.98</v>
      </c>
      <c r="E78" s="60">
        <v>365.24</v>
      </c>
      <c r="F78" s="60">
        <v>1116.91702</v>
      </c>
      <c r="G78" s="61">
        <f>ABS(F78)</f>
        <v>1116.91702</v>
      </c>
      <c r="H78" s="74">
        <v>60.34274</v>
      </c>
      <c r="I78" s="63">
        <f>MAX(H78,-0.12*G78)</f>
        <v>60.34274</v>
      </c>
      <c r="J78" s="63">
        <f>IF(ABS(G78)&lt;=10,0.5,IF(ABS(G78)&lt;=25,1,IF(ABS(G78)&lt;=100,2,10)))</f>
        <v>10</v>
      </c>
      <c r="K78" s="64">
        <f>IF(H78&lt;-J78,1,0)</f>
        <v>0</v>
      </c>
      <c r="L78" s="64">
        <f>IF(K78=K77,L77+K78,0)</f>
        <v>0</v>
      </c>
      <c r="M78" s="65">
        <f>IF(OR(L78=6,L78=12,L78=18,L78=24,L78=30,L78=36,L78=42,L78=48,L78=54,L78=60,L78=66,L78=72,L78=78,L78=84,L78=90,L78=96),1,0)</f>
        <v>0</v>
      </c>
      <c r="N78" s="65">
        <f>IF(H78&gt;J78,1,0)</f>
        <v>1</v>
      </c>
      <c r="O78" s="65">
        <f>IF(N78=N77,O77+N78,0)</f>
        <v>6</v>
      </c>
      <c r="P78" s="65">
        <f>IF(OR(O78=6,O78=12,O78=18,O78=24,O78=30,O78=36,O78=42,O78=48,O78=54,O78=60,O78=66,O78=72,O78=78,O78=84,O78=90,O78=96),1,0)</f>
        <v>1</v>
      </c>
      <c r="Q78" s="66">
        <f>M78+P78</f>
        <v>1</v>
      </c>
      <c r="R78" s="66">
        <f>Q78*ABS(S78)*0.1</f>
        <v>0.055098955894</v>
      </c>
      <c r="S78" s="67">
        <f>I78*E78/40000</f>
        <v>0.55098955894</v>
      </c>
      <c r="T78" s="60">
        <f>MIN($T$6/100*G78,150)</f>
        <v>134.0300424</v>
      </c>
      <c r="U78" s="60">
        <f>MIN($U$6/100*G78,200)</f>
        <v>167.537553</v>
      </c>
      <c r="V78" s="60">
        <f>MIN($V$6/100*G78,250)</f>
        <v>223.383404</v>
      </c>
      <c r="W78" s="60">
        <v>0.2</v>
      </c>
      <c r="X78" s="60">
        <v>0.2</v>
      </c>
      <c r="Y78" s="60">
        <v>0.6</v>
      </c>
      <c r="Z78" s="67">
        <f>IF(AND(D78&lt;49.85,H78&gt;0),$C$2*ABS(H78)/40000,(SUMPRODUCT(--(H78&gt;$T78:$V78),(H78-$T78:$V78),($W78:$Y78)))*E78/40000)</f>
        <v>0</v>
      </c>
      <c r="AA78" s="67">
        <f>IF(AND(C78&gt;=50.1,H78&lt;0),($A$2)*ABS(H78)/40000,0)</f>
        <v>0</v>
      </c>
      <c r="AB78" s="67">
        <f>S78+Z78+AA78</f>
        <v>0.55098955894</v>
      </c>
      <c r="AC78" s="75">
        <f>IF(AB78&gt;=0,AB78,"")</f>
        <v>0.55098955894</v>
      </c>
      <c r="AD78" s="76" t="str">
        <f>IF(AB78&lt;0,AB78,"")</f>
        <v/>
      </c>
      <c r="AE78" s="77"/>
      <c r="AF78" s="89"/>
      <c r="AG78" s="92">
        <f>ROUND((AG77-0.01),2)</f>
        <v>50.78</v>
      </c>
      <c r="AH78" s="93">
        <v>0</v>
      </c>
      <c r="AI78" s="86">
        <v>0</v>
      </c>
    </row>
    <row r="79" spans="1:38" customHeight="1" ht="15.75">
      <c r="A79" s="70">
        <v>0.739583333333333</v>
      </c>
      <c r="B79" s="71">
        <v>0.75</v>
      </c>
      <c r="C79" s="72">
        <v>49.94</v>
      </c>
      <c r="D79" s="73">
        <f>ROUND(C79,2)</f>
        <v>49.94</v>
      </c>
      <c r="E79" s="60">
        <v>489.46</v>
      </c>
      <c r="F79" s="60">
        <v>1141.88539</v>
      </c>
      <c r="G79" s="61">
        <f>ABS(F79)</f>
        <v>1141.88539</v>
      </c>
      <c r="H79" s="74">
        <v>28.66996</v>
      </c>
      <c r="I79" s="63">
        <f>MAX(H79,-0.12*G79)</f>
        <v>28.66996</v>
      </c>
      <c r="J79" s="63">
        <f>IF(ABS(G79)&lt;=10,0.5,IF(ABS(G79)&lt;=25,1,IF(ABS(G79)&lt;=100,2,10)))</f>
        <v>10</v>
      </c>
      <c r="K79" s="64">
        <f>IF(H79&lt;-J79,1,0)</f>
        <v>0</v>
      </c>
      <c r="L79" s="64">
        <f>IF(K79=K78,L78+K79,0)</f>
        <v>0</v>
      </c>
      <c r="M79" s="65">
        <f>IF(OR(L79=6,L79=12,L79=18,L79=24,L79=30,L79=36,L79=42,L79=48,L79=54,L79=60,L79=66,L79=72,L79=78,L79=84,L79=90,L79=96),1,0)</f>
        <v>0</v>
      </c>
      <c r="N79" s="65">
        <f>IF(H79&gt;J79,1,0)</f>
        <v>1</v>
      </c>
      <c r="O79" s="65">
        <f>IF(N79=N78,O78+N79,0)</f>
        <v>7</v>
      </c>
      <c r="P79" s="65">
        <f>IF(OR(O79=6,O79=12,O79=18,O79=24,O79=30,O79=36,O79=42,O79=48,O79=54,O79=60,O79=66,O79=72,O79=78,O79=84,O79=90,O79=96),1,0)</f>
        <v>0</v>
      </c>
      <c r="Q79" s="66">
        <f>M79+P79</f>
        <v>0</v>
      </c>
      <c r="R79" s="66">
        <f>Q79*ABS(S79)*0.1</f>
        <v>0</v>
      </c>
      <c r="S79" s="67">
        <f>I79*E79/40000</f>
        <v>0.35081996554</v>
      </c>
      <c r="T79" s="60">
        <f>MIN($T$6/100*G79,150)</f>
        <v>137.0262468</v>
      </c>
      <c r="U79" s="60">
        <f>MIN($U$6/100*G79,200)</f>
        <v>171.2828085</v>
      </c>
      <c r="V79" s="60">
        <f>MIN($V$6/100*G79,250)</f>
        <v>228.377078</v>
      </c>
      <c r="W79" s="60">
        <v>0.2</v>
      </c>
      <c r="X79" s="60">
        <v>0.2</v>
      </c>
      <c r="Y79" s="60">
        <v>0.6</v>
      </c>
      <c r="Z79" s="67">
        <f>IF(AND(D79&lt;49.85,H79&gt;0),$C$2*ABS(H79)/40000,(SUMPRODUCT(--(H79&gt;$T79:$V79),(H79-$T79:$V79),($W79:$Y79)))*E79/40000)</f>
        <v>0</v>
      </c>
      <c r="AA79" s="67">
        <f>IF(AND(C79&gt;=50.1,H79&lt;0),($A$2)*ABS(H79)/40000,0)</f>
        <v>0</v>
      </c>
      <c r="AB79" s="67">
        <f>S79+Z79+AA79</f>
        <v>0.35081996554</v>
      </c>
      <c r="AC79" s="75">
        <f>IF(AB79&gt;=0,AB79,"")</f>
        <v>0.35081996554</v>
      </c>
      <c r="AD79" s="76" t="str">
        <f>IF(AB79&lt;0,AB79,"")</f>
        <v/>
      </c>
      <c r="AE79" s="77"/>
      <c r="AF79" s="89"/>
      <c r="AG79" s="92">
        <f>ROUND((AG78-0.01),2)</f>
        <v>50.77</v>
      </c>
      <c r="AH79" s="93">
        <v>0</v>
      </c>
      <c r="AI79" s="86">
        <v>0</v>
      </c>
    </row>
    <row r="80" spans="1:38" customHeight="1" ht="15.75">
      <c r="A80" s="70">
        <v>0.75</v>
      </c>
      <c r="B80" s="71">
        <v>0.760416666666667</v>
      </c>
      <c r="C80" s="72">
        <v>50.03</v>
      </c>
      <c r="D80" s="73">
        <f>ROUND(C80,2)</f>
        <v>50.03</v>
      </c>
      <c r="E80" s="60">
        <v>121.25</v>
      </c>
      <c r="F80" s="60">
        <v>1157.39836</v>
      </c>
      <c r="G80" s="61">
        <f>ABS(F80)</f>
        <v>1157.39836</v>
      </c>
      <c r="H80" s="74">
        <v>30.64664</v>
      </c>
      <c r="I80" s="63">
        <f>MAX(H80,-0.12*G80)</f>
        <v>30.64664</v>
      </c>
      <c r="J80" s="63">
        <f>IF(ABS(G80)&lt;=10,0.5,IF(ABS(G80)&lt;=25,1,IF(ABS(G80)&lt;=100,2,10)))</f>
        <v>10</v>
      </c>
      <c r="K80" s="64">
        <f>IF(H80&lt;-J80,1,0)</f>
        <v>0</v>
      </c>
      <c r="L80" s="64">
        <f>IF(K80=K79,L79+K80,0)</f>
        <v>0</v>
      </c>
      <c r="M80" s="65">
        <f>IF(OR(L80=6,L80=12,L80=18,L80=24,L80=30,L80=36,L80=42,L80=48,L80=54,L80=60,L80=66,L80=72,L80=78,L80=84,L80=90,L80=96),1,0)</f>
        <v>0</v>
      </c>
      <c r="N80" s="65">
        <f>IF(H80&gt;J80,1,0)</f>
        <v>1</v>
      </c>
      <c r="O80" s="65">
        <f>IF(N80=N79,O79+N80,0)</f>
        <v>8</v>
      </c>
      <c r="P80" s="65">
        <f>IF(OR(O80=6,O80=12,O80=18,O80=24,O80=30,O80=36,O80=42,O80=48,O80=54,O80=60,O80=66,O80=72,O80=78,O80=84,O80=90,O80=96),1,0)</f>
        <v>0</v>
      </c>
      <c r="Q80" s="66">
        <f>M80+P80</f>
        <v>0</v>
      </c>
      <c r="R80" s="66">
        <f>Q80*ABS(S80)*0.1</f>
        <v>0</v>
      </c>
      <c r="S80" s="67">
        <f>I80*E80/40000</f>
        <v>0.0928976275</v>
      </c>
      <c r="T80" s="60">
        <f>MIN($T$6/100*G80,150)</f>
        <v>138.8878032</v>
      </c>
      <c r="U80" s="60">
        <f>MIN($U$6/100*G80,200)</f>
        <v>173.609754</v>
      </c>
      <c r="V80" s="60">
        <f>MIN($V$6/100*G80,250)</f>
        <v>231.479672</v>
      </c>
      <c r="W80" s="60">
        <v>0.2</v>
      </c>
      <c r="X80" s="60">
        <v>0.2</v>
      </c>
      <c r="Y80" s="60">
        <v>0.6</v>
      </c>
      <c r="Z80" s="67">
        <f>IF(AND(D80&lt;49.85,H80&gt;0),$C$2*ABS(H80)/40000,(SUMPRODUCT(--(H80&gt;$T80:$V80),(H80-$T80:$V80),($W80:$Y80)))*E80/40000)</f>
        <v>0</v>
      </c>
      <c r="AA80" s="67">
        <f>IF(AND(C80&gt;=50.1,H80&lt;0),($A$2)*ABS(H80)/40000,0)</f>
        <v>0</v>
      </c>
      <c r="AB80" s="67">
        <f>S80+Z80+AA80</f>
        <v>0.0928976275</v>
      </c>
      <c r="AC80" s="75">
        <f>IF(AB80&gt;=0,AB80,"")</f>
        <v>0.0928976275</v>
      </c>
      <c r="AD80" s="76" t="str">
        <f>IF(AB80&lt;0,AB80,"")</f>
        <v/>
      </c>
      <c r="AE80" s="77"/>
      <c r="AF80" s="89"/>
      <c r="AG80" s="92">
        <f>ROUND((AG79-0.01),2)</f>
        <v>50.76</v>
      </c>
      <c r="AH80" s="93">
        <v>0</v>
      </c>
      <c r="AI80" s="86">
        <v>0</v>
      </c>
    </row>
    <row r="81" spans="1:38" customHeight="1" ht="15.75">
      <c r="A81" s="70">
        <v>0.760416666666667</v>
      </c>
      <c r="B81" s="71">
        <v>0.770833333333334</v>
      </c>
      <c r="C81" s="72">
        <v>49.96</v>
      </c>
      <c r="D81" s="73">
        <f>ROUND(C81,2)</f>
        <v>49.96</v>
      </c>
      <c r="E81" s="60">
        <v>427.35</v>
      </c>
      <c r="F81" s="60">
        <v>1183.69308</v>
      </c>
      <c r="G81" s="61">
        <f>ABS(F81)</f>
        <v>1183.69308</v>
      </c>
      <c r="H81" s="74">
        <v>2.66546</v>
      </c>
      <c r="I81" s="63">
        <f>MAX(H81,-0.12*G81)</f>
        <v>2.66546</v>
      </c>
      <c r="J81" s="63">
        <f>IF(ABS(G81)&lt;=10,0.5,IF(ABS(G81)&lt;=25,1,IF(ABS(G81)&lt;=100,2,10)))</f>
        <v>10</v>
      </c>
      <c r="K81" s="64">
        <f>IF(H81&lt;-J81,1,0)</f>
        <v>0</v>
      </c>
      <c r="L81" s="64">
        <f>IF(K81=K80,L80+K81,0)</f>
        <v>0</v>
      </c>
      <c r="M81" s="65">
        <f>IF(OR(L81=6,L81=12,L81=18,L81=24,L81=30,L81=36,L81=42,L81=48,L81=54,L81=60,L81=66,L81=72,L81=78,L81=84,L81=90,L81=96),1,0)</f>
        <v>0</v>
      </c>
      <c r="N81" s="65">
        <f>IF(H81&gt;J81,1,0)</f>
        <v>0</v>
      </c>
      <c r="O81" s="65">
        <f>IF(N81=N80,O80+N81,0)</f>
        <v>0</v>
      </c>
      <c r="P81" s="65">
        <f>IF(OR(O81=6,O81=12,O81=18,O81=24,O81=30,O81=36,O81=42,O81=48,O81=54,O81=60,O81=66,O81=72,O81=78,O81=84,O81=90,O81=96),1,0)</f>
        <v>0</v>
      </c>
      <c r="Q81" s="66">
        <f>M81+P81</f>
        <v>0</v>
      </c>
      <c r="R81" s="66">
        <f>Q81*ABS(S81)*0.1</f>
        <v>0</v>
      </c>
      <c r="S81" s="67">
        <f>I81*E81/40000</f>
        <v>0.028477108275</v>
      </c>
      <c r="T81" s="60">
        <f>MIN($T$6/100*G81,150)</f>
        <v>142.0431696</v>
      </c>
      <c r="U81" s="60">
        <f>MIN($U$6/100*G81,200)</f>
        <v>177.553962</v>
      </c>
      <c r="V81" s="60">
        <f>MIN($V$6/100*G81,250)</f>
        <v>236.738616</v>
      </c>
      <c r="W81" s="60">
        <v>0.2</v>
      </c>
      <c r="X81" s="60">
        <v>0.2</v>
      </c>
      <c r="Y81" s="60">
        <v>0.6</v>
      </c>
      <c r="Z81" s="67">
        <f>IF(AND(D81&lt;49.85,H81&gt;0),$C$2*ABS(H81)/40000,(SUMPRODUCT(--(H81&gt;$T81:$V81),(H81-$T81:$V81),($W81:$Y81)))*E81/40000)</f>
        <v>0</v>
      </c>
      <c r="AA81" s="67">
        <f>IF(AND(C81&gt;=50.1,H81&lt;0),($A$2)*ABS(H81)/40000,0)</f>
        <v>0</v>
      </c>
      <c r="AB81" s="67">
        <f>S81+Z81+AA81</f>
        <v>0.028477108275</v>
      </c>
      <c r="AC81" s="75">
        <f>IF(AB81&gt;=0,AB81,"")</f>
        <v>0.028477108275</v>
      </c>
      <c r="AD81" s="76" t="str">
        <f>IF(AB81&lt;0,AB81,"")</f>
        <v/>
      </c>
      <c r="AE81" s="77"/>
      <c r="AF81" s="89"/>
      <c r="AG81" s="92">
        <f>ROUND((AG80-0.01),2)</f>
        <v>50.75</v>
      </c>
      <c r="AH81" s="93">
        <v>0</v>
      </c>
      <c r="AI81" s="86">
        <v>0</v>
      </c>
    </row>
    <row r="82" spans="1:38" customHeight="1" ht="15.75">
      <c r="A82" s="70">
        <v>0.770833333333333</v>
      </c>
      <c r="B82" s="71">
        <v>0.78125</v>
      </c>
      <c r="C82" s="72">
        <v>49.95</v>
      </c>
      <c r="D82" s="73">
        <f>ROUND(C82,2)</f>
        <v>49.95</v>
      </c>
      <c r="E82" s="60">
        <v>458.4</v>
      </c>
      <c r="F82" s="60">
        <v>1208.60028</v>
      </c>
      <c r="G82" s="61">
        <f>ABS(F82)</f>
        <v>1208.60028</v>
      </c>
      <c r="H82" s="74">
        <v>-21.69905</v>
      </c>
      <c r="I82" s="63">
        <f>MAX(H82,-0.12*G82)</f>
        <v>-21.69905</v>
      </c>
      <c r="J82" s="63">
        <f>IF(ABS(G82)&lt;=10,0.5,IF(ABS(G82)&lt;=25,1,IF(ABS(G82)&lt;=100,2,10)))</f>
        <v>10</v>
      </c>
      <c r="K82" s="64">
        <f>IF(H82&lt;-J82,1,0)</f>
        <v>1</v>
      </c>
      <c r="L82" s="64">
        <f>IF(K82=K81,L81+K82,0)</f>
        <v>0</v>
      </c>
      <c r="M82" s="65">
        <f>IF(OR(L82=6,L82=12,L82=18,L82=24,L82=30,L82=36,L82=42,L82=48,L82=54,L82=60,L82=66,L82=72,L82=78,L82=84,L82=90,L82=96),1,0)</f>
        <v>0</v>
      </c>
      <c r="N82" s="65">
        <f>IF(H82&gt;J82,1,0)</f>
        <v>0</v>
      </c>
      <c r="O82" s="65">
        <f>IF(N82=N81,O81+N82,0)</f>
        <v>0</v>
      </c>
      <c r="P82" s="65">
        <f>IF(OR(O82=6,O82=12,O82=18,O82=24,O82=30,O82=36,O82=42,O82=48,O82=54,O82=60,O82=66,O82=72,O82=78,O82=84,O82=90,O82=96),1,0)</f>
        <v>0</v>
      </c>
      <c r="Q82" s="66">
        <f>M82+P82</f>
        <v>0</v>
      </c>
      <c r="R82" s="66">
        <f>Q82*ABS(S82)*0.1</f>
        <v>0</v>
      </c>
      <c r="S82" s="67">
        <f>I82*E82/40000</f>
        <v>-0.248671113</v>
      </c>
      <c r="T82" s="60">
        <f>MIN($T$6/100*G82,150)</f>
        <v>145.0320336</v>
      </c>
      <c r="U82" s="60">
        <f>MIN($U$6/100*G82,200)</f>
        <v>181.290042</v>
      </c>
      <c r="V82" s="60">
        <f>MIN($V$6/100*G82,250)</f>
        <v>241.720056</v>
      </c>
      <c r="W82" s="60">
        <v>0.2</v>
      </c>
      <c r="X82" s="60">
        <v>0.2</v>
      </c>
      <c r="Y82" s="60">
        <v>0.6</v>
      </c>
      <c r="Z82" s="67">
        <f>IF(AND(D82&lt;49.85,H82&gt;0),$C$2*ABS(H82)/40000,(SUMPRODUCT(--(H82&gt;$T82:$V82),(H82-$T82:$V82),($W82:$Y82)))*E82/40000)</f>
        <v>0</v>
      </c>
      <c r="AA82" s="67">
        <f>IF(AND(C82&gt;=50.1,H82&lt;0),($A$2)*ABS(H82)/40000,0)</f>
        <v>0</v>
      </c>
      <c r="AB82" s="67">
        <f>S82+Z82+AA82</f>
        <v>-0.248671113</v>
      </c>
      <c r="AC82" s="75" t="str">
        <f>IF(AB82&gt;=0,AB82,"")</f>
        <v/>
      </c>
      <c r="AD82" s="76">
        <f>IF(AB82&lt;0,AB82,"")</f>
        <v>-0.248671113</v>
      </c>
      <c r="AE82" s="77"/>
      <c r="AF82" s="89"/>
      <c r="AG82" s="92">
        <f>ROUND((AG81-0.01),2)</f>
        <v>50.74</v>
      </c>
      <c r="AH82" s="93">
        <v>0</v>
      </c>
      <c r="AI82" s="86">
        <v>0</v>
      </c>
    </row>
    <row r="83" spans="1:38" customHeight="1" ht="15.75">
      <c r="A83" s="70">
        <v>0.78125</v>
      </c>
      <c r="B83" s="71">
        <v>0.791666666666667</v>
      </c>
      <c r="C83" s="72">
        <v>49.89</v>
      </c>
      <c r="D83" s="73">
        <f>ROUND(C83,2)</f>
        <v>49.89</v>
      </c>
      <c r="E83" s="60">
        <v>644.73</v>
      </c>
      <c r="F83" s="60">
        <v>1219.41051</v>
      </c>
      <c r="G83" s="61">
        <f>ABS(F83)</f>
        <v>1219.41051</v>
      </c>
      <c r="H83" s="74">
        <v>-50.73627</v>
      </c>
      <c r="I83" s="63">
        <f>MAX(H83,-0.12*G83)</f>
        <v>-50.73627</v>
      </c>
      <c r="J83" s="63">
        <f>IF(ABS(G83)&lt;=10,0.5,IF(ABS(G83)&lt;=25,1,IF(ABS(G83)&lt;=100,2,10)))</f>
        <v>10</v>
      </c>
      <c r="K83" s="64">
        <f>IF(H83&lt;-J83,1,0)</f>
        <v>1</v>
      </c>
      <c r="L83" s="64">
        <f>IF(K83=K82,L82+K83,0)</f>
        <v>1</v>
      </c>
      <c r="M83" s="65">
        <f>IF(OR(L83=6,L83=12,L83=18,L83=24,L83=30,L83=36,L83=42,L83=48,L83=54,L83=60,L83=66,L83=72,L83=78,L83=84,L83=90,L83=96),1,0)</f>
        <v>0</v>
      </c>
      <c r="N83" s="65">
        <f>IF(H83&gt;J83,1,0)</f>
        <v>0</v>
      </c>
      <c r="O83" s="65">
        <f>IF(N83=N82,O82+N83,0)</f>
        <v>0</v>
      </c>
      <c r="P83" s="65">
        <f>IF(OR(O83=6,O83=12,O83=18,O83=24,O83=30,O83=36,O83=42,O83=48,O83=54,O83=60,O83=66,O83=72,O83=78,O83=84,O83=90,O83=96),1,0)</f>
        <v>0</v>
      </c>
      <c r="Q83" s="66">
        <f>M83+P83</f>
        <v>0</v>
      </c>
      <c r="R83" s="66">
        <f>Q83*ABS(S83)*0.1</f>
        <v>0</v>
      </c>
      <c r="S83" s="67">
        <f>I83*E83/40000</f>
        <v>-0.8177798839274999</v>
      </c>
      <c r="T83" s="60">
        <f>MIN($T$6/100*G83,150)</f>
        <v>146.3292612</v>
      </c>
      <c r="U83" s="60">
        <f>MIN($U$6/100*G83,200)</f>
        <v>182.9115765</v>
      </c>
      <c r="V83" s="60">
        <f>MIN($V$6/100*G83,250)</f>
        <v>243.882102</v>
      </c>
      <c r="W83" s="60">
        <v>0.2</v>
      </c>
      <c r="X83" s="60">
        <v>0.2</v>
      </c>
      <c r="Y83" s="60">
        <v>0.6</v>
      </c>
      <c r="Z83" s="67">
        <f>IF(AND(D83&lt;49.85,H83&gt;0),$C$2*ABS(H83)/40000,(SUMPRODUCT(--(H83&gt;$T83:$V83),(H83-$T83:$V83),($W83:$Y83)))*E83/40000)</f>
        <v>0</v>
      </c>
      <c r="AA83" s="67">
        <f>IF(AND(C83&gt;=50.1,H83&lt;0),($A$2)*ABS(H83)/40000,0)</f>
        <v>0</v>
      </c>
      <c r="AB83" s="67">
        <f>S83+Z83+AA83</f>
        <v>-0.8177798839274999</v>
      </c>
      <c r="AC83" s="75" t="str">
        <f>IF(AB83&gt;=0,AB83,"")</f>
        <v/>
      </c>
      <c r="AD83" s="76">
        <f>IF(AB83&lt;0,AB83,"")</f>
        <v>-0.8177798839274999</v>
      </c>
      <c r="AE83" s="77"/>
      <c r="AF83" s="89"/>
      <c r="AG83" s="92">
        <f>ROUND((AG82-0.01),2)</f>
        <v>50.73</v>
      </c>
      <c r="AH83" s="93">
        <v>0</v>
      </c>
      <c r="AI83" s="86">
        <v>0</v>
      </c>
    </row>
    <row r="84" spans="1:38" customHeight="1" ht="15.75">
      <c r="A84" s="70">
        <v>0.791666666666667</v>
      </c>
      <c r="B84" s="71">
        <v>0.802083333333334</v>
      </c>
      <c r="C84" s="72">
        <v>49.89</v>
      </c>
      <c r="D84" s="73">
        <f>ROUND(C84,2)</f>
        <v>49.89</v>
      </c>
      <c r="E84" s="60">
        <v>644.73</v>
      </c>
      <c r="F84" s="60">
        <v>1216.09702</v>
      </c>
      <c r="G84" s="61">
        <f>ABS(F84)</f>
        <v>1216.09702</v>
      </c>
      <c r="H84" s="74">
        <v>-67.0543</v>
      </c>
      <c r="I84" s="63">
        <f>MAX(H84,-0.12*G84)</f>
        <v>-67.0543</v>
      </c>
      <c r="J84" s="63">
        <f>IF(ABS(G84)&lt;=10,0.5,IF(ABS(G84)&lt;=25,1,IF(ABS(G84)&lt;=100,2,10)))</f>
        <v>10</v>
      </c>
      <c r="K84" s="64">
        <f>IF(H84&lt;-J84,1,0)</f>
        <v>1</v>
      </c>
      <c r="L84" s="64">
        <f>IF(K84=K83,L83+K84,0)</f>
        <v>2</v>
      </c>
      <c r="M84" s="65">
        <f>IF(OR(L84=6,L84=12,L84=18,L84=24,L84=30,L84=36,L84=42,L84=48,L84=54,L84=60,L84=66,L84=72,L84=78,L84=84,L84=90,L84=96),1,0)</f>
        <v>0</v>
      </c>
      <c r="N84" s="65">
        <f>IF(H84&gt;J84,1,0)</f>
        <v>0</v>
      </c>
      <c r="O84" s="65">
        <f>IF(N84=N83,O83+N84,0)</f>
        <v>0</v>
      </c>
      <c r="P84" s="65">
        <f>IF(OR(O84=6,O84=12,O84=18,O84=24,O84=30,O84=36,O84=42,O84=48,O84=54,O84=60,O84=66,O84=72,O84=78,O84=84,O84=90,O84=96),1,0)</f>
        <v>0</v>
      </c>
      <c r="Q84" s="66">
        <f>M84+P84</f>
        <v>0</v>
      </c>
      <c r="R84" s="66">
        <f>Q84*ABS(S84)*0.1</f>
        <v>0</v>
      </c>
      <c r="S84" s="67">
        <f>I84*E84/40000</f>
        <v>-1.080797970975</v>
      </c>
      <c r="T84" s="60">
        <f>MIN($T$6/100*G84,150)</f>
        <v>145.9316424</v>
      </c>
      <c r="U84" s="60">
        <f>MIN($U$6/100*G84,200)</f>
        <v>182.414553</v>
      </c>
      <c r="V84" s="60">
        <f>MIN($V$6/100*G84,250)</f>
        <v>243.219404</v>
      </c>
      <c r="W84" s="60">
        <v>0.2</v>
      </c>
      <c r="X84" s="60">
        <v>0.2</v>
      </c>
      <c r="Y84" s="60">
        <v>0.6</v>
      </c>
      <c r="Z84" s="67">
        <f>IF(AND(D84&lt;49.85,H84&gt;0),$C$2*ABS(H84)/40000,(SUMPRODUCT(--(H84&gt;$T84:$V84),(H84-$T84:$V84),($W84:$Y84)))*E84/40000)</f>
        <v>0</v>
      </c>
      <c r="AA84" s="67">
        <f>IF(AND(C84&gt;=50.1,H84&lt;0),($A$2)*ABS(H84)/40000,0)</f>
        <v>0</v>
      </c>
      <c r="AB84" s="67">
        <f>S84+Z84+AA84</f>
        <v>-1.080797970975</v>
      </c>
      <c r="AC84" s="75" t="str">
        <f>IF(AB84&gt;=0,AB84,"")</f>
        <v/>
      </c>
      <c r="AD84" s="76">
        <f>IF(AB84&lt;0,AB84,"")</f>
        <v>-1.080797970975</v>
      </c>
      <c r="AE84" s="77"/>
      <c r="AF84" s="89"/>
      <c r="AG84" s="92">
        <f>ROUND((AG83-0.01),2)</f>
        <v>50.72</v>
      </c>
      <c r="AH84" s="93">
        <v>0</v>
      </c>
      <c r="AI84" s="86">
        <v>0</v>
      </c>
    </row>
    <row r="85" spans="1:38" customHeight="1" ht="15.75">
      <c r="A85" s="70">
        <v>0.802083333333333</v>
      </c>
      <c r="B85" s="71">
        <v>0.8125</v>
      </c>
      <c r="C85" s="72">
        <v>50.04</v>
      </c>
      <c r="D85" s="73">
        <f>ROUND(C85,2)</f>
        <v>50.04</v>
      </c>
      <c r="E85" s="60">
        <v>60.63</v>
      </c>
      <c r="F85" s="60">
        <v>1310.98153</v>
      </c>
      <c r="G85" s="61">
        <f>ABS(F85)</f>
        <v>1310.98153</v>
      </c>
      <c r="H85" s="74">
        <v>-127.585</v>
      </c>
      <c r="I85" s="63">
        <f>MAX(H85,-0.12*G85)</f>
        <v>-127.585</v>
      </c>
      <c r="J85" s="63">
        <f>IF(ABS(G85)&lt;=10,0.5,IF(ABS(G85)&lt;=25,1,IF(ABS(G85)&lt;=100,2,10)))</f>
        <v>10</v>
      </c>
      <c r="K85" s="64">
        <f>IF(H85&lt;-J85,1,0)</f>
        <v>1</v>
      </c>
      <c r="L85" s="64">
        <f>IF(K85=K84,L84+K85,0)</f>
        <v>3</v>
      </c>
      <c r="M85" s="65">
        <f>IF(OR(L85=6,L85=12,L85=18,L85=24,L85=30,L85=36,L85=42,L85=48,L85=54,L85=60,L85=66,L85=72,L85=78,L85=84,L85=90,L85=96),1,0)</f>
        <v>0</v>
      </c>
      <c r="N85" s="65">
        <f>IF(H85&gt;J85,1,0)</f>
        <v>0</v>
      </c>
      <c r="O85" s="65">
        <f>IF(N85=N84,O84+N85,0)</f>
        <v>0</v>
      </c>
      <c r="P85" s="65">
        <f>IF(OR(O85=6,O85=12,O85=18,O85=24,O85=30,O85=36,O85=42,O85=48,O85=54,O85=60,O85=66,O85=72,O85=78,O85=84,O85=90,O85=96),1,0)</f>
        <v>0</v>
      </c>
      <c r="Q85" s="66">
        <f>M85+P85</f>
        <v>0</v>
      </c>
      <c r="R85" s="66">
        <f>Q85*ABS(S85)*0.1</f>
        <v>0</v>
      </c>
      <c r="S85" s="67">
        <f>I85*E85/40000</f>
        <v>-0.19338696375</v>
      </c>
      <c r="T85" s="60">
        <f>MIN($T$6/100*G85,150)</f>
        <v>150</v>
      </c>
      <c r="U85" s="60">
        <f>MIN($U$6/100*G85,200)</f>
        <v>196.6472295</v>
      </c>
      <c r="V85" s="60">
        <f>MIN($V$6/100*G85,250)</f>
        <v>250</v>
      </c>
      <c r="W85" s="60">
        <v>0.2</v>
      </c>
      <c r="X85" s="60">
        <v>0.2</v>
      </c>
      <c r="Y85" s="60">
        <v>0.6</v>
      </c>
      <c r="Z85" s="67">
        <f>IF(AND(D85&lt;49.85,H85&gt;0),$C$2*ABS(H85)/40000,(SUMPRODUCT(--(H85&gt;$T85:$V85),(H85-$T85:$V85),($W85:$Y85)))*E85/40000)</f>
        <v>0</v>
      </c>
      <c r="AA85" s="67">
        <f>IF(AND(C85&gt;=50.1,H85&lt;0),($A$2)*ABS(H85)/40000,0)</f>
        <v>0</v>
      </c>
      <c r="AB85" s="67">
        <f>S85+Z85+AA85</f>
        <v>-0.19338696375</v>
      </c>
      <c r="AC85" s="75" t="str">
        <f>IF(AB85&gt;=0,AB85,"")</f>
        <v/>
      </c>
      <c r="AD85" s="76">
        <f>IF(AB85&lt;0,AB85,"")</f>
        <v>-0.19338696375</v>
      </c>
      <c r="AE85" s="77"/>
      <c r="AF85" s="89"/>
      <c r="AG85" s="92">
        <f>ROUND((AG84-0.01),2)</f>
        <v>50.71</v>
      </c>
      <c r="AH85" s="93">
        <v>0</v>
      </c>
      <c r="AI85" s="86">
        <v>0</v>
      </c>
    </row>
    <row r="86" spans="1:38" customHeight="1" ht="15.75">
      <c r="A86" s="70">
        <v>0.8125</v>
      </c>
      <c r="B86" s="71">
        <v>0.822916666666667</v>
      </c>
      <c r="C86" s="72">
        <v>50.03</v>
      </c>
      <c r="D86" s="73">
        <f>ROUND(C86,2)</f>
        <v>50.03</v>
      </c>
      <c r="E86" s="60">
        <v>121.25</v>
      </c>
      <c r="F86" s="60">
        <v>1295.65755</v>
      </c>
      <c r="G86" s="61">
        <f>ABS(F86)</f>
        <v>1295.65755</v>
      </c>
      <c r="H86" s="74">
        <v>-30.81717</v>
      </c>
      <c r="I86" s="63">
        <f>MAX(H86,-0.12*G86)</f>
        <v>-30.81717</v>
      </c>
      <c r="J86" s="63">
        <f>IF(ABS(G86)&lt;=10,0.5,IF(ABS(G86)&lt;=25,1,IF(ABS(G86)&lt;=100,2,10)))</f>
        <v>10</v>
      </c>
      <c r="K86" s="64">
        <f>IF(H86&lt;-J86,1,0)</f>
        <v>1</v>
      </c>
      <c r="L86" s="64">
        <f>IF(K86=K85,L85+K86,0)</f>
        <v>4</v>
      </c>
      <c r="M86" s="65">
        <f>IF(OR(L86=6,L86=12,L86=18,L86=24,L86=30,L86=36,L86=42,L86=48,L86=54,L86=60,L86=66,L86=72,L86=78,L86=84,L86=90,L86=96),1,0)</f>
        <v>0</v>
      </c>
      <c r="N86" s="65">
        <f>IF(H86&gt;J86,1,0)</f>
        <v>0</v>
      </c>
      <c r="O86" s="65">
        <f>IF(N86=N85,O85+N86,0)</f>
        <v>0</v>
      </c>
      <c r="P86" s="65">
        <f>IF(OR(O86=6,O86=12,O86=18,O86=24,O86=30,O86=36,O86=42,O86=48,O86=54,O86=60,O86=66,O86=72,O86=78,O86=84,O86=90,O86=96),1,0)</f>
        <v>0</v>
      </c>
      <c r="Q86" s="66">
        <f>M86+P86</f>
        <v>0</v>
      </c>
      <c r="R86" s="66">
        <f>Q86*ABS(S86)*0.1</f>
        <v>0</v>
      </c>
      <c r="S86" s="67">
        <f>I86*E86/40000</f>
        <v>-0.09341454656250001</v>
      </c>
      <c r="T86" s="60">
        <f>MIN($T$6/100*G86,150)</f>
        <v>150</v>
      </c>
      <c r="U86" s="60">
        <f>MIN($U$6/100*G86,200)</f>
        <v>194.3486325</v>
      </c>
      <c r="V86" s="60">
        <f>MIN($V$6/100*G86,250)</f>
        <v>250</v>
      </c>
      <c r="W86" s="60">
        <v>0.2</v>
      </c>
      <c r="X86" s="60">
        <v>0.2</v>
      </c>
      <c r="Y86" s="60">
        <v>0.6</v>
      </c>
      <c r="Z86" s="67">
        <f>IF(AND(D86&lt;49.85,H86&gt;0),$C$2*ABS(H86)/40000,(SUMPRODUCT(--(H86&gt;$T86:$V86),(H86-$T86:$V86),($W86:$Y86)))*E86/40000)</f>
        <v>0</v>
      </c>
      <c r="AA86" s="67">
        <f>IF(AND(C86&gt;=50.1,H86&lt;0),($A$2)*ABS(H86)/40000,0)</f>
        <v>0</v>
      </c>
      <c r="AB86" s="67">
        <f>S86+Z86+AA86</f>
        <v>-0.09341454656250001</v>
      </c>
      <c r="AC86" s="75" t="str">
        <f>IF(AB86&gt;=0,AB86,"")</f>
        <v/>
      </c>
      <c r="AD86" s="76">
        <f>IF(AB86&lt;0,AB86,"")</f>
        <v>-0.09341454656250001</v>
      </c>
      <c r="AE86" s="77"/>
      <c r="AF86" s="89"/>
      <c r="AG86" s="92">
        <f>ROUND((AG85-0.01),2)</f>
        <v>50.7</v>
      </c>
      <c r="AH86" s="93">
        <v>0</v>
      </c>
      <c r="AI86" s="86">
        <v>0</v>
      </c>
    </row>
    <row r="87" spans="1:38" customHeight="1" ht="15.75">
      <c r="A87" s="70">
        <v>0.822916666666667</v>
      </c>
      <c r="B87" s="71">
        <v>0.833333333333334</v>
      </c>
      <c r="C87" s="72">
        <v>50.01</v>
      </c>
      <c r="D87" s="73">
        <f>ROUND(C87,2)</f>
        <v>50.01</v>
      </c>
      <c r="E87" s="60">
        <v>242.5</v>
      </c>
      <c r="F87" s="60">
        <v>1239.08458</v>
      </c>
      <c r="G87" s="61">
        <f>ABS(F87)</f>
        <v>1239.08458</v>
      </c>
      <c r="H87" s="74">
        <v>25.39331</v>
      </c>
      <c r="I87" s="63">
        <f>MAX(H87,-0.12*G87)</f>
        <v>25.39331</v>
      </c>
      <c r="J87" s="63">
        <f>IF(ABS(G87)&lt;=10,0.5,IF(ABS(G87)&lt;=25,1,IF(ABS(G87)&lt;=100,2,10)))</f>
        <v>10</v>
      </c>
      <c r="K87" s="64">
        <f>IF(H87&lt;-J87,1,0)</f>
        <v>0</v>
      </c>
      <c r="L87" s="64">
        <f>IF(K87=K86,L86+K87,0)</f>
        <v>0</v>
      </c>
      <c r="M87" s="65">
        <f>IF(OR(L87=6,L87=12,L87=18,L87=24,L87=30,L87=36,L87=42,L87=48,L87=54,L87=60,L87=66,L87=72,L87=78,L87=84,L87=90,L87=96),1,0)</f>
        <v>0</v>
      </c>
      <c r="N87" s="65">
        <f>IF(H87&gt;J87,1,0)</f>
        <v>1</v>
      </c>
      <c r="O87" s="65">
        <f>IF(N87=N86,O86+N87,0)</f>
        <v>0</v>
      </c>
      <c r="P87" s="65">
        <f>IF(OR(O87=6,O87=12,O87=18,O87=24,O87=30,O87=36,O87=42,O87=48,O87=54,O87=60,O87=66,O87=72,O87=78,O87=84,O87=90,O87=96),1,0)</f>
        <v>0</v>
      </c>
      <c r="Q87" s="66">
        <f>M87+P87</f>
        <v>0</v>
      </c>
      <c r="R87" s="66">
        <f>Q87*ABS(S87)*0.1</f>
        <v>0</v>
      </c>
      <c r="S87" s="67">
        <f>I87*E87/40000</f>
        <v>0.153946941875</v>
      </c>
      <c r="T87" s="60">
        <f>MIN($T$6/100*G87,150)</f>
        <v>148.6901496</v>
      </c>
      <c r="U87" s="60">
        <f>MIN($U$6/100*G87,200)</f>
        <v>185.862687</v>
      </c>
      <c r="V87" s="60">
        <f>MIN($V$6/100*G87,250)</f>
        <v>247.816916</v>
      </c>
      <c r="W87" s="60">
        <v>0.2</v>
      </c>
      <c r="X87" s="60">
        <v>0.2</v>
      </c>
      <c r="Y87" s="60">
        <v>0.6</v>
      </c>
      <c r="Z87" s="67">
        <f>IF(AND(D87&lt;49.85,H87&gt;0),$C$2*ABS(H87)/40000,(SUMPRODUCT(--(H87&gt;$T87:$V87),(H87-$T87:$V87),($W87:$Y87)))*E87/40000)</f>
        <v>0</v>
      </c>
      <c r="AA87" s="67">
        <f>IF(AND(C87&gt;=50.1,H87&lt;0),($A$2)*ABS(H87)/40000,0)</f>
        <v>0</v>
      </c>
      <c r="AB87" s="67">
        <f>S87+Z87+AA87</f>
        <v>0.153946941875</v>
      </c>
      <c r="AC87" s="75">
        <f>IF(AB87&gt;=0,AB87,"")</f>
        <v>0.153946941875</v>
      </c>
      <c r="AD87" s="76" t="str">
        <f>IF(AB87&lt;0,AB87,"")</f>
        <v/>
      </c>
      <c r="AE87" s="77"/>
      <c r="AF87" s="89"/>
      <c r="AG87" s="92">
        <f>ROUND((AG86-0.01),2)</f>
        <v>50.69</v>
      </c>
      <c r="AH87" s="93">
        <v>0</v>
      </c>
      <c r="AI87" s="86">
        <v>0</v>
      </c>
    </row>
    <row r="88" spans="1:38" customHeight="1" ht="15.75">
      <c r="A88" s="70">
        <v>0.833333333333333</v>
      </c>
      <c r="B88" s="71">
        <v>0.84375</v>
      </c>
      <c r="C88" s="72">
        <v>50.04</v>
      </c>
      <c r="D88" s="73">
        <f>ROUND(C88,2)</f>
        <v>50.04</v>
      </c>
      <c r="E88" s="60">
        <v>60.63</v>
      </c>
      <c r="F88" s="60">
        <v>1258.27058</v>
      </c>
      <c r="G88" s="61">
        <f>ABS(F88)</f>
        <v>1258.27058</v>
      </c>
      <c r="H88" s="74">
        <v>14.11292</v>
      </c>
      <c r="I88" s="63">
        <f>MAX(H88,-0.12*G88)</f>
        <v>14.11292</v>
      </c>
      <c r="J88" s="63">
        <f>IF(ABS(G88)&lt;=10,0.5,IF(ABS(G88)&lt;=25,1,IF(ABS(G88)&lt;=100,2,10)))</f>
        <v>10</v>
      </c>
      <c r="K88" s="64">
        <f>IF(H88&lt;-J88,1,0)</f>
        <v>0</v>
      </c>
      <c r="L88" s="64">
        <f>IF(K88=K87,L87+K88,0)</f>
        <v>0</v>
      </c>
      <c r="M88" s="65">
        <f>IF(OR(L88=6,L88=12,L88=18,L88=24,L88=30,L88=36,L88=42,L88=48,L88=54,L88=60,L88=66,L88=72,L88=78,L88=84,L88=90,L88=96),1,0)</f>
        <v>0</v>
      </c>
      <c r="N88" s="65">
        <f>IF(H88&gt;J88,1,0)</f>
        <v>1</v>
      </c>
      <c r="O88" s="65">
        <f>IF(N88=N87,O87+N88,0)</f>
        <v>1</v>
      </c>
      <c r="P88" s="65">
        <f>IF(OR(O88=6,O88=12,O88=18,O88=24,O88=30,O88=36,O88=42,O88=48,O88=54,O88=60,O88=66,O88=72,O88=78,O88=84,O88=90,O88=96),1,0)</f>
        <v>0</v>
      </c>
      <c r="Q88" s="66">
        <f>M88+P88</f>
        <v>0</v>
      </c>
      <c r="R88" s="66">
        <f>Q88*ABS(S88)*0.1</f>
        <v>0</v>
      </c>
      <c r="S88" s="67">
        <f>I88*E88/40000</f>
        <v>0.02139165849</v>
      </c>
      <c r="T88" s="60">
        <f>MIN($T$6/100*G88,150)</f>
        <v>150</v>
      </c>
      <c r="U88" s="60">
        <f>MIN($U$6/100*G88,200)</f>
        <v>188.740587</v>
      </c>
      <c r="V88" s="60">
        <f>MIN($V$6/100*G88,250)</f>
        <v>250</v>
      </c>
      <c r="W88" s="60">
        <v>0.2</v>
      </c>
      <c r="X88" s="60">
        <v>0.2</v>
      </c>
      <c r="Y88" s="60">
        <v>0.6</v>
      </c>
      <c r="Z88" s="67">
        <f>IF(AND(D88&lt;49.85,H88&gt;0),$C$2*ABS(H88)/40000,(SUMPRODUCT(--(H88&gt;$T88:$V88),(H88-$T88:$V88),($W88:$Y88)))*E88/40000)</f>
        <v>0</v>
      </c>
      <c r="AA88" s="67">
        <f>IF(AND(C88&gt;=50.1,H88&lt;0),($A$2)*ABS(H88)/40000,0)</f>
        <v>0</v>
      </c>
      <c r="AB88" s="67">
        <f>S88+Z88+AA88</f>
        <v>0.02139165849</v>
      </c>
      <c r="AC88" s="75">
        <f>IF(AB88&gt;=0,AB88,"")</f>
        <v>0.02139165849</v>
      </c>
      <c r="AD88" s="76" t="str">
        <f>IF(AB88&lt;0,AB88,"")</f>
        <v/>
      </c>
      <c r="AE88" s="77"/>
      <c r="AF88" s="89"/>
      <c r="AG88" s="92">
        <f>ROUND((AG87-0.01),2)</f>
        <v>50.68</v>
      </c>
      <c r="AH88" s="93">
        <v>0</v>
      </c>
      <c r="AI88" s="86">
        <v>0</v>
      </c>
    </row>
    <row r="89" spans="1:38" customHeight="1" ht="15.75">
      <c r="A89" s="70">
        <v>0.84375</v>
      </c>
      <c r="B89" s="71">
        <v>0.854166666666667</v>
      </c>
      <c r="C89" s="72">
        <v>49.98</v>
      </c>
      <c r="D89" s="73">
        <f>ROUND(C89,2)</f>
        <v>49.98</v>
      </c>
      <c r="E89" s="60">
        <v>365.24</v>
      </c>
      <c r="F89" s="60">
        <v>1192.10044</v>
      </c>
      <c r="G89" s="61">
        <f>ABS(F89)</f>
        <v>1192.10044</v>
      </c>
      <c r="H89" s="74">
        <v>39.64956</v>
      </c>
      <c r="I89" s="63">
        <f>MAX(H89,-0.12*G89)</f>
        <v>39.64956</v>
      </c>
      <c r="J89" s="63">
        <f>IF(ABS(G89)&lt;=10,0.5,IF(ABS(G89)&lt;=25,1,IF(ABS(G89)&lt;=100,2,10)))</f>
        <v>10</v>
      </c>
      <c r="K89" s="64">
        <f>IF(H89&lt;-J89,1,0)</f>
        <v>0</v>
      </c>
      <c r="L89" s="64">
        <f>IF(K89=K88,L88+K89,0)</f>
        <v>0</v>
      </c>
      <c r="M89" s="65">
        <f>IF(OR(L89=6,L89=12,L89=18,L89=24,L89=30,L89=36,L89=42,L89=48,L89=54,L89=60,L89=66,L89=72,L89=78,L89=84,L89=90,L89=96),1,0)</f>
        <v>0</v>
      </c>
      <c r="N89" s="65">
        <f>IF(H89&gt;J89,1,0)</f>
        <v>1</v>
      </c>
      <c r="O89" s="65">
        <f>IF(N89=N88,O88+N89,0)</f>
        <v>2</v>
      </c>
      <c r="P89" s="65">
        <f>IF(OR(O89=6,O89=12,O89=18,O89=24,O89=30,O89=36,O89=42,O89=48,O89=54,O89=60,O89=66,O89=72,O89=78,O89=84,O89=90,O89=96),1,0)</f>
        <v>0</v>
      </c>
      <c r="Q89" s="66">
        <f>M89+P89</f>
        <v>0</v>
      </c>
      <c r="R89" s="66">
        <f>Q89*ABS(S89)*0.1</f>
        <v>0</v>
      </c>
      <c r="S89" s="67">
        <f>I89*E89/40000</f>
        <v>0.36204013236</v>
      </c>
      <c r="T89" s="60">
        <f>MIN($T$6/100*G89,150)</f>
        <v>143.0520528</v>
      </c>
      <c r="U89" s="60">
        <f>MIN($U$6/100*G89,200)</f>
        <v>178.815066</v>
      </c>
      <c r="V89" s="60">
        <f>MIN($V$6/100*G89,250)</f>
        <v>238.420088</v>
      </c>
      <c r="W89" s="60">
        <v>0.2</v>
      </c>
      <c r="X89" s="60">
        <v>0.2</v>
      </c>
      <c r="Y89" s="60">
        <v>0.6</v>
      </c>
      <c r="Z89" s="67">
        <f>IF(AND(D89&lt;49.85,H89&gt;0),$C$2*ABS(H89)/40000,(SUMPRODUCT(--(H89&gt;$T89:$V89),(H89-$T89:$V89),($W89:$Y89)))*E89/40000)</f>
        <v>0</v>
      </c>
      <c r="AA89" s="67">
        <f>IF(AND(C89&gt;=50.1,H89&lt;0),($A$2)*ABS(H89)/40000,0)</f>
        <v>0</v>
      </c>
      <c r="AB89" s="67">
        <f>S89+Z89+AA89</f>
        <v>0.36204013236</v>
      </c>
      <c r="AC89" s="75">
        <f>IF(AB89&gt;=0,AB89,"")</f>
        <v>0.36204013236</v>
      </c>
      <c r="AD89" s="76" t="str">
        <f>IF(AB89&lt;0,AB89,"")</f>
        <v/>
      </c>
      <c r="AE89" s="77"/>
      <c r="AF89" s="89"/>
      <c r="AG89" s="92">
        <f>ROUND((AG88-0.01),2)</f>
        <v>50.67</v>
      </c>
      <c r="AH89" s="93">
        <v>0</v>
      </c>
      <c r="AI89" s="86">
        <v>0</v>
      </c>
    </row>
    <row r="90" spans="1:38" customHeight="1" ht="15.75">
      <c r="A90" s="70">
        <v>0.854166666666667</v>
      </c>
      <c r="B90" s="71">
        <v>0.864583333333334</v>
      </c>
      <c r="C90" s="72">
        <v>49.99</v>
      </c>
      <c r="D90" s="73">
        <f>ROUND(C90,2)</f>
        <v>49.99</v>
      </c>
      <c r="E90" s="60">
        <v>334.18</v>
      </c>
      <c r="F90" s="60">
        <v>1158.16289</v>
      </c>
      <c r="G90" s="61">
        <f>ABS(F90)</f>
        <v>1158.16289</v>
      </c>
      <c r="H90" s="74">
        <v>40.04218</v>
      </c>
      <c r="I90" s="63">
        <f>MAX(H90,-0.12*G90)</f>
        <v>40.04218</v>
      </c>
      <c r="J90" s="63">
        <f>IF(ABS(G90)&lt;=10,0.5,IF(ABS(G90)&lt;=25,1,IF(ABS(G90)&lt;=100,2,10)))</f>
        <v>10</v>
      </c>
      <c r="K90" s="64">
        <f>IF(H90&lt;-J90,1,0)</f>
        <v>0</v>
      </c>
      <c r="L90" s="64">
        <f>IF(K90=K89,L89+K90,0)</f>
        <v>0</v>
      </c>
      <c r="M90" s="65">
        <f>IF(OR(L90=6,L90=12,L90=18,L90=24,L90=30,L90=36,L90=42,L90=48,L90=54,L90=60,L90=66,L90=72,L90=78,L90=84,L90=90,L90=96),1,0)</f>
        <v>0</v>
      </c>
      <c r="N90" s="65">
        <f>IF(H90&gt;J90,1,0)</f>
        <v>1</v>
      </c>
      <c r="O90" s="65">
        <f>IF(N90=N89,O89+N90,0)</f>
        <v>3</v>
      </c>
      <c r="P90" s="65">
        <f>IF(OR(O90=6,O90=12,O90=18,O90=24,O90=30,O90=36,O90=42,O90=48,O90=54,O90=60,O90=66,O90=72,O90=78,O90=84,O90=90,O90=96),1,0)</f>
        <v>0</v>
      </c>
      <c r="Q90" s="66">
        <f>M90+P90</f>
        <v>0</v>
      </c>
      <c r="R90" s="66">
        <f>Q90*ABS(S90)*0.1</f>
        <v>0</v>
      </c>
      <c r="S90" s="67">
        <f>I90*E90/40000</f>
        <v>0.33453239281</v>
      </c>
      <c r="T90" s="60">
        <f>MIN($T$6/100*G90,150)</f>
        <v>138.9795468</v>
      </c>
      <c r="U90" s="60">
        <f>MIN($U$6/100*G90,200)</f>
        <v>173.7244335</v>
      </c>
      <c r="V90" s="60">
        <f>MIN($V$6/100*G90,250)</f>
        <v>231.632578</v>
      </c>
      <c r="W90" s="60">
        <v>0.2</v>
      </c>
      <c r="X90" s="60">
        <v>0.2</v>
      </c>
      <c r="Y90" s="60">
        <v>0.6</v>
      </c>
      <c r="Z90" s="67">
        <f>IF(AND(D90&lt;49.85,H90&gt;0),$C$2*ABS(H90)/40000,(SUMPRODUCT(--(H90&gt;$T90:$V90),(H90-$T90:$V90),($W90:$Y90)))*E90/40000)</f>
        <v>0</v>
      </c>
      <c r="AA90" s="67">
        <f>IF(AND(C90&gt;=50.1,H90&lt;0),($A$2)*ABS(H90)/40000,0)</f>
        <v>0</v>
      </c>
      <c r="AB90" s="67">
        <f>S90+Z90+AA90</f>
        <v>0.33453239281</v>
      </c>
      <c r="AC90" s="75">
        <f>IF(AB90&gt;=0,AB90,"")</f>
        <v>0.33453239281</v>
      </c>
      <c r="AD90" s="76" t="str">
        <f>IF(AB90&lt;0,AB90,"")</f>
        <v/>
      </c>
      <c r="AE90" s="77"/>
      <c r="AF90" s="89"/>
      <c r="AG90" s="92">
        <f>ROUND((AG89-0.01),2)</f>
        <v>50.66</v>
      </c>
      <c r="AH90" s="93">
        <v>0</v>
      </c>
      <c r="AI90" s="86">
        <v>0</v>
      </c>
    </row>
    <row r="91" spans="1:38" customHeight="1" ht="15.75">
      <c r="A91" s="70">
        <v>0.864583333333333</v>
      </c>
      <c r="B91" s="71">
        <v>0.875</v>
      </c>
      <c r="C91" s="72">
        <v>49.95</v>
      </c>
      <c r="D91" s="73">
        <f>ROUND(C91,2)</f>
        <v>49.95</v>
      </c>
      <c r="E91" s="60">
        <v>458.4</v>
      </c>
      <c r="F91" s="60">
        <v>1111.61974</v>
      </c>
      <c r="G91" s="61">
        <f>ABS(F91)</f>
        <v>1111.61974</v>
      </c>
      <c r="H91" s="74">
        <v>49.5738</v>
      </c>
      <c r="I91" s="63">
        <f>MAX(H91,-0.12*G91)</f>
        <v>49.5738</v>
      </c>
      <c r="J91" s="63">
        <f>IF(ABS(G91)&lt;=10,0.5,IF(ABS(G91)&lt;=25,1,IF(ABS(G91)&lt;=100,2,10)))</f>
        <v>10</v>
      </c>
      <c r="K91" s="64">
        <f>IF(H91&lt;-J91,1,0)</f>
        <v>0</v>
      </c>
      <c r="L91" s="64">
        <f>IF(K91=K90,L90+K91,0)</f>
        <v>0</v>
      </c>
      <c r="M91" s="65">
        <f>IF(OR(L91=6,L91=12,L91=18,L91=24,L91=30,L91=36,L91=42,L91=48,L91=54,L91=60,L91=66,L91=72,L91=78,L91=84,L91=90,L91=96),1,0)</f>
        <v>0</v>
      </c>
      <c r="N91" s="65">
        <f>IF(H91&gt;J91,1,0)</f>
        <v>1</v>
      </c>
      <c r="O91" s="65">
        <f>IF(N91=N90,O90+N91,0)</f>
        <v>4</v>
      </c>
      <c r="P91" s="65">
        <f>IF(OR(O91=6,O91=12,O91=18,O91=24,O91=30,O91=36,O91=42,O91=48,O91=54,O91=60,O91=66,O91=72,O91=78,O91=84,O91=90,O91=96),1,0)</f>
        <v>0</v>
      </c>
      <c r="Q91" s="66">
        <f>M91+P91</f>
        <v>0</v>
      </c>
      <c r="R91" s="66">
        <f>Q91*ABS(S91)*0.1</f>
        <v>0</v>
      </c>
      <c r="S91" s="67">
        <f>I91*E91/40000</f>
        <v>0.568115748</v>
      </c>
      <c r="T91" s="60">
        <f>MIN($T$6/100*G91,150)</f>
        <v>133.3943688</v>
      </c>
      <c r="U91" s="60">
        <f>MIN($U$6/100*G91,200)</f>
        <v>166.742961</v>
      </c>
      <c r="V91" s="60">
        <f>MIN($V$6/100*G91,250)</f>
        <v>222.323948</v>
      </c>
      <c r="W91" s="60">
        <v>0.2</v>
      </c>
      <c r="X91" s="60">
        <v>0.2</v>
      </c>
      <c r="Y91" s="60">
        <v>0.6</v>
      </c>
      <c r="Z91" s="67">
        <f>IF(AND(D91&lt;49.85,H91&gt;0),$C$2*ABS(H91)/40000,(SUMPRODUCT(--(H91&gt;$T91:$V91),(H91-$T91:$V91),($W91:$Y91)))*E91/40000)</f>
        <v>0</v>
      </c>
      <c r="AA91" s="67">
        <f>IF(AND(C91&gt;=50.1,H91&lt;0),($A$2)*ABS(H91)/40000,0)</f>
        <v>0</v>
      </c>
      <c r="AB91" s="67">
        <f>S91+Z91+AA91</f>
        <v>0.568115748</v>
      </c>
      <c r="AC91" s="75">
        <f>IF(AB91&gt;=0,AB91,"")</f>
        <v>0.568115748</v>
      </c>
      <c r="AD91" s="76" t="str">
        <f>IF(AB91&lt;0,AB91,"")</f>
        <v/>
      </c>
      <c r="AE91" s="77"/>
      <c r="AF91" s="89"/>
      <c r="AG91" s="92">
        <f>ROUND((AG90-0.01),2)</f>
        <v>50.65</v>
      </c>
      <c r="AH91" s="93">
        <v>0</v>
      </c>
      <c r="AI91" s="86">
        <v>0</v>
      </c>
    </row>
    <row r="92" spans="1:38" customHeight="1" ht="15.75">
      <c r="A92" s="70">
        <v>0.875</v>
      </c>
      <c r="B92" s="71">
        <v>0.885416666666667</v>
      </c>
      <c r="C92" s="72">
        <v>49.97</v>
      </c>
      <c r="D92" s="73">
        <f>ROUND(C92,2)</f>
        <v>49.97</v>
      </c>
      <c r="E92" s="60">
        <v>396.29</v>
      </c>
      <c r="F92" s="60">
        <v>1093.68294</v>
      </c>
      <c r="G92" s="61">
        <f>ABS(F92)</f>
        <v>1093.68294</v>
      </c>
      <c r="H92" s="74">
        <v>22.41594</v>
      </c>
      <c r="I92" s="63">
        <f>MAX(H92,-0.12*G92)</f>
        <v>22.41594</v>
      </c>
      <c r="J92" s="63">
        <f>IF(ABS(G92)&lt;=10,0.5,IF(ABS(G92)&lt;=25,1,IF(ABS(G92)&lt;=100,2,10)))</f>
        <v>10</v>
      </c>
      <c r="K92" s="64">
        <f>IF(H92&lt;-J92,1,0)</f>
        <v>0</v>
      </c>
      <c r="L92" s="64">
        <f>IF(K92=K91,L91+K92,0)</f>
        <v>0</v>
      </c>
      <c r="M92" s="65">
        <f>IF(OR(L92=6,L92=12,L92=18,L92=24,L92=30,L92=36,L92=42,L92=48,L92=54,L92=60,L92=66,L92=72,L92=78,L92=84,L92=90,L92=96),1,0)</f>
        <v>0</v>
      </c>
      <c r="N92" s="65">
        <f>IF(H92&gt;J92,1,0)</f>
        <v>1</v>
      </c>
      <c r="O92" s="65">
        <f>IF(N92=N91,O91+N92,0)</f>
        <v>5</v>
      </c>
      <c r="P92" s="65">
        <f>IF(OR(O92=6,O92=12,O92=18,O92=24,O92=30,O92=36,O92=42,O92=48,O92=54,O92=60,O92=66,O92=72,O92=78,O92=84,O92=90,O92=96),1,0)</f>
        <v>0</v>
      </c>
      <c r="Q92" s="66">
        <f>M92+P92</f>
        <v>0</v>
      </c>
      <c r="R92" s="66">
        <f>Q92*ABS(S92)*0.1</f>
        <v>0</v>
      </c>
      <c r="S92" s="67">
        <f>I92*E92/40000</f>
        <v>0.222080321565</v>
      </c>
      <c r="T92" s="60">
        <f>MIN($T$6/100*G92,150)</f>
        <v>131.2419528</v>
      </c>
      <c r="U92" s="60">
        <f>MIN($U$6/100*G92,200)</f>
        <v>164.052441</v>
      </c>
      <c r="V92" s="60">
        <f>MIN($V$6/100*G92,250)</f>
        <v>218.736588</v>
      </c>
      <c r="W92" s="60">
        <v>0.2</v>
      </c>
      <c r="X92" s="60">
        <v>0.2</v>
      </c>
      <c r="Y92" s="60">
        <v>0.6</v>
      </c>
      <c r="Z92" s="67">
        <f>IF(AND(D92&lt;49.85,H92&gt;0),$C$2*ABS(H92)/40000,(SUMPRODUCT(--(H92&gt;$T92:$V92),(H92-$T92:$V92),($W92:$Y92)))*E92/40000)</f>
        <v>0</v>
      </c>
      <c r="AA92" s="67">
        <f>IF(AND(C92&gt;=50.1,H92&lt;0),($A$2)*ABS(H92)/40000,0)</f>
        <v>0</v>
      </c>
      <c r="AB92" s="67">
        <f>S92+Z92+AA92</f>
        <v>0.222080321565</v>
      </c>
      <c r="AC92" s="75">
        <f>IF(AB92&gt;=0,AB92,"")</f>
        <v>0.222080321565</v>
      </c>
      <c r="AD92" s="76" t="str">
        <f>IF(AB92&lt;0,AB92,"")</f>
        <v/>
      </c>
      <c r="AE92" s="77"/>
      <c r="AF92" s="89"/>
      <c r="AG92" s="92">
        <f>ROUND((AG91-0.01),2)</f>
        <v>50.64</v>
      </c>
      <c r="AH92" s="93">
        <v>0</v>
      </c>
      <c r="AI92" s="86">
        <v>0</v>
      </c>
    </row>
    <row r="93" spans="1:38" customHeight="1" ht="15.75">
      <c r="A93" s="70">
        <v>0.885416666666667</v>
      </c>
      <c r="B93" s="71">
        <v>0.895833333333334</v>
      </c>
      <c r="C93" s="72">
        <v>50.01</v>
      </c>
      <c r="D93" s="73">
        <f>ROUND(C93,2)</f>
        <v>50.01</v>
      </c>
      <c r="E93" s="60">
        <v>242.5</v>
      </c>
      <c r="F93" s="60">
        <v>959.6171399999999</v>
      </c>
      <c r="G93" s="61">
        <f>ABS(F93)</f>
        <v>959.6171399999999</v>
      </c>
      <c r="H93" s="74">
        <v>87.19382</v>
      </c>
      <c r="I93" s="63">
        <f>MAX(H93,-0.12*G93)</f>
        <v>87.19382</v>
      </c>
      <c r="J93" s="63">
        <f>IF(ABS(G93)&lt;=10,0.5,IF(ABS(G93)&lt;=25,1,IF(ABS(G93)&lt;=100,2,10)))</f>
        <v>10</v>
      </c>
      <c r="K93" s="64">
        <f>IF(H93&lt;-J93,1,0)</f>
        <v>0</v>
      </c>
      <c r="L93" s="64">
        <f>IF(K93=K92,L92+K93,0)</f>
        <v>0</v>
      </c>
      <c r="M93" s="65">
        <f>IF(OR(L93=6,L93=12,L93=18,L93=24,L93=30,L93=36,L93=42,L93=48,L93=54,L93=60,L93=66,L93=72,L93=78,L93=84,L93=90,L93=96),1,0)</f>
        <v>0</v>
      </c>
      <c r="N93" s="65">
        <f>IF(H93&gt;J93,1,0)</f>
        <v>1</v>
      </c>
      <c r="O93" s="65">
        <f>IF(N93=N92,O92+N93,0)</f>
        <v>6</v>
      </c>
      <c r="P93" s="65">
        <f>IF(OR(O93=6,O93=12,O93=18,O93=24,O93=30,O93=36,O93=42,O93=48,O93=54,O93=60,O93=66,O93=72,O93=78,O93=84,O93=90,O93=96),1,0)</f>
        <v>1</v>
      </c>
      <c r="Q93" s="66">
        <f>M93+P93</f>
        <v>1</v>
      </c>
      <c r="R93" s="66">
        <f>Q93*ABS(S93)*0.1</f>
        <v>0.05286125337500001</v>
      </c>
      <c r="S93" s="67">
        <f>I93*E93/40000</f>
        <v>0.5286125337500001</v>
      </c>
      <c r="T93" s="60">
        <f>MIN($T$6/100*G93,150)</f>
        <v>115.1540568</v>
      </c>
      <c r="U93" s="60">
        <f>MIN($U$6/100*G93,200)</f>
        <v>143.942571</v>
      </c>
      <c r="V93" s="60">
        <f>MIN($V$6/100*G93,250)</f>
        <v>191.923428</v>
      </c>
      <c r="W93" s="60">
        <v>0.2</v>
      </c>
      <c r="X93" s="60">
        <v>0.2</v>
      </c>
      <c r="Y93" s="60">
        <v>0.6</v>
      </c>
      <c r="Z93" s="67">
        <f>IF(AND(D93&lt;49.85,H93&gt;0),$C$2*ABS(H93)/40000,(SUMPRODUCT(--(H93&gt;$T93:$V93),(H93-$T93:$V93),($W93:$Y93)))*E93/40000)</f>
        <v>0</v>
      </c>
      <c r="AA93" s="67">
        <f>IF(AND(C93&gt;=50.1,H93&lt;0),($A$2)*ABS(H93)/40000,0)</f>
        <v>0</v>
      </c>
      <c r="AB93" s="67">
        <f>S93+Z93+AA93</f>
        <v>0.5286125337500001</v>
      </c>
      <c r="AC93" s="75">
        <f>IF(AB93&gt;=0,AB93,"")</f>
        <v>0.5286125337500001</v>
      </c>
      <c r="AD93" s="76" t="str">
        <f>IF(AB93&lt;0,AB93,"")</f>
        <v/>
      </c>
      <c r="AE93" s="77"/>
      <c r="AF93" s="89"/>
      <c r="AG93" s="92">
        <f>ROUND((AG92-0.01),2)</f>
        <v>50.63</v>
      </c>
      <c r="AH93" s="93">
        <v>0</v>
      </c>
      <c r="AI93" s="86">
        <v>0</v>
      </c>
    </row>
    <row r="94" spans="1:38" customHeight="1" ht="15.75">
      <c r="A94" s="70">
        <v>0.895833333333333</v>
      </c>
      <c r="B94" s="71">
        <v>0.90625</v>
      </c>
      <c r="C94" s="72">
        <v>50.03</v>
      </c>
      <c r="D94" s="73">
        <f>ROUND(C94,2)</f>
        <v>50.03</v>
      </c>
      <c r="E94" s="60">
        <v>121.25</v>
      </c>
      <c r="F94" s="60">
        <v>1036.97594</v>
      </c>
      <c r="G94" s="61">
        <f>ABS(F94)</f>
        <v>1036.97594</v>
      </c>
      <c r="H94" s="74">
        <v>-57.3116</v>
      </c>
      <c r="I94" s="63">
        <f>MAX(H94,-0.12*G94)</f>
        <v>-57.3116</v>
      </c>
      <c r="J94" s="63">
        <f>IF(ABS(G94)&lt;=10,0.5,IF(ABS(G94)&lt;=25,1,IF(ABS(G94)&lt;=100,2,10)))</f>
        <v>10</v>
      </c>
      <c r="K94" s="64">
        <f>IF(H94&lt;-J94,1,0)</f>
        <v>1</v>
      </c>
      <c r="L94" s="64">
        <f>IF(K94=K93,L93+K94,0)</f>
        <v>0</v>
      </c>
      <c r="M94" s="65">
        <f>IF(OR(L94=6,L94=12,L94=18,L94=24,L94=30,L94=36,L94=42,L94=48,L94=54,L94=60,L94=66,L94=72,L94=78,L94=84,L94=90,L94=96),1,0)</f>
        <v>0</v>
      </c>
      <c r="N94" s="65">
        <f>IF(H94&gt;J94,1,0)</f>
        <v>0</v>
      </c>
      <c r="O94" s="65">
        <f>IF(N94=N93,O93+N94,0)</f>
        <v>0</v>
      </c>
      <c r="P94" s="65">
        <f>IF(OR(O94=6,O94=12,O94=18,O94=24,O94=30,O94=36,O94=42,O94=48,O94=54,O94=60,O94=66,O94=72,O94=78,O94=84,O94=90,O94=96),1,0)</f>
        <v>0</v>
      </c>
      <c r="Q94" s="66">
        <f>M94+P94</f>
        <v>0</v>
      </c>
      <c r="R94" s="66">
        <f>Q94*ABS(S94)*0.1</f>
        <v>0</v>
      </c>
      <c r="S94" s="67">
        <f>I94*E94/40000</f>
        <v>-0.1737257875</v>
      </c>
      <c r="T94" s="60">
        <f>MIN($T$6/100*G94,150)</f>
        <v>124.4371128</v>
      </c>
      <c r="U94" s="60">
        <f>MIN($U$6/100*G94,200)</f>
        <v>155.546391</v>
      </c>
      <c r="V94" s="60">
        <f>MIN($V$6/100*G94,250)</f>
        <v>207.395188</v>
      </c>
      <c r="W94" s="60">
        <v>0.2</v>
      </c>
      <c r="X94" s="60">
        <v>0.2</v>
      </c>
      <c r="Y94" s="60">
        <v>0.6</v>
      </c>
      <c r="Z94" s="67">
        <f>IF(AND(D94&lt;49.85,H94&gt;0),$C$2*ABS(H94)/40000,(SUMPRODUCT(--(H94&gt;$T94:$V94),(H94-$T94:$V94),($W94:$Y94)))*E94/40000)</f>
        <v>0</v>
      </c>
      <c r="AA94" s="67">
        <f>IF(AND(C94&gt;=50.1,H94&lt;0),($A$2)*ABS(H94)/40000,0)</f>
        <v>0</v>
      </c>
      <c r="AB94" s="67">
        <f>S94+Z94+AA94</f>
        <v>-0.1737257875</v>
      </c>
      <c r="AC94" s="75" t="str">
        <f>IF(AB94&gt;=0,AB94,"")</f>
        <v/>
      </c>
      <c r="AD94" s="76">
        <f>IF(AB94&lt;0,AB94,"")</f>
        <v>-0.1737257875</v>
      </c>
      <c r="AE94" s="77"/>
      <c r="AF94" s="89"/>
      <c r="AG94" s="92">
        <f>ROUND((AG93-0.01),2)</f>
        <v>50.62</v>
      </c>
      <c r="AH94" s="93">
        <v>0</v>
      </c>
      <c r="AI94" s="86">
        <v>0</v>
      </c>
    </row>
    <row r="95" spans="1:38" customHeight="1" ht="15.75">
      <c r="A95" s="70">
        <v>0.90625</v>
      </c>
      <c r="B95" s="71">
        <v>0.916666666666667</v>
      </c>
      <c r="C95" s="72">
        <v>50.04</v>
      </c>
      <c r="D95" s="73">
        <f>ROUND(C95,2)</f>
        <v>50.04</v>
      </c>
      <c r="E95" s="60">
        <v>60.63</v>
      </c>
      <c r="F95" s="60">
        <v>909.4287399999999</v>
      </c>
      <c r="G95" s="61">
        <f>ABS(F95)</f>
        <v>909.4287399999999</v>
      </c>
      <c r="H95" s="74">
        <v>10.35356</v>
      </c>
      <c r="I95" s="63">
        <f>MAX(H95,-0.12*G95)</f>
        <v>10.35356</v>
      </c>
      <c r="J95" s="63">
        <f>IF(ABS(G95)&lt;=10,0.5,IF(ABS(G95)&lt;=25,1,IF(ABS(G95)&lt;=100,2,10)))</f>
        <v>10</v>
      </c>
      <c r="K95" s="64">
        <f>IF(H95&lt;-J95,1,0)</f>
        <v>0</v>
      </c>
      <c r="L95" s="64">
        <f>IF(K95=K94,L94+K95,0)</f>
        <v>0</v>
      </c>
      <c r="M95" s="65">
        <f>IF(OR(L95=6,L95=12,L95=18,L95=24,L95=30,L95=36,L95=42,L95=48,L95=54,L95=60,L95=66,L95=72,L95=78,L95=84,L95=90,L95=96),1,0)</f>
        <v>0</v>
      </c>
      <c r="N95" s="65">
        <f>IF(H95&gt;J95,1,0)</f>
        <v>1</v>
      </c>
      <c r="O95" s="65">
        <f>IF(N95=N94,O94+N95,0)</f>
        <v>0</v>
      </c>
      <c r="P95" s="65">
        <f>IF(OR(O95=6,O95=12,O95=18,O95=24,O95=30,O95=36,O95=42,O95=48,O95=54,O95=60,O95=66,O95=72,O95=78,O95=84,O95=90,O95=96),1,0)</f>
        <v>0</v>
      </c>
      <c r="Q95" s="66">
        <f>M95+P95</f>
        <v>0</v>
      </c>
      <c r="R95" s="66">
        <f>Q95*ABS(S95)*0.1</f>
        <v>0</v>
      </c>
      <c r="S95" s="67">
        <f>I95*E95/40000</f>
        <v>0.01569340857</v>
      </c>
      <c r="T95" s="60">
        <f>MIN($T$6/100*G95,150)</f>
        <v>109.1314488</v>
      </c>
      <c r="U95" s="60">
        <f>MIN($U$6/100*G95,200)</f>
        <v>136.414311</v>
      </c>
      <c r="V95" s="60">
        <f>MIN($V$6/100*G95,250)</f>
        <v>181.885748</v>
      </c>
      <c r="W95" s="60">
        <v>0.2</v>
      </c>
      <c r="X95" s="60">
        <v>0.2</v>
      </c>
      <c r="Y95" s="60">
        <v>0.6</v>
      </c>
      <c r="Z95" s="67">
        <f>IF(AND(D95&lt;49.85,H95&gt;0),$C$2*ABS(H95)/40000,(SUMPRODUCT(--(H95&gt;$T95:$V95),(H95-$T95:$V95),($W95:$Y95)))*E95/40000)</f>
        <v>0</v>
      </c>
      <c r="AA95" s="67">
        <f>IF(AND(C95&gt;=50.1,H95&lt;0),($A$2)*ABS(H95)/40000,0)</f>
        <v>0</v>
      </c>
      <c r="AB95" s="67">
        <f>S95+Z95+AA95</f>
        <v>0.01569340857</v>
      </c>
      <c r="AC95" s="75">
        <f>IF(AB95&gt;=0,AB95,"")</f>
        <v>0.01569340857</v>
      </c>
      <c r="AD95" s="76" t="str">
        <f>IF(AB95&lt;0,AB95,"")</f>
        <v/>
      </c>
      <c r="AE95" s="77"/>
      <c r="AF95" s="89"/>
      <c r="AG95" s="92">
        <f>ROUND((AG94-0.01),2)</f>
        <v>50.61</v>
      </c>
      <c r="AH95" s="93">
        <v>0</v>
      </c>
      <c r="AI95" s="86">
        <v>0</v>
      </c>
    </row>
    <row r="96" spans="1:38" customHeight="1" ht="15.75">
      <c r="A96" s="70">
        <v>0.916666666666667</v>
      </c>
      <c r="B96" s="71">
        <v>0.927083333333334</v>
      </c>
      <c r="C96" s="72">
        <v>50.04</v>
      </c>
      <c r="D96" s="73">
        <f>ROUND(C96,2)</f>
        <v>50.04</v>
      </c>
      <c r="E96" s="60">
        <v>60.63</v>
      </c>
      <c r="F96" s="60">
        <v>925.81714</v>
      </c>
      <c r="G96" s="61">
        <f>ABS(F96)</f>
        <v>925.81714</v>
      </c>
      <c r="H96" s="74">
        <v>-25.43521</v>
      </c>
      <c r="I96" s="63">
        <f>MAX(H96,-0.12*G96)</f>
        <v>-25.43521</v>
      </c>
      <c r="J96" s="63">
        <f>IF(ABS(G96)&lt;=10,0.5,IF(ABS(G96)&lt;=25,1,IF(ABS(G96)&lt;=100,2,10)))</f>
        <v>10</v>
      </c>
      <c r="K96" s="64">
        <f>IF(H96&lt;-J96,1,0)</f>
        <v>1</v>
      </c>
      <c r="L96" s="64">
        <f>IF(K96=K95,L95+K96,0)</f>
        <v>0</v>
      </c>
      <c r="M96" s="65">
        <f>IF(OR(L96=6,L96=12,L96=18,L96=24,L96=30,L96=36,L96=42,L96=48,L96=54,L96=60,L96=66,L96=72,L96=78,L96=84,L96=90,L96=96),1,0)</f>
        <v>0</v>
      </c>
      <c r="N96" s="65">
        <f>IF(H96&gt;J96,1,0)</f>
        <v>0</v>
      </c>
      <c r="O96" s="65">
        <f>IF(N96=N95,O95+N96,0)</f>
        <v>0</v>
      </c>
      <c r="P96" s="65">
        <f>IF(OR(O96=6,O96=12,O96=18,O96=24,O96=30,O96=36,O96=42,O96=48,O96=54,O96=60,O96=66,O96=72,O96=78,O96=84,O96=90,O96=96),1,0)</f>
        <v>0</v>
      </c>
      <c r="Q96" s="66">
        <f>M96+P96</f>
        <v>0</v>
      </c>
      <c r="R96" s="66">
        <f>Q96*ABS(S96)*0.1</f>
        <v>0</v>
      </c>
      <c r="S96" s="67">
        <f>I96*E96/40000</f>
        <v>-0.0385534195575</v>
      </c>
      <c r="T96" s="60">
        <f>MIN($T$6/100*G96,150)</f>
        <v>111.0980568</v>
      </c>
      <c r="U96" s="60">
        <f>MIN($U$6/100*G96,200)</f>
        <v>138.872571</v>
      </c>
      <c r="V96" s="60">
        <f>MIN($V$6/100*G96,250)</f>
        <v>185.163428</v>
      </c>
      <c r="W96" s="60">
        <v>0.2</v>
      </c>
      <c r="X96" s="60">
        <v>0.2</v>
      </c>
      <c r="Y96" s="60">
        <v>0.6</v>
      </c>
      <c r="Z96" s="67">
        <f>IF(AND(D96&lt;49.85,H96&gt;0),$C$2*ABS(H96)/40000,(SUMPRODUCT(--(H96&gt;$T96:$V96),(H96-$T96:$V96),($W96:$Y96)))*E96/40000)</f>
        <v>0</v>
      </c>
      <c r="AA96" s="67">
        <f>IF(AND(C96&gt;=50.1,H96&lt;0),($A$2)*ABS(H96)/40000,0)</f>
        <v>0</v>
      </c>
      <c r="AB96" s="67">
        <f>S96+Z96+AA96</f>
        <v>-0.0385534195575</v>
      </c>
      <c r="AC96" s="75" t="str">
        <f>IF(AB96&gt;=0,AB96,"")</f>
        <v/>
      </c>
      <c r="AD96" s="76">
        <f>IF(AB96&lt;0,AB96,"")</f>
        <v>-0.0385534195575</v>
      </c>
      <c r="AE96" s="77"/>
      <c r="AF96" s="89"/>
      <c r="AG96" s="92">
        <f>ROUND((AG95-0.01),2)</f>
        <v>50.6</v>
      </c>
      <c r="AH96" s="93">
        <v>0</v>
      </c>
      <c r="AI96" s="86">
        <v>0</v>
      </c>
    </row>
    <row r="97" spans="1:38" customHeight="1" ht="15.75">
      <c r="A97" s="70">
        <v>0.927083333333333</v>
      </c>
      <c r="B97" s="71">
        <v>0.9375</v>
      </c>
      <c r="C97" s="72">
        <v>49.99</v>
      </c>
      <c r="D97" s="73">
        <f>ROUND(C97,2)</f>
        <v>49.99</v>
      </c>
      <c r="E97" s="60">
        <v>334.18</v>
      </c>
      <c r="F97" s="60">
        <v>926.5943</v>
      </c>
      <c r="G97" s="61">
        <f>ABS(F97)</f>
        <v>926.5943</v>
      </c>
      <c r="H97" s="74">
        <v>-58.9048</v>
      </c>
      <c r="I97" s="63">
        <f>MAX(H97,-0.12*G97)</f>
        <v>-58.9048</v>
      </c>
      <c r="J97" s="63">
        <f>IF(ABS(G97)&lt;=10,0.5,IF(ABS(G97)&lt;=25,1,IF(ABS(G97)&lt;=100,2,10)))</f>
        <v>10</v>
      </c>
      <c r="K97" s="64">
        <f>IF(H97&lt;-J97,1,0)</f>
        <v>1</v>
      </c>
      <c r="L97" s="64">
        <f>IF(K97=K96,L96+K97,0)</f>
        <v>1</v>
      </c>
      <c r="M97" s="65">
        <f>IF(OR(L97=6,L97=12,L97=18,L97=24,L97=30,L97=36,L97=42,L97=48,L97=54,L97=60,L97=66,L97=72,L97=78,L97=84,L97=90,L97=96),1,0)</f>
        <v>0</v>
      </c>
      <c r="N97" s="65">
        <f>IF(H97&gt;J97,1,0)</f>
        <v>0</v>
      </c>
      <c r="O97" s="65">
        <f>IF(N97=N96,O96+N97,0)</f>
        <v>0</v>
      </c>
      <c r="P97" s="65">
        <f>IF(OR(O97=6,O97=12,O97=18,O97=24,O97=30,O97=36,O97=42,O97=48,O97=54,O97=60,O97=66,O97=72,O97=78,O97=84,O97=90,O97=96),1,0)</f>
        <v>0</v>
      </c>
      <c r="Q97" s="66">
        <f>M97+P97</f>
        <v>0</v>
      </c>
      <c r="R97" s="66">
        <f>Q97*ABS(S97)*0.1</f>
        <v>0</v>
      </c>
      <c r="S97" s="67">
        <f>I97*E97/40000</f>
        <v>-0.4921201516</v>
      </c>
      <c r="T97" s="60">
        <f>MIN($T$6/100*G97,150)</f>
        <v>111.191316</v>
      </c>
      <c r="U97" s="60">
        <f>MIN($U$6/100*G97,200)</f>
        <v>138.989145</v>
      </c>
      <c r="V97" s="60">
        <f>MIN($V$6/100*G97,250)</f>
        <v>185.31886</v>
      </c>
      <c r="W97" s="60">
        <v>0.2</v>
      </c>
      <c r="X97" s="60">
        <v>0.2</v>
      </c>
      <c r="Y97" s="60">
        <v>0.6</v>
      </c>
      <c r="Z97" s="67">
        <f>IF(AND(D97&lt;49.85,H97&gt;0),$C$2*ABS(H97)/40000,(SUMPRODUCT(--(H97&gt;$T97:$V97),(H97-$T97:$V97),($W97:$Y97)))*E97/40000)</f>
        <v>0</v>
      </c>
      <c r="AA97" s="67">
        <f>IF(AND(C97&gt;=50.1,H97&lt;0),($A$2)*ABS(H97)/40000,0)</f>
        <v>0</v>
      </c>
      <c r="AB97" s="67">
        <f>S97+Z97+AA97</f>
        <v>-0.4921201516</v>
      </c>
      <c r="AC97" s="75" t="str">
        <f>IF(AB97&gt;=0,AB97,"")</f>
        <v/>
      </c>
      <c r="AD97" s="76">
        <f>IF(AB97&lt;0,AB97,"")</f>
        <v>-0.4921201516</v>
      </c>
      <c r="AE97" s="77"/>
      <c r="AF97" s="89"/>
      <c r="AG97" s="92">
        <f>ROUND((AG96-0.01),2)</f>
        <v>50.59</v>
      </c>
      <c r="AH97" s="93">
        <v>0</v>
      </c>
      <c r="AI97" s="86">
        <v>0</v>
      </c>
    </row>
    <row r="98" spans="1:38" customHeight="1" ht="15.75">
      <c r="A98" s="70">
        <v>0.9375</v>
      </c>
      <c r="B98" s="71">
        <v>0.947916666666667</v>
      </c>
      <c r="C98" s="72">
        <v>49.98</v>
      </c>
      <c r="D98" s="73">
        <f>ROUND(C98,2)</f>
        <v>49.98</v>
      </c>
      <c r="E98" s="60">
        <v>365.24</v>
      </c>
      <c r="F98" s="60">
        <v>917.5219</v>
      </c>
      <c r="G98" s="61">
        <f>ABS(F98)</f>
        <v>917.5219</v>
      </c>
      <c r="H98" s="74">
        <v>-87.33113</v>
      </c>
      <c r="I98" s="63">
        <f>MAX(H98,-0.12*G98)</f>
        <v>-87.33113</v>
      </c>
      <c r="J98" s="63">
        <f>IF(ABS(G98)&lt;=10,0.5,IF(ABS(G98)&lt;=25,1,IF(ABS(G98)&lt;=100,2,10)))</f>
        <v>10</v>
      </c>
      <c r="K98" s="64">
        <f>IF(H98&lt;-J98,1,0)</f>
        <v>1</v>
      </c>
      <c r="L98" s="64">
        <f>IF(K98=K97,L97+K98,0)</f>
        <v>2</v>
      </c>
      <c r="M98" s="65">
        <f>IF(OR(L98=6,L98=12,L98=18,L98=24,L98=30,L98=36,L98=42,L98=48,L98=54,L98=60,L98=66,L98=72,L98=78,L98=84,L98=90,L98=96),1,0)</f>
        <v>0</v>
      </c>
      <c r="N98" s="65">
        <f>IF(H98&gt;J98,1,0)</f>
        <v>0</v>
      </c>
      <c r="O98" s="65">
        <f>IF(N98=N97,O97+N98,0)</f>
        <v>0</v>
      </c>
      <c r="P98" s="65">
        <f>IF(OR(O98=6,O98=12,O98=18,O98=24,O98=30,O98=36,O98=42,O98=48,O98=54,O98=60,O98=66,O98=72,O98=78,O98=84,O98=90,O98=96),1,0)</f>
        <v>0</v>
      </c>
      <c r="Q98" s="66">
        <f>M98+P98</f>
        <v>0</v>
      </c>
      <c r="R98" s="66">
        <f>Q98*ABS(S98)*0.1</f>
        <v>0</v>
      </c>
      <c r="S98" s="67">
        <f>I98*E98/40000</f>
        <v>-0.79742054803</v>
      </c>
      <c r="T98" s="60">
        <f>MIN($T$6/100*G98,150)</f>
        <v>110.102628</v>
      </c>
      <c r="U98" s="60">
        <f>MIN($U$6/100*G98,200)</f>
        <v>137.628285</v>
      </c>
      <c r="V98" s="60">
        <f>MIN($V$6/100*G98,250)</f>
        <v>183.50438</v>
      </c>
      <c r="W98" s="60">
        <v>0.2</v>
      </c>
      <c r="X98" s="60">
        <v>0.2</v>
      </c>
      <c r="Y98" s="60">
        <v>0.6</v>
      </c>
      <c r="Z98" s="67">
        <f>IF(AND(D98&lt;49.85,H98&gt;0),$C$2*ABS(H98)/40000,(SUMPRODUCT(--(H98&gt;$T98:$V98),(H98-$T98:$V98),($W98:$Y98)))*E98/40000)</f>
        <v>0</v>
      </c>
      <c r="AA98" s="67">
        <f>IF(AND(C98&gt;=50.1,H98&lt;0),($A$2)*ABS(H98)/40000,0)</f>
        <v>0</v>
      </c>
      <c r="AB98" s="67">
        <f>S98+Z98+AA98</f>
        <v>-0.79742054803</v>
      </c>
      <c r="AC98" s="75" t="str">
        <f>IF(AB98&gt;=0,AB98,"")</f>
        <v/>
      </c>
      <c r="AD98" s="76">
        <f>IF(AB98&lt;0,AB98,"")</f>
        <v>-0.79742054803</v>
      </c>
      <c r="AE98" s="77"/>
      <c r="AF98" s="89"/>
      <c r="AG98" s="92">
        <f>ROUND((AG97-0.01),2)</f>
        <v>50.58</v>
      </c>
      <c r="AH98" s="93">
        <v>0</v>
      </c>
      <c r="AI98" s="86">
        <v>0</v>
      </c>
    </row>
    <row r="99" spans="1:38" customHeight="1" ht="15.75">
      <c r="A99" s="70">
        <v>0.947916666666667</v>
      </c>
      <c r="B99" s="71">
        <v>0.958333333333334</v>
      </c>
      <c r="C99" s="72">
        <v>50.01</v>
      </c>
      <c r="D99" s="73">
        <f>ROUND(C99,2)</f>
        <v>50.01</v>
      </c>
      <c r="E99" s="60">
        <v>242.5</v>
      </c>
      <c r="F99" s="60">
        <v>901.8291</v>
      </c>
      <c r="G99" s="61">
        <f>ABS(F99)</f>
        <v>901.8291</v>
      </c>
      <c r="H99" s="74">
        <v>-88.56133</v>
      </c>
      <c r="I99" s="63">
        <f>MAX(H99,-0.12*G99)</f>
        <v>-88.56133</v>
      </c>
      <c r="J99" s="63">
        <f>IF(ABS(G99)&lt;=10,0.5,IF(ABS(G99)&lt;=25,1,IF(ABS(G99)&lt;=100,2,10)))</f>
        <v>10</v>
      </c>
      <c r="K99" s="64">
        <f>IF(H99&lt;-J99,1,0)</f>
        <v>1</v>
      </c>
      <c r="L99" s="64">
        <f>IF(K99=K98,L98+K99,0)</f>
        <v>3</v>
      </c>
      <c r="M99" s="65">
        <f>IF(OR(L99=6,L99=12,L99=18,L99=24,L99=30,L99=36,L99=42,L99=48,L99=54,L99=60,L99=66,L99=72,L99=78,L99=84,L99=90,L99=96),1,0)</f>
        <v>0</v>
      </c>
      <c r="N99" s="65">
        <f>IF(H99&gt;J99,1,0)</f>
        <v>0</v>
      </c>
      <c r="O99" s="65">
        <f>IF(N99=N98,O98+N99,0)</f>
        <v>0</v>
      </c>
      <c r="P99" s="65">
        <f>IF(OR(O99=6,O99=12,O99=18,O99=24,O99=30,O99=36,O99=42,O99=48,O99=54,O99=60,O99=66,O99=72,O99=78,O99=84,O99=90,O99=96),1,0)</f>
        <v>0</v>
      </c>
      <c r="Q99" s="66">
        <f>M99+P99</f>
        <v>0</v>
      </c>
      <c r="R99" s="66">
        <f>Q99*ABS(S99)*0.1</f>
        <v>0</v>
      </c>
      <c r="S99" s="67">
        <f>I99*E99/40000</f>
        <v>-0.536903063125</v>
      </c>
      <c r="T99" s="60">
        <f>MIN($T$6/100*G99,150)</f>
        <v>108.219492</v>
      </c>
      <c r="U99" s="60">
        <f>MIN($U$6/100*G99,200)</f>
        <v>135.274365</v>
      </c>
      <c r="V99" s="60">
        <f>MIN($V$6/100*G99,250)</f>
        <v>180.36582</v>
      </c>
      <c r="W99" s="60">
        <v>0.2</v>
      </c>
      <c r="X99" s="60">
        <v>0.2</v>
      </c>
      <c r="Y99" s="60">
        <v>0.6</v>
      </c>
      <c r="Z99" s="67">
        <f>IF(AND(D99&lt;49.85,H99&gt;0),$C$2*ABS(H99)/40000,(SUMPRODUCT(--(H99&gt;$T99:$V99),(H99-$T99:$V99),($W99:$Y99)))*E99/40000)</f>
        <v>0</v>
      </c>
      <c r="AA99" s="67">
        <f>IF(AND(C99&gt;=50.1,H99&lt;0),($A$2)*ABS(H99)/40000,0)</f>
        <v>0</v>
      </c>
      <c r="AB99" s="67">
        <f>S99+Z99+AA99</f>
        <v>-0.536903063125</v>
      </c>
      <c r="AC99" s="75" t="str">
        <f>IF(AB99&gt;=0,AB99,"")</f>
        <v/>
      </c>
      <c r="AD99" s="76">
        <f>IF(AB99&lt;0,AB99,"")</f>
        <v>-0.536903063125</v>
      </c>
      <c r="AE99" s="77"/>
      <c r="AF99" s="89"/>
      <c r="AG99" s="92">
        <f>ROUND((AG98-0.01),2)</f>
        <v>50.57</v>
      </c>
      <c r="AH99" s="93">
        <v>0</v>
      </c>
      <c r="AI99" s="86">
        <v>0</v>
      </c>
    </row>
    <row r="100" spans="1:38" customHeight="1" ht="15.75">
      <c r="A100" s="70">
        <v>0.958333333333333</v>
      </c>
      <c r="B100" s="71">
        <v>0.96875</v>
      </c>
      <c r="C100" s="72">
        <v>49.98</v>
      </c>
      <c r="D100" s="73">
        <f>ROUND(C100,2)</f>
        <v>49.98</v>
      </c>
      <c r="E100" s="60">
        <v>365.24</v>
      </c>
      <c r="F100" s="60">
        <v>848.2343</v>
      </c>
      <c r="G100" s="61">
        <f>ABS(F100)</f>
        <v>848.2343</v>
      </c>
      <c r="H100" s="74">
        <v>-72.76655</v>
      </c>
      <c r="I100" s="63">
        <f>MAX(H100,-0.12*G100)</f>
        <v>-72.76655</v>
      </c>
      <c r="J100" s="63">
        <f>IF(ABS(G100)&lt;=10,0.5,IF(ABS(G100)&lt;=25,1,IF(ABS(G100)&lt;=100,2,10)))</f>
        <v>10</v>
      </c>
      <c r="K100" s="64">
        <f>IF(H100&lt;-J100,1,0)</f>
        <v>1</v>
      </c>
      <c r="L100" s="64">
        <f>IF(K100=K99,L99+K100,0)</f>
        <v>4</v>
      </c>
      <c r="M100" s="65">
        <f>IF(OR(L100=6,L100=12,L100=18,L100=24,L100=30,L100=36,L100=42,L100=48,L100=54,L100=60,L100=66,L100=72,L100=78,L100=84,L100=90,L100=96),1,0)</f>
        <v>0</v>
      </c>
      <c r="N100" s="65">
        <f>IF(H100&gt;J100,1,0)</f>
        <v>0</v>
      </c>
      <c r="O100" s="65">
        <f>IF(N100=N99,O99+N100,0)</f>
        <v>0</v>
      </c>
      <c r="P100" s="65">
        <f>IF(OR(O100=6,O100=12,O100=18,O100=24,O100=30,O100=36,O100=42,O100=48,O100=54,O100=60,O100=66,O100=72,O100=78,O100=84,O100=90,O100=96),1,0)</f>
        <v>0</v>
      </c>
      <c r="Q100" s="66">
        <f>M100+P100</f>
        <v>0</v>
      </c>
      <c r="R100" s="66">
        <f>Q100*ABS(S100)*0.1</f>
        <v>0</v>
      </c>
      <c r="S100" s="67">
        <f>I100*E100/40000</f>
        <v>-0.6644313680499999</v>
      </c>
      <c r="T100" s="60">
        <f>MIN($T$6/100*G100,150)</f>
        <v>101.788116</v>
      </c>
      <c r="U100" s="60">
        <f>MIN($U$6/100*G100,200)</f>
        <v>127.235145</v>
      </c>
      <c r="V100" s="60">
        <f>MIN($V$6/100*G100,250)</f>
        <v>169.64686</v>
      </c>
      <c r="W100" s="60">
        <v>0.2</v>
      </c>
      <c r="X100" s="60">
        <v>0.2</v>
      </c>
      <c r="Y100" s="60">
        <v>0.6</v>
      </c>
      <c r="Z100" s="67">
        <f>IF(AND(D100&lt;49.85,H100&gt;0),$C$2*ABS(H100)/40000,(SUMPRODUCT(--(H100&gt;$T100:$V100),(H100-$T100:$V100),($W100:$Y100)))*E100/40000)</f>
        <v>0</v>
      </c>
      <c r="AA100" s="67">
        <f>IF(AND(C100&gt;=50.1,H100&lt;0),($A$2)*ABS(H100)/40000,0)</f>
        <v>0</v>
      </c>
      <c r="AB100" s="67">
        <f>S100+Z100+AA100</f>
        <v>-0.6644313680499999</v>
      </c>
      <c r="AC100" s="75" t="str">
        <f>IF(AB100&gt;=0,AB100,"")</f>
        <v/>
      </c>
      <c r="AD100" s="76">
        <f>IF(AB100&lt;0,AB100,"")</f>
        <v>-0.6644313680499999</v>
      </c>
      <c r="AE100" s="77"/>
      <c r="AF100" s="89"/>
      <c r="AG100" s="92">
        <f>ROUND((AG99-0.01),2)</f>
        <v>50.56</v>
      </c>
      <c r="AH100" s="93">
        <v>0</v>
      </c>
      <c r="AI100" s="86">
        <v>0</v>
      </c>
    </row>
    <row r="101" spans="1:38" customHeight="1" ht="15.75">
      <c r="A101" s="70">
        <v>0.96875</v>
      </c>
      <c r="B101" s="71">
        <v>0.979166666666667</v>
      </c>
      <c r="C101" s="72">
        <v>50</v>
      </c>
      <c r="D101" s="73">
        <f>ROUND(C101,2)</f>
        <v>50</v>
      </c>
      <c r="E101" s="60">
        <v>303.13</v>
      </c>
      <c r="F101" s="60">
        <v>828.1207000000001</v>
      </c>
      <c r="G101" s="61">
        <f>ABS(F101)</f>
        <v>828.1207000000001</v>
      </c>
      <c r="H101" s="74">
        <v>-87.21232999999999</v>
      </c>
      <c r="I101" s="63">
        <f>MAX(H101,-0.12*G101)</f>
        <v>-87.21232999999999</v>
      </c>
      <c r="J101" s="63">
        <f>IF(ABS(G101)&lt;=10,0.5,IF(ABS(G101)&lt;=25,1,IF(ABS(G101)&lt;=100,2,10)))</f>
        <v>10</v>
      </c>
      <c r="K101" s="64">
        <f>IF(H101&lt;-J101,1,0)</f>
        <v>1</v>
      </c>
      <c r="L101" s="64">
        <f>IF(K101=K100,L100+K101,0)</f>
        <v>5</v>
      </c>
      <c r="M101" s="65">
        <f>IF(OR(L101=6,L101=12,L101=18,L101=24,L101=30,L101=36,L101=42,L101=48,L101=54,L101=60,L101=66,L101=72,L101=78,L101=84,L101=90,L101=96),1,0)</f>
        <v>0</v>
      </c>
      <c r="N101" s="65">
        <f>IF(H101&gt;J101,1,0)</f>
        <v>0</v>
      </c>
      <c r="O101" s="65">
        <f>IF(N101=N100,O100+N101,0)</f>
        <v>0</v>
      </c>
      <c r="P101" s="65">
        <f>IF(OR(O101=6,O101=12,O101=18,O101=24,O101=30,O101=36,O101=42,O101=48,O101=54,O101=60,O101=66,O101=72,O101=78,O101=84,O101=90,O101=96),1,0)</f>
        <v>0</v>
      </c>
      <c r="Q101" s="66">
        <f>M101+P101</f>
        <v>0</v>
      </c>
      <c r="R101" s="66">
        <f>Q101*ABS(S101)*0.1</f>
        <v>0</v>
      </c>
      <c r="S101" s="67">
        <f>I101*E101/40000</f>
        <v>-0.6609168398224999</v>
      </c>
      <c r="T101" s="60">
        <f>MIN($T$6/100*G101,150)</f>
        <v>99.37448400000001</v>
      </c>
      <c r="U101" s="60">
        <f>MIN($U$6/100*G101,200)</f>
        <v>124.218105</v>
      </c>
      <c r="V101" s="60">
        <f>MIN($V$6/100*G101,250)</f>
        <v>165.62414</v>
      </c>
      <c r="W101" s="60">
        <v>0.2</v>
      </c>
      <c r="X101" s="60">
        <v>0.2</v>
      </c>
      <c r="Y101" s="60">
        <v>0.6</v>
      </c>
      <c r="Z101" s="67">
        <f>IF(AND(D101&lt;49.85,H101&gt;0),$C$2*ABS(H101)/40000,(SUMPRODUCT(--(H101&gt;$T101:$V101),(H101-$T101:$V101),($W101:$Y101)))*E101/40000)</f>
        <v>0</v>
      </c>
      <c r="AA101" s="67">
        <f>IF(AND(C101&gt;=50.1,H101&lt;0),($A$2)*ABS(H101)/40000,0)</f>
        <v>0</v>
      </c>
      <c r="AB101" s="67">
        <f>S101+Z101+AA101</f>
        <v>-0.6609168398224999</v>
      </c>
      <c r="AC101" s="75" t="str">
        <f>IF(AB101&gt;=0,AB101,"")</f>
        <v/>
      </c>
      <c r="AD101" s="76">
        <f>IF(AB101&lt;0,AB101,"")</f>
        <v>-0.6609168398224999</v>
      </c>
      <c r="AE101" s="77"/>
      <c r="AF101" s="89"/>
      <c r="AG101" s="92">
        <f>ROUND((AG100-0.01),2)</f>
        <v>50.55</v>
      </c>
      <c r="AH101" s="93">
        <v>0</v>
      </c>
      <c r="AI101" s="86">
        <v>0</v>
      </c>
    </row>
    <row r="102" spans="1:38" customHeight="1" ht="15.75">
      <c r="A102" s="70">
        <v>0.979166666666667</v>
      </c>
      <c r="B102" s="71">
        <v>0.989583333333334</v>
      </c>
      <c r="C102" s="72">
        <v>50.01</v>
      </c>
      <c r="D102" s="73">
        <f>ROUND(C102,2)</f>
        <v>50.01</v>
      </c>
      <c r="E102" s="60">
        <v>242.5</v>
      </c>
      <c r="F102" s="60">
        <v>744.3543</v>
      </c>
      <c r="G102" s="61">
        <f>ABS(F102)</f>
        <v>744.3543</v>
      </c>
      <c r="H102" s="74">
        <v>-58.1469</v>
      </c>
      <c r="I102" s="63">
        <f>MAX(H102,-0.12*G102)</f>
        <v>-58.1469</v>
      </c>
      <c r="J102" s="63">
        <f>IF(ABS(G102)&lt;=10,0.5,IF(ABS(G102)&lt;=25,1,IF(ABS(G102)&lt;=100,2,10)))</f>
        <v>10</v>
      </c>
      <c r="K102" s="64">
        <f>IF(H102&lt;-J102,1,0)</f>
        <v>1</v>
      </c>
      <c r="L102" s="64">
        <f>IF(K102=K101,L101+K102,0)</f>
        <v>6</v>
      </c>
      <c r="M102" s="65">
        <f>IF(OR(L102=6,L102=12,L102=18,L102=24,L102=30,L102=36,L102=42,L102=48,L102=54,L102=60,L102=66,L102=72,L102=78,L102=84,L102=90,L102=96),1,0)</f>
        <v>1</v>
      </c>
      <c r="N102" s="65">
        <f>IF(H102&gt;J102,1,0)</f>
        <v>0</v>
      </c>
      <c r="O102" s="65">
        <f>IF(N102=N101,O101+N102,0)</f>
        <v>0</v>
      </c>
      <c r="P102" s="65">
        <f>IF(OR(O102=6,O102=12,O102=18,O102=24,O102=30,O102=36,O102=42,O102=48,O102=54,O102=60,O102=66,O102=72,O102=78,O102=84,O102=90,O102=96),1,0)</f>
        <v>0</v>
      </c>
      <c r="Q102" s="66">
        <f>M102+P102</f>
        <v>1</v>
      </c>
      <c r="R102" s="66">
        <f>Q102*ABS(S102)*0.1</f>
        <v>0.035251558125</v>
      </c>
      <c r="S102" s="67">
        <f>I102*E102/40000</f>
        <v>-0.35251558125</v>
      </c>
      <c r="T102" s="60">
        <f>MIN($T$6/100*G102,150)</f>
        <v>89.32251599999999</v>
      </c>
      <c r="U102" s="60">
        <f>MIN($U$6/100*G102,200)</f>
        <v>111.653145</v>
      </c>
      <c r="V102" s="60">
        <f>MIN($V$6/100*G102,250)</f>
        <v>148.87086</v>
      </c>
      <c r="W102" s="60">
        <v>0.2</v>
      </c>
      <c r="X102" s="60">
        <v>0.2</v>
      </c>
      <c r="Y102" s="60">
        <v>0.6</v>
      </c>
      <c r="Z102" s="67">
        <f>IF(AND(D102&lt;49.85,H102&gt;0),$C$2*ABS(H102)/40000,(SUMPRODUCT(--(H102&gt;$T102:$V102),(H102-$T102:$V102),($W102:$Y102)))*E102/40000)</f>
        <v>0</v>
      </c>
      <c r="AA102" s="67">
        <f>IF(AND(C102&gt;=50.1,H102&lt;0),($A$2)*ABS(H102)/40000,0)</f>
        <v>0</v>
      </c>
      <c r="AB102" s="67">
        <f>S102+Z102+AA102</f>
        <v>-0.35251558125</v>
      </c>
      <c r="AC102" s="75" t="str">
        <f>IF(AB102&gt;=0,AB102,"")</f>
        <v/>
      </c>
      <c r="AD102" s="76">
        <f>IF(AB102&lt;0,AB102,"")</f>
        <v>-0.35251558125</v>
      </c>
      <c r="AE102" s="77"/>
      <c r="AF102" s="89"/>
      <c r="AG102" s="92">
        <f>ROUND((AG101-0.01),2)</f>
        <v>50.54</v>
      </c>
      <c r="AH102" s="93">
        <v>0</v>
      </c>
      <c r="AI102" s="86">
        <v>0</v>
      </c>
      <c r="AK102" s="94"/>
    </row>
    <row r="103" spans="1:38" customHeight="1" ht="15.75">
      <c r="A103" s="95">
        <v>0.989583333333333</v>
      </c>
      <c r="B103" s="96">
        <v>1</v>
      </c>
      <c r="C103" s="97">
        <v>50.03</v>
      </c>
      <c r="D103" s="98">
        <f>ROUND(C103,2)</f>
        <v>50.03</v>
      </c>
      <c r="E103" s="99">
        <v>121.25</v>
      </c>
      <c r="F103" s="99">
        <v>720.3039</v>
      </c>
      <c r="G103" s="61">
        <f>ABS(F103)</f>
        <v>720.3039</v>
      </c>
      <c r="H103" s="100">
        <v>-58.19489</v>
      </c>
      <c r="I103" s="101">
        <f>MAX(H103,-0.12*G103)</f>
        <v>-58.19489</v>
      </c>
      <c r="J103" s="101">
        <f>IF(ABS(G103)&lt;=10,0.5,IF(ABS(G103)&lt;=25,1,IF(ABS(G103)&lt;=100,2,10)))</f>
        <v>10</v>
      </c>
      <c r="K103" s="64">
        <f>IF(H103&lt;-J103,1,0)</f>
        <v>1</v>
      </c>
      <c r="L103" s="102">
        <f>IF(K103=K102,L102+K103,0)</f>
        <v>7</v>
      </c>
      <c r="M103" s="65">
        <f>IF(OR(L103=6,L103=12,L103=18,L103=24,L103=30,L103=36,L103=42,L103=48,L103=54,L103=60,L103=66,L103=72,L103=78,L103=84,L103=90,L103=96),1,0)</f>
        <v>0</v>
      </c>
      <c r="N103" s="103">
        <f>IF(H103&gt;J103,1,0)</f>
        <v>0</v>
      </c>
      <c r="O103" s="103">
        <f>IF(N103=N102,O102+N103,0)</f>
        <v>0</v>
      </c>
      <c r="P103" s="65">
        <f>IF(OR(O103=6,O103=12,O103=18,O103=24,O103=30,O103=36,O103=42,O103=48,O103=54,O103=60,O103=66,O103=72,O103=78,O103=84,O103=90,O103=96),1,0)</f>
        <v>0</v>
      </c>
      <c r="Q103" s="104">
        <f>M103+P103</f>
        <v>0</v>
      </c>
      <c r="R103" s="104">
        <f>Q103*ABS(S103)*0.1</f>
        <v>0</v>
      </c>
      <c r="S103" s="67">
        <f>I103*E103/40000</f>
        <v>-0.1764032603125</v>
      </c>
      <c r="T103" s="105">
        <f>MIN($T$6/100*G103,150)</f>
        <v>86.43646799999999</v>
      </c>
      <c r="U103" s="105">
        <f>MIN($U$6/100*G103,200)</f>
        <v>108.045585</v>
      </c>
      <c r="V103" s="105">
        <f>MIN($V$6/100*G103,250)</f>
        <v>144.06078</v>
      </c>
      <c r="W103" s="105">
        <v>0.2</v>
      </c>
      <c r="X103" s="105">
        <v>0.2</v>
      </c>
      <c r="Y103" s="105">
        <v>0.6</v>
      </c>
      <c r="Z103" s="67">
        <f>IF(AND(D103&lt;49.85,H103&gt;0),$C$2*ABS(H103)/40000,(SUMPRODUCT(--(H103&gt;$T103:$V103),(H103-$T103:$V103),($W103:$Y103)))*E103/40000)</f>
        <v>0</v>
      </c>
      <c r="AA103" s="67">
        <f>IF(AND(C103&gt;=50.1,H103&lt;0),($A$2)*ABS(H103)/40000,0)</f>
        <v>0</v>
      </c>
      <c r="AB103" s="106">
        <f>S103+Z103+AA103</f>
        <v>-0.1764032603125</v>
      </c>
      <c r="AC103" s="107" t="str">
        <f>IF(AB103&gt;=0,AB103,"")</f>
        <v/>
      </c>
      <c r="AD103" s="108">
        <f>IF(AB103&lt;0,AB103,"")</f>
        <v>-0.1764032603125</v>
      </c>
      <c r="AE103" s="109"/>
      <c r="AF103" s="89"/>
      <c r="AG103" s="92">
        <f>ROUND((AG102-0.01),2)</f>
        <v>50.53</v>
      </c>
      <c r="AH103" s="93">
        <v>0</v>
      </c>
      <c r="AI103" s="86">
        <v>0</v>
      </c>
    </row>
    <row r="104" spans="1:38" customHeight="1" ht="15.75">
      <c r="A104" s="138" t="s">
        <v>29</v>
      </c>
      <c r="B104" s="138"/>
      <c r="C104" s="110">
        <f>AVERAGE(C8:C103)</f>
        <v>49.98791666666665</v>
      </c>
      <c r="D104" s="110">
        <f>ROUND(C104,2)</f>
        <v>49.99</v>
      </c>
      <c r="E104" s="111">
        <f>AVERAGE(E6:E103)</f>
        <v>309.8497916666668</v>
      </c>
      <c r="F104" s="111"/>
      <c r="G104" s="61">
        <f>ABS(F104)</f>
        <v>0</v>
      </c>
      <c r="H104" s="112">
        <f>SUM(H8:H103)/4</f>
        <v>-532.6064050000002</v>
      </c>
      <c r="I104" s="112"/>
      <c r="J104" s="112"/>
      <c r="K104" s="112"/>
      <c r="L104" s="112"/>
      <c r="M104" s="112"/>
      <c r="N104" s="112"/>
      <c r="O104" s="112"/>
      <c r="P104" s="112"/>
      <c r="Q104" s="112">
        <f>SUM(Q8:Q103)</f>
        <v>6</v>
      </c>
      <c r="R104" s="112">
        <f>SUM($R$8:$R$103)</f>
        <v>0.3122286138575</v>
      </c>
      <c r="S104" s="111">
        <f>SUM(S8:S103)</f>
        <v>-13.555107510255</v>
      </c>
      <c r="T104" s="113"/>
      <c r="U104" s="113"/>
      <c r="V104" s="113"/>
      <c r="W104" s="113"/>
      <c r="X104" s="113"/>
      <c r="Y104" s="113"/>
      <c r="Z104" s="114">
        <f>SUM(Z8:Z103)</f>
        <v>0.3635570545552001</v>
      </c>
      <c r="AA104" s="114">
        <f>SUM(AA8:AA103)</f>
        <v>0</v>
      </c>
      <c r="AB104" s="115">
        <f>SUM(AB8:AB103)</f>
        <v>-13.1915504556998</v>
      </c>
      <c r="AC104" s="116">
        <f>SUM(AC8:AC103)</f>
        <v>13.0833082328152</v>
      </c>
      <c r="AD104" s="117">
        <f>SUM(AD8:AD103)</f>
        <v>-26.274858688515</v>
      </c>
      <c r="AE104" s="118"/>
      <c r="AF104" s="89"/>
      <c r="AG104" s="92">
        <f>ROUND((AG103-0.01),2)</f>
        <v>50.52</v>
      </c>
      <c r="AH104" s="93">
        <v>0</v>
      </c>
      <c r="AI104" s="86">
        <v>0</v>
      </c>
    </row>
    <row r="105" spans="1:38" customHeight="1" ht="15.75">
      <c r="G105" s="61">
        <f>ABS(F105)</f>
        <v>0</v>
      </c>
      <c r="H105" s="139" t="s">
        <v>54</v>
      </c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19"/>
      <c r="AB105" s="120">
        <f>$R$104</f>
        <v>0.3122286138575</v>
      </c>
      <c r="AC105" s="121"/>
      <c r="AF105" s="89"/>
      <c r="AG105" s="92">
        <f>ROUND((AG104-0.01),2)</f>
        <v>50.51</v>
      </c>
      <c r="AH105" s="93">
        <v>0</v>
      </c>
      <c r="AI105" s="86">
        <v>0</v>
      </c>
    </row>
    <row r="106" spans="1:38" customHeight="1" ht="15.75">
      <c r="A106" s="122" t="s">
        <v>55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3"/>
      <c r="AA106" s="119"/>
      <c r="AB106" s="124">
        <f>IF($H$104&gt;(0.01*Q1),0.2*ABS(S104),0)</f>
        <v>0</v>
      </c>
      <c r="AC106" s="121"/>
      <c r="AF106" s="89"/>
      <c r="AG106" s="92">
        <f>ROUND((AG105-0.01),2)</f>
        <v>50.5</v>
      </c>
      <c r="AH106" s="93">
        <v>0</v>
      </c>
      <c r="AI106" s="86">
        <v>0</v>
      </c>
    </row>
    <row r="107" spans="1:38" customHeight="1" ht="15.75">
      <c r="S107" s="139" t="s">
        <v>56</v>
      </c>
      <c r="T107" s="139"/>
      <c r="U107" s="139"/>
      <c r="V107" s="139"/>
      <c r="W107" s="139"/>
      <c r="X107" s="139"/>
      <c r="Y107" s="139"/>
      <c r="Z107" s="139"/>
      <c r="AA107" s="119"/>
      <c r="AB107" s="125">
        <f>AB104+AB105</f>
        <v>-12.8793218418423</v>
      </c>
      <c r="AC107" s="121"/>
      <c r="AF107" s="89"/>
      <c r="AG107" s="92">
        <f>ROUND((AG106-0.01),2)</f>
        <v>50.49</v>
      </c>
      <c r="AH107" s="93">
        <v>0</v>
      </c>
      <c r="AI107" s="86">
        <v>0</v>
      </c>
    </row>
    <row r="108" spans="1:38" customHeight="1" ht="15.75">
      <c r="AA108" s="126"/>
      <c r="AB108" s="127"/>
      <c r="AC108" s="121"/>
      <c r="AF108" s="89"/>
      <c r="AG108" s="92">
        <f>ROUND((AG107-0.01),2)</f>
        <v>50.48</v>
      </c>
      <c r="AH108" s="93">
        <v>0</v>
      </c>
      <c r="AI108" s="86">
        <v>0</v>
      </c>
    </row>
    <row r="109" spans="1:38" customHeight="1" ht="15.75">
      <c r="A109" s="128" t="s">
        <v>57</v>
      </c>
      <c r="AA109" s="129"/>
      <c r="AB109" s="130"/>
      <c r="AC109" s="131"/>
      <c r="AE109" s="94"/>
      <c r="AF109" s="89"/>
      <c r="AG109" s="92">
        <f>ROUND((AG108-0.01),2)</f>
        <v>50.47</v>
      </c>
      <c r="AH109" s="93">
        <v>0</v>
      </c>
      <c r="AI109" s="86">
        <v>0</v>
      </c>
    </row>
    <row r="110" spans="1:38" customHeight="1" ht="15.75">
      <c r="AF110" s="89"/>
      <c r="AG110" s="92">
        <f>ROUND((AG109-0.01),2)</f>
        <v>50.46</v>
      </c>
      <c r="AH110" s="93">
        <v>0</v>
      </c>
      <c r="AI110" s="86">
        <v>0</v>
      </c>
    </row>
    <row r="111" spans="1:38" customHeight="1" ht="15.75">
      <c r="AF111" s="89"/>
      <c r="AG111" s="92">
        <f>ROUND((AG110-0.01),2)</f>
        <v>50.45</v>
      </c>
      <c r="AH111" s="93">
        <v>0</v>
      </c>
      <c r="AI111" s="86">
        <v>0</v>
      </c>
    </row>
    <row r="112" spans="1:38" customHeight="1" ht="15.75">
      <c r="AF112" s="89"/>
      <c r="AG112" s="92">
        <f>ROUND((AG111-0.01),2)</f>
        <v>50.44</v>
      </c>
      <c r="AH112" s="93">
        <v>0</v>
      </c>
      <c r="AI112" s="86">
        <v>0</v>
      </c>
    </row>
    <row r="113" spans="1:38" customHeight="1" ht="15.75">
      <c r="AF113" s="132"/>
      <c r="AG113" s="92">
        <f>ROUND((AG112-0.01),2)</f>
        <v>50.43</v>
      </c>
      <c r="AH113" s="93">
        <v>0</v>
      </c>
      <c r="AI113" s="86">
        <v>0</v>
      </c>
    </row>
    <row r="114" spans="1:38" customHeight="1" ht="15.75">
      <c r="AF114" s="132"/>
      <c r="AG114" s="92">
        <f>ROUND((AG113-0.01),2)</f>
        <v>50.42</v>
      </c>
      <c r="AH114" s="93">
        <v>0</v>
      </c>
      <c r="AI114" s="86">
        <v>0</v>
      </c>
    </row>
    <row r="115" spans="1:38" customHeight="1" ht="15.75">
      <c r="AF115" s="132"/>
      <c r="AG115" s="92">
        <f>ROUND((AG114-0.01),2)</f>
        <v>50.41</v>
      </c>
      <c r="AH115" s="93">
        <v>0</v>
      </c>
      <c r="AI115" s="86">
        <v>0</v>
      </c>
    </row>
    <row r="116" spans="1:38" customHeight="1" ht="15.75">
      <c r="AF116" s="132"/>
      <c r="AG116" s="92">
        <f>ROUND((AG115-0.01),2)</f>
        <v>50.4</v>
      </c>
      <c r="AH116" s="93">
        <v>0</v>
      </c>
      <c r="AI116" s="86">
        <v>0</v>
      </c>
    </row>
    <row r="117" spans="1:38" customHeight="1" ht="15.75">
      <c r="AF117" s="132"/>
      <c r="AG117" s="92">
        <f>ROUND((AG116-0.01),2)</f>
        <v>50.39</v>
      </c>
      <c r="AH117" s="93">
        <v>0</v>
      </c>
      <c r="AI117" s="86">
        <v>0</v>
      </c>
    </row>
    <row r="118" spans="1:38" customHeight="1" ht="15.75">
      <c r="AF118" s="132"/>
      <c r="AG118" s="92">
        <f>ROUND((AG117-0.01),2)</f>
        <v>50.38</v>
      </c>
      <c r="AH118" s="93">
        <v>0</v>
      </c>
      <c r="AI118" s="86">
        <v>0</v>
      </c>
    </row>
    <row r="119" spans="1:38" customHeight="1" ht="15.75">
      <c r="AF119" s="132"/>
      <c r="AG119" s="92">
        <f>ROUND((AG118-0.01),2)</f>
        <v>50.37</v>
      </c>
      <c r="AH119" s="93">
        <v>0</v>
      </c>
      <c r="AI119" s="86">
        <v>0</v>
      </c>
    </row>
    <row r="120" spans="1:38" customHeight="1" ht="15.75">
      <c r="AF120" s="16"/>
      <c r="AG120" s="92">
        <f>ROUND((AG119-0.01),2)</f>
        <v>50.36</v>
      </c>
      <c r="AH120" s="93">
        <v>0</v>
      </c>
      <c r="AI120" s="86">
        <v>0</v>
      </c>
    </row>
    <row r="121" spans="1:38" customHeight="1" ht="15.75">
      <c r="AF121" s="16"/>
      <c r="AG121" s="92">
        <f>ROUND((AG120-0.01),2)</f>
        <v>50.35</v>
      </c>
      <c r="AH121" s="93">
        <v>0</v>
      </c>
      <c r="AI121" s="86">
        <v>0</v>
      </c>
    </row>
    <row r="122" spans="1:38" customHeight="1" ht="15.75">
      <c r="AF122" s="16"/>
      <c r="AG122" s="92">
        <f>ROUND((AG121-0.01),2)</f>
        <v>50.34</v>
      </c>
      <c r="AH122" s="93">
        <v>0</v>
      </c>
      <c r="AI122" s="86">
        <v>0</v>
      </c>
    </row>
    <row r="123" spans="1:38" customHeight="1" ht="15.75">
      <c r="AF123" s="16"/>
      <c r="AG123" s="92">
        <f>ROUND((AG122-0.01),2)</f>
        <v>50.33</v>
      </c>
      <c r="AH123" s="93">
        <v>0</v>
      </c>
      <c r="AI123" s="86">
        <v>0</v>
      </c>
    </row>
    <row r="124" spans="1:38" customHeight="1" ht="15.75">
      <c r="AF124" s="16"/>
      <c r="AG124" s="49">
        <f>ROUND((AG123-0.01),2)</f>
        <v>50.32</v>
      </c>
      <c r="AH124" s="50">
        <v>0</v>
      </c>
      <c r="AI124" s="86">
        <v>0</v>
      </c>
    </row>
    <row r="125" spans="1:38" customHeight="1" ht="15.75">
      <c r="AF125" s="16"/>
      <c r="AG125" s="49">
        <f>ROUND((AG124-0.01),2)</f>
        <v>50.31</v>
      </c>
      <c r="AH125" s="50">
        <v>0</v>
      </c>
      <c r="AI125" s="86">
        <v>0</v>
      </c>
    </row>
    <row r="126" spans="1:38" customHeight="1" ht="15.75">
      <c r="AF126" s="16"/>
      <c r="AG126" s="49">
        <f>ROUND((AG125-0.01),2)</f>
        <v>50.3</v>
      </c>
      <c r="AH126" s="50">
        <v>0</v>
      </c>
      <c r="AI126" s="86">
        <v>0</v>
      </c>
    </row>
    <row r="127" spans="1:38" customHeight="1" ht="15.75">
      <c r="AF127" s="16"/>
      <c r="AG127" s="49">
        <f>ROUND((AG126-0.01),2)</f>
        <v>50.29</v>
      </c>
      <c r="AH127" s="50">
        <v>0</v>
      </c>
      <c r="AI127" s="86">
        <v>0</v>
      </c>
    </row>
    <row r="128" spans="1:38" customHeight="1" ht="15.75">
      <c r="AF128" s="16"/>
      <c r="AG128" s="49">
        <f>ROUND((AG127-0.01),2)</f>
        <v>50.28</v>
      </c>
      <c r="AH128" s="50">
        <v>0</v>
      </c>
      <c r="AI128" s="86">
        <v>0</v>
      </c>
    </row>
    <row r="129" spans="1:38" customHeight="1" ht="15.75">
      <c r="AF129" s="16"/>
      <c r="AG129" s="49">
        <f>ROUND((AG128-0.01),2)</f>
        <v>50.27</v>
      </c>
      <c r="AH129" s="50">
        <v>0</v>
      </c>
      <c r="AI129" s="86">
        <v>0</v>
      </c>
    </row>
    <row r="130" spans="1:38" customHeight="1" ht="15.75">
      <c r="AF130" s="16"/>
      <c r="AG130" s="49">
        <f>ROUND((AG129-0.01),2)</f>
        <v>50.26</v>
      </c>
      <c r="AH130" s="50">
        <v>0</v>
      </c>
      <c r="AI130" s="86">
        <v>0</v>
      </c>
    </row>
    <row r="131" spans="1:38" customHeight="1" ht="15.75">
      <c r="AF131" s="16"/>
      <c r="AG131" s="49">
        <f>ROUND((AG130-0.01),2)</f>
        <v>50.25</v>
      </c>
      <c r="AH131" s="50">
        <v>0</v>
      </c>
      <c r="AI131" s="86">
        <v>0</v>
      </c>
    </row>
    <row r="132" spans="1:38" customHeight="1" ht="15.75">
      <c r="AF132" s="16"/>
      <c r="AG132" s="49">
        <f>ROUND((AG131-0.01),2)</f>
        <v>50.24</v>
      </c>
      <c r="AH132" s="50">
        <v>0</v>
      </c>
      <c r="AI132" s="86">
        <v>0</v>
      </c>
    </row>
    <row r="133" spans="1:38" customHeight="1" ht="15.75">
      <c r="AF133" s="16"/>
      <c r="AG133" s="49">
        <f>ROUND((AG132-0.01),2)</f>
        <v>50.23</v>
      </c>
      <c r="AH133" s="50">
        <v>0</v>
      </c>
      <c r="AI133" s="86">
        <v>0</v>
      </c>
    </row>
    <row r="134" spans="1:38" customHeight="1" ht="15.75">
      <c r="AF134" s="16"/>
      <c r="AG134" s="49">
        <f>ROUND((AG133-0.01),2)</f>
        <v>50.22</v>
      </c>
      <c r="AH134" s="50">
        <v>0</v>
      </c>
      <c r="AI134" s="86">
        <v>0</v>
      </c>
    </row>
    <row r="135" spans="1:38" customHeight="1" ht="15.75">
      <c r="AF135" s="16"/>
      <c r="AG135" s="49">
        <f>ROUND((AG134-0.01),2)</f>
        <v>50.21</v>
      </c>
      <c r="AH135" s="50">
        <v>0</v>
      </c>
      <c r="AI135" s="86">
        <v>0</v>
      </c>
    </row>
    <row r="136" spans="1:38" customHeight="1" ht="15.75">
      <c r="AF136" s="16"/>
      <c r="AG136" s="49">
        <f>ROUND((AG135-0.01),2)</f>
        <v>50.2</v>
      </c>
      <c r="AH136" s="50">
        <v>0</v>
      </c>
      <c r="AI136" s="86">
        <v>0</v>
      </c>
    </row>
    <row r="137" spans="1:38" customHeight="1" ht="15.75">
      <c r="AF137" s="16"/>
      <c r="AG137" s="49">
        <f>ROUND((AG136-0.01),2)</f>
        <v>50.19</v>
      </c>
      <c r="AH137" s="50">
        <v>0</v>
      </c>
      <c r="AI137" s="86">
        <v>0</v>
      </c>
    </row>
    <row r="138" spans="1:38" customHeight="1" ht="15.75">
      <c r="AF138" s="16"/>
      <c r="AG138" s="49">
        <f>ROUND((AG137-0.01),2)</f>
        <v>50.18</v>
      </c>
      <c r="AH138" s="50">
        <v>0</v>
      </c>
      <c r="AI138" s="86">
        <v>0</v>
      </c>
    </row>
    <row r="139" spans="1:38" customHeight="1" ht="15.75">
      <c r="AF139" s="16"/>
      <c r="AG139" s="49">
        <f>ROUND((AG138-0.01),2)</f>
        <v>50.17</v>
      </c>
      <c r="AH139" s="50">
        <v>0</v>
      </c>
      <c r="AI139" s="86">
        <v>0</v>
      </c>
    </row>
    <row r="140" spans="1:38" customHeight="1" ht="15.75">
      <c r="AF140" s="16"/>
      <c r="AG140" s="49">
        <f>ROUND((AG139-0.01),2)</f>
        <v>50.16</v>
      </c>
      <c r="AH140" s="50">
        <v>0</v>
      </c>
      <c r="AI140" s="86">
        <v>0</v>
      </c>
    </row>
    <row r="141" spans="1:38" customHeight="1" ht="15.75">
      <c r="AF141" s="16"/>
      <c r="AG141" s="49">
        <f>ROUND((AG140-0.01),2)</f>
        <v>50.15</v>
      </c>
      <c r="AH141" s="50">
        <v>0</v>
      </c>
      <c r="AI141" s="86">
        <v>0</v>
      </c>
    </row>
    <row r="142" spans="1:38" customHeight="1" ht="15.75">
      <c r="AF142" s="16"/>
      <c r="AG142" s="49">
        <f>ROUND((AG141-0.01),2)</f>
        <v>50.14</v>
      </c>
      <c r="AH142" s="50">
        <v>0</v>
      </c>
      <c r="AI142" s="86">
        <v>0</v>
      </c>
    </row>
    <row r="143" spans="1:38" customHeight="1" ht="15.75">
      <c r="AF143" s="16"/>
      <c r="AG143" s="49">
        <f>ROUND((AG142-0.01),2)</f>
        <v>50.13</v>
      </c>
      <c r="AH143" s="50">
        <v>0</v>
      </c>
      <c r="AI143" s="86">
        <v>0</v>
      </c>
    </row>
    <row r="144" spans="1:38" customHeight="1" ht="15.75">
      <c r="AF144" s="16"/>
      <c r="AG144" s="133">
        <f>ROUND((AG143-0.01),2)</f>
        <v>50.12</v>
      </c>
      <c r="AH144" s="134">
        <v>0</v>
      </c>
      <c r="AI144" s="86">
        <v>0</v>
      </c>
    </row>
    <row r="145" spans="1:38" customHeight="1" ht="15.75">
      <c r="AF145" s="16"/>
      <c r="AG145" s="133">
        <f>ROUND((AG144-0.01),2)</f>
        <v>50.11</v>
      </c>
      <c r="AH145" s="134">
        <v>0</v>
      </c>
      <c r="AI145" s="86">
        <v>0</v>
      </c>
    </row>
    <row r="146" spans="1:38" customHeight="1" ht="15.75">
      <c r="AF146" s="16"/>
      <c r="AG146" s="133">
        <f>ROUND((AG145-0.01),2)</f>
        <v>50.1</v>
      </c>
      <c r="AH146" s="134">
        <v>0</v>
      </c>
      <c r="AI146" s="86">
        <v>0</v>
      </c>
    </row>
    <row r="147" spans="1:38" customHeight="1" ht="15.75">
      <c r="AF147" s="16"/>
      <c r="AG147" s="133">
        <f>ROUND((AG146-0.01),2)</f>
        <v>50.09</v>
      </c>
      <c r="AH147" s="134">
        <v>0</v>
      </c>
      <c r="AI147" s="86">
        <v>0</v>
      </c>
    </row>
    <row r="148" spans="1:38" customHeight="1" ht="15.75">
      <c r="AF148" s="16"/>
      <c r="AG148" s="133">
        <f>ROUND((AG147-0.01),2)</f>
        <v>50.08</v>
      </c>
      <c r="AH148" s="134">
        <v>0</v>
      </c>
      <c r="AI148" s="86">
        <v>0</v>
      </c>
    </row>
    <row r="149" spans="1:38" customHeight="1" ht="15.75">
      <c r="AF149" s="16"/>
      <c r="AG149" s="133">
        <f>ROUND((AG148-0.01),2)</f>
        <v>50.07</v>
      </c>
      <c r="AH149" s="134">
        <v>0</v>
      </c>
      <c r="AI149" s="86">
        <v>0</v>
      </c>
    </row>
    <row r="150" spans="1:38" customHeight="1" ht="15.75">
      <c r="AF150" s="16"/>
      <c r="AG150" s="133">
        <f>ROUND((AG149-0.01),2)</f>
        <v>50.06</v>
      </c>
      <c r="AH150" s="134">
        <v>0</v>
      </c>
      <c r="AI150" s="86">
        <v>0</v>
      </c>
    </row>
    <row r="151" spans="1:38" customHeight="1" ht="15.75">
      <c r="AF151" s="16"/>
      <c r="AG151" s="133">
        <f>ROUND((AG150-0.01),2)</f>
        <v>50.05</v>
      </c>
      <c r="AH151" s="134">
        <v>0</v>
      </c>
      <c r="AI151" s="86">
        <f>MIN(AH151,$C$2)</f>
        <v>0</v>
      </c>
    </row>
    <row r="152" spans="1:38" customHeight="1" ht="15.75">
      <c r="AF152" s="16"/>
      <c r="AG152" s="133">
        <f>ROUND((AG151-0.01),2)</f>
        <v>50.04</v>
      </c>
      <c r="AH152" s="134">
        <f>1*$A$2/5</f>
        <v>60.62560000000001</v>
      </c>
      <c r="AI152" s="86">
        <f>MIN(AH152,$C$2)</f>
        <v>60.62560000000001</v>
      </c>
    </row>
    <row r="153" spans="1:38" customHeight="1" ht="15.75">
      <c r="AF153" s="16"/>
      <c r="AG153" s="133">
        <f>ROUND((AG152-0.01),2)</f>
        <v>50.03</v>
      </c>
      <c r="AH153" s="134">
        <f>2*$A$2/5</f>
        <v>121.2512</v>
      </c>
      <c r="AI153" s="86">
        <f>MIN(AH153,$C$2)</f>
        <v>121.2512</v>
      </c>
    </row>
    <row r="154" spans="1:38" customHeight="1" ht="15.75">
      <c r="AF154" s="16"/>
      <c r="AG154" s="133">
        <f>ROUND((AG153-0.01),2)</f>
        <v>50.02</v>
      </c>
      <c r="AH154" s="134">
        <f>3*$A$2/5</f>
        <v>181.8768</v>
      </c>
      <c r="AI154" s="86">
        <f>MIN(AH154,$C$2)</f>
        <v>181.8768</v>
      </c>
    </row>
    <row r="155" spans="1:38" customHeight="1" ht="15.75">
      <c r="AF155" s="16"/>
      <c r="AG155" s="133">
        <f>ROUND((AG154-0.01),2)</f>
        <v>50.01</v>
      </c>
      <c r="AH155" s="134">
        <f>4*$A$2/5</f>
        <v>242.5024</v>
      </c>
      <c r="AI155" s="86">
        <f>MIN(AH155,$C$2)</f>
        <v>242.5024</v>
      </c>
    </row>
    <row r="156" spans="1:38" customHeight="1" ht="15.75">
      <c r="AF156" s="16"/>
      <c r="AG156" s="133">
        <f>ROUND((AG155-0.01),2)</f>
        <v>50</v>
      </c>
      <c r="AH156" s="134">
        <f>5*$A$2/5</f>
        <v>303.128</v>
      </c>
      <c r="AI156" s="86">
        <f>MIN(AH156,$C$2)</f>
        <v>303.128</v>
      </c>
    </row>
    <row r="157" spans="1:38" customHeight="1" ht="15.75">
      <c r="AF157" s="16"/>
      <c r="AG157" s="133">
        <f>ROUND((AG156-0.01),2)</f>
        <v>49.99</v>
      </c>
      <c r="AH157" s="134">
        <f>50+15*$A$2/16</f>
        <v>334.1825000000001</v>
      </c>
      <c r="AI157" s="86">
        <f>MIN(AH157,$C$2)</f>
        <v>334.1825000000001</v>
      </c>
    </row>
    <row r="158" spans="1:38" customHeight="1" ht="15.75">
      <c r="AF158" s="16"/>
      <c r="AG158" s="133">
        <f>ROUND((AG157-0.01),2)</f>
        <v>49.98</v>
      </c>
      <c r="AH158" s="134">
        <f>100+14*$A$2/16</f>
        <v>365.237</v>
      </c>
      <c r="AI158" s="86">
        <f>MIN(AH158,$C$2)</f>
        <v>365.237</v>
      </c>
    </row>
    <row r="159" spans="1:38" customHeight="1" ht="15.75">
      <c r="AF159" s="16"/>
      <c r="AG159" s="133">
        <f>ROUND((AG158-0.01),2)</f>
        <v>49.97</v>
      </c>
      <c r="AH159" s="134">
        <f>150+13*$A$2/16</f>
        <v>396.2915</v>
      </c>
      <c r="AI159" s="86">
        <f>MIN(AH159,$C$2)</f>
        <v>396.2915</v>
      </c>
    </row>
    <row r="160" spans="1:38" customHeight="1" ht="15.75">
      <c r="AF160" s="16"/>
      <c r="AG160" s="133">
        <f>ROUND((AG159-0.01),2)</f>
        <v>49.96</v>
      </c>
      <c r="AH160" s="134">
        <f>200+12*$A$2/16</f>
        <v>427.346</v>
      </c>
      <c r="AI160" s="86">
        <f>MIN(AH160,$C$2)</f>
        <v>427.346</v>
      </c>
    </row>
    <row r="161" spans="1:38" customHeight="1" ht="15.75">
      <c r="AF161" s="16"/>
      <c r="AG161" s="133">
        <f>ROUND((AG160-0.01),2)</f>
        <v>49.95</v>
      </c>
      <c r="AH161" s="134">
        <f>250+11*$A$2/16</f>
        <v>458.4005</v>
      </c>
      <c r="AI161" s="86">
        <f>MIN(AH161,$C$2)</f>
        <v>458.4005</v>
      </c>
    </row>
    <row r="162" spans="1:38" customHeight="1" ht="15.75">
      <c r="AF162" s="16"/>
      <c r="AG162" s="133">
        <f>ROUND((AG161-0.01),2)</f>
        <v>49.94</v>
      </c>
      <c r="AH162" s="134">
        <f>300+10*$A$2/16</f>
        <v>489.455</v>
      </c>
      <c r="AI162" s="86">
        <f>MIN(AH162,$C$2)</f>
        <v>489.455</v>
      </c>
    </row>
    <row r="163" spans="1:38" customHeight="1" ht="15.75">
      <c r="AF163" s="16"/>
      <c r="AG163" s="133">
        <f>ROUND((AG162-0.01),2)</f>
        <v>49.93</v>
      </c>
      <c r="AH163" s="134">
        <f>350+9*$A$2/16</f>
        <v>520.5095</v>
      </c>
      <c r="AI163" s="86">
        <f>MIN(AH163,$C$2)</f>
        <v>520.5095</v>
      </c>
    </row>
    <row r="164" spans="1:38" customHeight="1" ht="15">
      <c r="AF164" s="16"/>
      <c r="AG164" s="133">
        <f>ROUND((AG163-0.01),2)</f>
        <v>49.92</v>
      </c>
      <c r="AH164" s="134">
        <f>400+8*$A$2/16</f>
        <v>551.5640000000001</v>
      </c>
      <c r="AI164" s="135">
        <f>MIN(AH164,$C$2)</f>
        <v>551.5640000000001</v>
      </c>
    </row>
    <row r="165" spans="1:38" customHeight="1" ht="15">
      <c r="AF165" s="16"/>
      <c r="AG165" s="133">
        <f>ROUND((AG164-0.01),2)</f>
        <v>49.91</v>
      </c>
      <c r="AH165" s="134">
        <f>450+7*$A$2/16</f>
        <v>582.6185</v>
      </c>
      <c r="AI165" s="135">
        <f>MIN(AH165,$C$2)</f>
        <v>582.6185</v>
      </c>
    </row>
    <row r="166" spans="1:38" customHeight="1" ht="15">
      <c r="AF166" s="16"/>
      <c r="AG166" s="133">
        <f>ROUND((AG165-0.01),2)</f>
        <v>49.9</v>
      </c>
      <c r="AH166" s="134">
        <f>500+6*$A$2/16</f>
        <v>613.673</v>
      </c>
      <c r="AI166" s="135">
        <f>MIN(AH166,$C$2)</f>
        <v>613.673</v>
      </c>
    </row>
    <row r="167" spans="1:38" customHeight="1" ht="15">
      <c r="AF167" s="16"/>
      <c r="AG167" s="133">
        <f>ROUND((AG166-0.01),2)</f>
        <v>49.89</v>
      </c>
      <c r="AH167" s="134">
        <f>550+5*$A$2/16</f>
        <v>644.7275</v>
      </c>
      <c r="AI167" s="135">
        <f>MIN(AH167,$C$2)</f>
        <v>644.7275</v>
      </c>
    </row>
    <row r="168" spans="1:38" customHeight="1" ht="15">
      <c r="AF168" s="16"/>
      <c r="AG168" s="133">
        <f>ROUND((AG167-0.01),2)</f>
        <v>49.88</v>
      </c>
      <c r="AH168" s="134">
        <f>600+4*$A$2/16</f>
        <v>675.782</v>
      </c>
      <c r="AI168" s="135">
        <f>MIN(AH168,$C$2)</f>
        <v>675.782</v>
      </c>
    </row>
    <row r="169" spans="1:38" customHeight="1" ht="15">
      <c r="AF169" s="16"/>
      <c r="AG169" s="133">
        <f>ROUND((AG168-0.01),2)</f>
        <v>49.87</v>
      </c>
      <c r="AH169" s="134">
        <f>650+3*$A$2/16</f>
        <v>706.8365</v>
      </c>
      <c r="AI169" s="135">
        <f>MIN(AH169,$C$2)</f>
        <v>706.8365</v>
      </c>
    </row>
    <row r="170" spans="1:38" customHeight="1" ht="15">
      <c r="AF170" s="16"/>
      <c r="AG170" s="133">
        <f>ROUND((AG169-0.01),2)</f>
        <v>49.86</v>
      </c>
      <c r="AH170" s="134">
        <f>700+2*$A$2/16</f>
        <v>737.891</v>
      </c>
      <c r="AI170" s="135">
        <f>MIN(AH170,$C$2)</f>
        <v>737.891</v>
      </c>
    </row>
    <row r="171" spans="1:38" customHeight="1" ht="15">
      <c r="AF171" s="16"/>
      <c r="AG171" s="133">
        <f>ROUND((AG170-0.01),2)</f>
        <v>49.85</v>
      </c>
      <c r="AH171" s="134">
        <f>750+1*$A$2/16</f>
        <v>768.9455</v>
      </c>
      <c r="AI171" s="135">
        <f>MIN(AH171,$C$2)</f>
        <v>768.9455</v>
      </c>
    </row>
    <row r="172" spans="1:38" customHeight="1" ht="15">
      <c r="AF172" s="16"/>
      <c r="AG172" s="133">
        <f>ROUND((AG171-0.01),2)</f>
        <v>49.84</v>
      </c>
      <c r="AH172" s="134">
        <v>800</v>
      </c>
      <c r="AI172" s="51">
        <f>$C$2</f>
        <v>800</v>
      </c>
    </row>
    <row r="173" spans="1:38" customHeight="1" ht="15">
      <c r="AF173" s="16"/>
      <c r="AG173" s="133">
        <f>ROUND((AG172-0.01),2)</f>
        <v>49.83</v>
      </c>
      <c r="AH173" s="134"/>
      <c r="AI173" s="135">
        <f>$C$2</f>
        <v>800</v>
      </c>
    </row>
    <row r="174" spans="1:38" customHeight="1" ht="15">
      <c r="AF174" s="16"/>
      <c r="AG174" s="133">
        <f>ROUND((AG173-0.01),2)</f>
        <v>49.82</v>
      </c>
      <c r="AH174" s="134"/>
      <c r="AI174" s="135">
        <f>$C$2</f>
        <v>800</v>
      </c>
    </row>
    <row r="175" spans="1:38" customHeight="1" ht="15">
      <c r="AF175" s="16"/>
      <c r="AG175" s="133">
        <f>ROUND((AG174-0.01),2)</f>
        <v>49.81</v>
      </c>
      <c r="AH175" s="134"/>
      <c r="AI175" s="135">
        <f>$C$2</f>
        <v>800</v>
      </c>
    </row>
    <row r="176" spans="1:38" customHeight="1" ht="15">
      <c r="AF176" s="16"/>
      <c r="AG176" s="133">
        <f>ROUND((AG175-0.01),2)</f>
        <v>49.8</v>
      </c>
      <c r="AH176" s="134"/>
      <c r="AI176" s="135">
        <f>$C$2</f>
        <v>800</v>
      </c>
    </row>
    <row r="177" spans="1:38" customHeight="1" ht="15">
      <c r="AF177" s="16"/>
      <c r="AG177" s="133">
        <f>ROUND((AG176-0.01),2)</f>
        <v>49.79</v>
      </c>
      <c r="AH177" s="134"/>
      <c r="AI177" s="135">
        <f>$C$2</f>
        <v>800</v>
      </c>
    </row>
    <row r="178" spans="1:38" customHeight="1" ht="15">
      <c r="AF178" s="16"/>
      <c r="AG178" s="133">
        <f>ROUND((AG177-0.01),2)</f>
        <v>49.78</v>
      </c>
      <c r="AH178" s="134"/>
      <c r="AI178" s="135">
        <f>$C$2</f>
        <v>800</v>
      </c>
    </row>
    <row r="179" spans="1:38" customHeight="1" ht="15">
      <c r="AF179" s="16"/>
      <c r="AG179" s="133">
        <f>ROUND((AG178-0.01),2)</f>
        <v>49.77</v>
      </c>
      <c r="AH179" s="134"/>
      <c r="AI179" s="135">
        <f>$C$2</f>
        <v>800</v>
      </c>
    </row>
    <row r="180" spans="1:38" customHeight="1" ht="15">
      <c r="AF180" s="16"/>
      <c r="AG180" s="133">
        <f>ROUND((AG179-0.01),2)</f>
        <v>49.76</v>
      </c>
      <c r="AH180" s="134"/>
      <c r="AI180" s="135">
        <f>$C$2</f>
        <v>800</v>
      </c>
    </row>
    <row r="181" spans="1:38" customHeight="1" ht="15">
      <c r="AF181" s="16"/>
      <c r="AG181" s="133">
        <f>ROUND((AG180-0.01),2)</f>
        <v>49.75</v>
      </c>
      <c r="AH181" s="134"/>
      <c r="AI181" s="135">
        <f>$C$2</f>
        <v>800</v>
      </c>
    </row>
    <row r="182" spans="1:38" customHeight="1" ht="15">
      <c r="AF182" s="16"/>
      <c r="AG182" s="133">
        <f>ROUND((AG181-0.01),2)</f>
        <v>49.74</v>
      </c>
      <c r="AH182" s="134"/>
      <c r="AI182" s="135">
        <f>$C$2</f>
        <v>800</v>
      </c>
    </row>
    <row r="183" spans="1:38" customHeight="1" ht="15">
      <c r="AF183" s="16"/>
      <c r="AG183" s="133">
        <f>ROUND((AG182-0.01),2)</f>
        <v>49.73</v>
      </c>
      <c r="AH183" s="134"/>
      <c r="AI183" s="135">
        <f>$C$2</f>
        <v>800</v>
      </c>
    </row>
    <row r="184" spans="1:38" customHeight="1" ht="15">
      <c r="AF184" s="16"/>
      <c r="AG184" s="133">
        <f>ROUND((AG183-0.01),2)</f>
        <v>49.72</v>
      </c>
      <c r="AH184" s="134"/>
      <c r="AI184" s="135">
        <f>$C$2</f>
        <v>800</v>
      </c>
    </row>
    <row r="185" spans="1:38" customHeight="1" ht="15">
      <c r="AF185" s="16"/>
      <c r="AG185" s="133">
        <f>ROUND((AG184-0.01),2)</f>
        <v>49.71</v>
      </c>
      <c r="AH185" s="134"/>
      <c r="AI185" s="135">
        <f>$C$2</f>
        <v>800</v>
      </c>
    </row>
    <row r="186" spans="1:38" customHeight="1" ht="15">
      <c r="AF186" s="16"/>
      <c r="AG186" s="133">
        <f>ROUND((AG185-0.01),2)</f>
        <v>49.7</v>
      </c>
      <c r="AH186" s="134"/>
      <c r="AI186" s="135">
        <f>$C$2</f>
        <v>800</v>
      </c>
    </row>
    <row r="187" spans="1:38" customHeight="1" ht="15">
      <c r="AF187" s="16"/>
      <c r="AG187" s="133">
        <f>ROUND((AG186-0.01),2)</f>
        <v>49.69</v>
      </c>
      <c r="AH187" s="134"/>
      <c r="AI187" s="135">
        <f>$C$2</f>
        <v>800</v>
      </c>
    </row>
    <row r="188" spans="1:38" customHeight="1" ht="15">
      <c r="AF188" s="16"/>
      <c r="AG188" s="133">
        <f>ROUND((AG187-0.01),2)</f>
        <v>49.68</v>
      </c>
      <c r="AH188" s="134"/>
      <c r="AI188" s="135">
        <f>$C$2</f>
        <v>800</v>
      </c>
    </row>
    <row r="189" spans="1:38" customHeight="1" ht="15">
      <c r="AF189" s="16"/>
      <c r="AG189" s="133">
        <f>ROUND((AG188-0.01),2)</f>
        <v>49.67</v>
      </c>
      <c r="AH189" s="134"/>
      <c r="AI189" s="135">
        <f>$C$2</f>
        <v>800</v>
      </c>
    </row>
    <row r="190" spans="1:38" customHeight="1" ht="15">
      <c r="AF190" s="16"/>
      <c r="AG190" s="133">
        <f>ROUND((AG189-0.01),2)</f>
        <v>49.66</v>
      </c>
      <c r="AH190" s="134"/>
      <c r="AI190" s="135">
        <f>$C$2</f>
        <v>800</v>
      </c>
    </row>
    <row r="191" spans="1:38" customHeight="1" ht="15">
      <c r="AF191" s="16"/>
      <c r="AG191" s="133">
        <f>ROUND((AG190-0.01),2)</f>
        <v>49.65</v>
      </c>
      <c r="AH191" s="134"/>
      <c r="AI191" s="135">
        <f>$C$2</f>
        <v>800</v>
      </c>
    </row>
    <row r="192" spans="1:38" customHeight="1" ht="15">
      <c r="AF192" s="16"/>
      <c r="AG192" s="133">
        <f>ROUND((AG191-0.01),2)</f>
        <v>49.64</v>
      </c>
      <c r="AH192" s="134"/>
      <c r="AI192" s="135">
        <f>$C$2</f>
        <v>800</v>
      </c>
    </row>
    <row r="193" spans="1:38" customHeight="1" ht="15">
      <c r="AF193" s="16"/>
      <c r="AG193" s="133">
        <f>ROUND((AG192-0.01),2)</f>
        <v>49.63</v>
      </c>
      <c r="AH193" s="134"/>
      <c r="AI193" s="135">
        <f>$C$2</f>
        <v>800</v>
      </c>
    </row>
    <row r="194" spans="1:38" customHeight="1" ht="15">
      <c r="AF194" s="16"/>
      <c r="AG194" s="133">
        <f>ROUND((AG193-0.01),2)</f>
        <v>49.62</v>
      </c>
      <c r="AH194" s="134"/>
      <c r="AI194" s="135">
        <f>$C$2</f>
        <v>800</v>
      </c>
    </row>
    <row r="195" spans="1:38" customHeight="1" ht="15">
      <c r="AF195" s="16"/>
      <c r="AG195" s="133">
        <f>ROUND((AG194-0.01),2)</f>
        <v>49.61</v>
      </c>
      <c r="AH195" s="134"/>
      <c r="AI195" s="135">
        <f>$C$2</f>
        <v>800</v>
      </c>
    </row>
    <row r="196" spans="1:38" customHeight="1" ht="15">
      <c r="AF196" s="16"/>
      <c r="AG196" s="133">
        <f>ROUND((AG195-0.01),2)</f>
        <v>49.6</v>
      </c>
      <c r="AH196" s="134"/>
      <c r="AI196" s="135">
        <f>$C$2</f>
        <v>800</v>
      </c>
    </row>
    <row r="197" spans="1:38" customHeight="1" ht="15">
      <c r="AF197" s="16"/>
      <c r="AG197" s="133">
        <f>ROUND((AG196-0.01),2)</f>
        <v>49.59</v>
      </c>
      <c r="AH197" s="134"/>
      <c r="AI197" s="135">
        <f>$C$2</f>
        <v>800</v>
      </c>
    </row>
    <row r="198" spans="1:38" customHeight="1" ht="15">
      <c r="AF198" s="16"/>
      <c r="AG198" s="133">
        <f>ROUND((AG197-0.01),2)</f>
        <v>49.58</v>
      </c>
      <c r="AH198" s="134"/>
      <c r="AI198" s="135">
        <f>$C$2</f>
        <v>800</v>
      </c>
    </row>
    <row r="199" spans="1:38" customHeight="1" ht="15">
      <c r="AF199" s="16"/>
      <c r="AG199" s="133">
        <f>ROUND((AG198-0.01),2)</f>
        <v>49.57</v>
      </c>
      <c r="AH199" s="134"/>
      <c r="AI199" s="135">
        <f>$C$2</f>
        <v>800</v>
      </c>
    </row>
    <row r="200" spans="1:38" customHeight="1" ht="15">
      <c r="AF200" s="16"/>
      <c r="AG200" s="133">
        <f>ROUND((AG199-0.01),2)</f>
        <v>49.56</v>
      </c>
      <c r="AH200" s="134"/>
      <c r="AI200" s="135">
        <f>$C$2</f>
        <v>800</v>
      </c>
    </row>
    <row r="201" spans="1:38" customHeight="1" ht="15">
      <c r="AF201" s="16"/>
      <c r="AG201" s="133">
        <f>ROUND((AG200-0.01),2)</f>
        <v>49.55</v>
      </c>
      <c r="AH201" s="134"/>
      <c r="AI201" s="135">
        <f>$C$2</f>
        <v>800</v>
      </c>
    </row>
    <row r="202" spans="1:38" customHeight="1" ht="15">
      <c r="AF202" s="16"/>
      <c r="AG202" s="133">
        <f>ROUND((AG201-0.01),2)</f>
        <v>49.54</v>
      </c>
      <c r="AH202" s="134"/>
      <c r="AI202" s="135">
        <f>$C$2</f>
        <v>800</v>
      </c>
    </row>
    <row r="203" spans="1:38" customHeight="1" ht="15">
      <c r="AF203" s="16"/>
      <c r="AG203" s="133">
        <f>ROUND((AG202-0.01),2)</f>
        <v>49.53</v>
      </c>
      <c r="AH203" s="134"/>
      <c r="AI203" s="135">
        <f>$C$2</f>
        <v>800</v>
      </c>
    </row>
    <row r="204" spans="1:38" customHeight="1" ht="15">
      <c r="AF204" s="16"/>
      <c r="AG204" s="133">
        <f>ROUND((AG203-0.01),2)</f>
        <v>49.52</v>
      </c>
      <c r="AH204" s="134"/>
      <c r="AI204" s="135">
        <f>$C$2</f>
        <v>800</v>
      </c>
    </row>
    <row r="205" spans="1:38" customHeight="1" ht="15">
      <c r="AF205" s="16"/>
      <c r="AG205" s="133">
        <f>ROUND((AG204-0.01),2)</f>
        <v>49.51</v>
      </c>
      <c r="AH205" s="134"/>
      <c r="AI205" s="135">
        <f>$C$2</f>
        <v>800</v>
      </c>
    </row>
    <row r="206" spans="1:38" customHeight="1" ht="15">
      <c r="AF206" s="16"/>
      <c r="AG206" s="133">
        <f>ROUND((AG205-0.01),2)</f>
        <v>49.5</v>
      </c>
      <c r="AH206" s="134"/>
      <c r="AI206" s="135">
        <f>$C$2</f>
        <v>800</v>
      </c>
    </row>
    <row r="207" spans="1:38" customHeight="1" ht="15">
      <c r="AF207" s="16"/>
      <c r="AG207" s="133">
        <f>ROUND((AG206-0.01),2)</f>
        <v>49.49</v>
      </c>
      <c r="AH207" s="134"/>
      <c r="AI207" s="135">
        <f>$C$2</f>
        <v>800</v>
      </c>
    </row>
    <row r="208" spans="1:38" customHeight="1" ht="15">
      <c r="AF208" s="16"/>
      <c r="AG208" s="133">
        <f>ROUND((AG207-0.01),2)</f>
        <v>49.48</v>
      </c>
      <c r="AH208" s="134"/>
      <c r="AI208" s="135">
        <f>$C$2</f>
        <v>800</v>
      </c>
    </row>
    <row r="209" spans="1:38" customHeight="1" ht="15">
      <c r="AF209" s="16"/>
      <c r="AG209" s="133">
        <f>ROUND((AG208-0.01),2)</f>
        <v>49.47</v>
      </c>
      <c r="AH209" s="134"/>
      <c r="AI209" s="135">
        <f>$C$2</f>
        <v>800</v>
      </c>
    </row>
    <row r="210" spans="1:38" customHeight="1" ht="15">
      <c r="AF210" s="16"/>
      <c r="AG210" s="133">
        <f>ROUND((AG209-0.01),2)</f>
        <v>49.46</v>
      </c>
      <c r="AH210" s="134"/>
      <c r="AI210" s="135">
        <f>$C$2</f>
        <v>800</v>
      </c>
    </row>
    <row r="211" spans="1:38" customHeight="1" ht="15">
      <c r="AF211" s="16"/>
      <c r="AG211" s="133">
        <f>ROUND((AG210-0.01),2)</f>
        <v>49.45</v>
      </c>
      <c r="AH211" s="134"/>
      <c r="AI211" s="135">
        <f>$C$2</f>
        <v>800</v>
      </c>
    </row>
    <row r="212" spans="1:38" customHeight="1" ht="15">
      <c r="AF212" s="16"/>
      <c r="AG212" s="133">
        <f>ROUND((AG211-0.01),2)</f>
        <v>49.44</v>
      </c>
      <c r="AH212" s="134"/>
      <c r="AI212" s="135">
        <f>$C$2</f>
        <v>800</v>
      </c>
    </row>
    <row r="213" spans="1:38" customHeight="1" ht="15">
      <c r="AF213" s="16"/>
      <c r="AG213" s="133">
        <f>ROUND((AG212-0.01),2)</f>
        <v>49.43</v>
      </c>
      <c r="AH213" s="134"/>
      <c r="AI213" s="135">
        <f>$C$2</f>
        <v>800</v>
      </c>
    </row>
    <row r="214" spans="1:38" customHeight="1" ht="15">
      <c r="AF214" s="16"/>
      <c r="AG214" s="133">
        <f>ROUND((AG213-0.01),2)</f>
        <v>49.42</v>
      </c>
      <c r="AH214" s="134"/>
      <c r="AI214" s="135">
        <f>$C$2</f>
        <v>800</v>
      </c>
    </row>
    <row r="215" spans="1:38" customHeight="1" ht="15">
      <c r="AF215" s="16"/>
      <c r="AG215" s="133">
        <f>ROUND((AG214-0.01),2)</f>
        <v>49.41</v>
      </c>
      <c r="AH215" s="134"/>
      <c r="AI215" s="135">
        <f>$C$2</f>
        <v>800</v>
      </c>
    </row>
    <row r="216" spans="1:38" customHeight="1" ht="15">
      <c r="AF216" s="16"/>
      <c r="AG216" s="133">
        <f>ROUND((AG215-0.01),2)</f>
        <v>49.4</v>
      </c>
      <c r="AH216" s="134"/>
      <c r="AI216" s="135">
        <f>$C$2</f>
        <v>800</v>
      </c>
    </row>
    <row r="217" spans="1:38" customHeight="1" ht="15">
      <c r="AF217" s="16"/>
      <c r="AG217" s="133">
        <f>ROUND((AG216-0.01),2)</f>
        <v>49.39</v>
      </c>
      <c r="AH217" s="134"/>
      <c r="AI217" s="135">
        <f>$C$2</f>
        <v>800</v>
      </c>
    </row>
    <row r="218" spans="1:38" customHeight="1" ht="15">
      <c r="AF218" s="16"/>
      <c r="AG218" s="133">
        <f>ROUND((AG217-0.01),2)</f>
        <v>49.38</v>
      </c>
      <c r="AH218" s="134"/>
      <c r="AI218" s="135">
        <f>$C$2</f>
        <v>800</v>
      </c>
    </row>
    <row r="219" spans="1:38" customHeight="1" ht="15">
      <c r="AF219" s="16"/>
      <c r="AG219" s="133">
        <f>ROUND((AG218-0.01),2)</f>
        <v>49.37</v>
      </c>
      <c r="AH219" s="134"/>
      <c r="AI219" s="135">
        <f>$C$2</f>
        <v>800</v>
      </c>
    </row>
    <row r="220" spans="1:38" customHeight="1" ht="15">
      <c r="AF220" s="16"/>
      <c r="AG220" s="133">
        <f>ROUND((AG219-0.01),2)</f>
        <v>49.36</v>
      </c>
      <c r="AH220" s="134"/>
      <c r="AI220" s="135">
        <f>$C$2</f>
        <v>800</v>
      </c>
    </row>
    <row r="221" spans="1:38" customHeight="1" ht="15">
      <c r="AF221" s="16"/>
      <c r="AG221" s="133">
        <f>ROUND((AG220-0.01),2)</f>
        <v>49.35</v>
      </c>
      <c r="AH221" s="134"/>
      <c r="AI221" s="135">
        <f>$C$2</f>
        <v>800</v>
      </c>
    </row>
    <row r="222" spans="1:38" customHeight="1" ht="15">
      <c r="AF222" s="16"/>
      <c r="AG222" s="133">
        <f>ROUND((AG221-0.01),2)</f>
        <v>49.34</v>
      </c>
      <c r="AH222" s="134"/>
      <c r="AI222" s="135">
        <f>$C$2</f>
        <v>800</v>
      </c>
    </row>
    <row r="223" spans="1:38" customHeight="1" ht="15">
      <c r="AF223" s="16"/>
      <c r="AG223" s="133">
        <f>ROUND((AG222-0.01),2)</f>
        <v>49.33</v>
      </c>
      <c r="AH223" s="134"/>
      <c r="AI223" s="135">
        <f>$C$2</f>
        <v>800</v>
      </c>
    </row>
    <row r="224" spans="1:38" customHeight="1" ht="15">
      <c r="AF224" s="16"/>
      <c r="AG224" s="133">
        <f>ROUND((AG223-0.01),2)</f>
        <v>49.32</v>
      </c>
      <c r="AH224" s="134"/>
      <c r="AI224" s="135">
        <f>$C$2</f>
        <v>800</v>
      </c>
    </row>
    <row r="225" spans="1:38" customHeight="1" ht="15">
      <c r="AF225" s="16"/>
      <c r="AG225" s="133">
        <f>ROUND((AG224-0.01),2)</f>
        <v>49.31</v>
      </c>
      <c r="AH225" s="134"/>
      <c r="AI225" s="135">
        <f>$C$2</f>
        <v>800</v>
      </c>
    </row>
    <row r="226" spans="1:38" customHeight="1" ht="15">
      <c r="AF226" s="16"/>
      <c r="AG226" s="133">
        <f>ROUND((AG225-0.01),2)</f>
        <v>49.3</v>
      </c>
      <c r="AH226" s="134"/>
      <c r="AI226" s="135">
        <f>$C$2</f>
        <v>800</v>
      </c>
    </row>
    <row r="227" spans="1:38" customHeight="1" ht="15">
      <c r="AF227" s="16"/>
      <c r="AG227" s="133">
        <f>ROUND((AG226-0.01),2)</f>
        <v>49.29</v>
      </c>
      <c r="AH227" s="134"/>
      <c r="AI227" s="135">
        <f>$C$2</f>
        <v>800</v>
      </c>
    </row>
    <row r="228" spans="1:38" customHeight="1" ht="15">
      <c r="AF228" s="16"/>
      <c r="AG228" s="133">
        <f>ROUND((AG227-0.01),2)</f>
        <v>49.28</v>
      </c>
      <c r="AH228" s="134"/>
      <c r="AI228" s="135">
        <f>$C$2</f>
        <v>800</v>
      </c>
    </row>
    <row r="229" spans="1:38" customHeight="1" ht="15">
      <c r="AF229" s="16"/>
      <c r="AG229" s="133">
        <f>ROUND((AG228-0.01),2)</f>
        <v>49.27</v>
      </c>
      <c r="AH229" s="134"/>
      <c r="AI229" s="135">
        <f>$C$2</f>
        <v>800</v>
      </c>
    </row>
    <row r="230" spans="1:38" customHeight="1" ht="15">
      <c r="AF230" s="16"/>
      <c r="AG230" s="133">
        <f>ROUND((AG229-0.01),2)</f>
        <v>49.26</v>
      </c>
      <c r="AH230" s="134"/>
      <c r="AI230" s="135">
        <f>$C$2</f>
        <v>800</v>
      </c>
    </row>
    <row r="231" spans="1:38" customHeight="1" ht="15">
      <c r="AF231" s="16"/>
      <c r="AG231" s="133">
        <f>ROUND((AG230-0.01),2)</f>
        <v>49.25</v>
      </c>
      <c r="AH231" s="134"/>
      <c r="AI231" s="135">
        <f>$C$2</f>
        <v>800</v>
      </c>
    </row>
    <row r="232" spans="1:38" customHeight="1" ht="15">
      <c r="AF232" s="16"/>
      <c r="AG232" s="133">
        <f>ROUND((AG231-0.01),2)</f>
        <v>49.24</v>
      </c>
      <c r="AH232" s="134"/>
      <c r="AI232" s="135">
        <f>$C$2</f>
        <v>800</v>
      </c>
    </row>
    <row r="233" spans="1:38" customHeight="1" ht="15">
      <c r="AF233" s="16"/>
      <c r="AG233" s="133">
        <f>ROUND((AG232-0.01),2)</f>
        <v>49.23</v>
      </c>
      <c r="AH233" s="134"/>
      <c r="AI233" s="135">
        <f>$C$2</f>
        <v>800</v>
      </c>
    </row>
    <row r="234" spans="1:38" customHeight="1" ht="15">
      <c r="AF234" s="16"/>
      <c r="AG234" s="133">
        <f>ROUND((AG233-0.01),2)</f>
        <v>49.22</v>
      </c>
      <c r="AH234" s="134"/>
      <c r="AI234" s="135">
        <f>$C$2</f>
        <v>800</v>
      </c>
    </row>
    <row r="235" spans="1:38" customHeight="1" ht="15">
      <c r="AF235" s="16"/>
      <c r="AG235" s="133">
        <f>ROUND((AG234-0.01),2)</f>
        <v>49.21</v>
      </c>
      <c r="AH235" s="134"/>
      <c r="AI235" s="135">
        <f>$C$2</f>
        <v>800</v>
      </c>
    </row>
    <row r="236" spans="1:38" customHeight="1" ht="15">
      <c r="AF236" s="16"/>
      <c r="AG236" s="133">
        <f>ROUND((AG235-0.01),2)</f>
        <v>49.2</v>
      </c>
      <c r="AH236" s="134"/>
      <c r="AI236" s="135">
        <f>$C$2</f>
        <v>800</v>
      </c>
    </row>
    <row r="237" spans="1:38" customHeight="1" ht="15">
      <c r="AF237" s="16"/>
      <c r="AG237" s="133">
        <f>ROUND((AG236-0.01),2)</f>
        <v>49.19</v>
      </c>
      <c r="AH237" s="134"/>
      <c r="AI237" s="135">
        <f>$C$2</f>
        <v>800</v>
      </c>
    </row>
    <row r="238" spans="1:38" customHeight="1" ht="15">
      <c r="AF238" s="16"/>
      <c r="AG238" s="133">
        <f>ROUND((AG237-0.01),2)</f>
        <v>49.18</v>
      </c>
      <c r="AH238" s="134"/>
      <c r="AI238" s="135">
        <f>$C$2</f>
        <v>800</v>
      </c>
    </row>
    <row r="239" spans="1:38" customHeight="1" ht="15">
      <c r="AF239" s="16"/>
      <c r="AG239" s="133">
        <f>ROUND((AG238-0.01),2)</f>
        <v>49.17</v>
      </c>
      <c r="AH239" s="134"/>
      <c r="AI239" s="135">
        <f>$C$2</f>
        <v>800</v>
      </c>
    </row>
    <row r="240" spans="1:38" customHeight="1" ht="15">
      <c r="AF240" s="16"/>
      <c r="AG240" s="133">
        <f>ROUND((AG239-0.01),2)</f>
        <v>49.16</v>
      </c>
      <c r="AH240" s="134"/>
      <c r="AI240" s="135">
        <f>$C$2</f>
        <v>800</v>
      </c>
    </row>
    <row r="241" spans="1:38" customHeight="1" ht="15">
      <c r="AF241" s="16"/>
      <c r="AG241" s="133">
        <f>ROUND((AG240-0.01),2)</f>
        <v>49.15</v>
      </c>
      <c r="AH241" s="134"/>
      <c r="AI241" s="135">
        <f>$C$2</f>
        <v>800</v>
      </c>
    </row>
    <row r="242" spans="1:38" customHeight="1" ht="15">
      <c r="AF242" s="16"/>
      <c r="AG242" s="133">
        <f>ROUND((AG241-0.01),2)</f>
        <v>49.14</v>
      </c>
      <c r="AH242" s="134"/>
      <c r="AI242" s="135">
        <f>$C$2</f>
        <v>800</v>
      </c>
    </row>
    <row r="243" spans="1:38" customHeight="1" ht="15">
      <c r="AF243" s="16"/>
      <c r="AG243" s="133">
        <f>ROUND((AG242-0.01),2)</f>
        <v>49.13</v>
      </c>
      <c r="AH243" s="134"/>
      <c r="AI243" s="135">
        <f>$C$2</f>
        <v>800</v>
      </c>
    </row>
    <row r="244" spans="1:38" customHeight="1" ht="15">
      <c r="AF244" s="16"/>
      <c r="AG244" s="133">
        <f>ROUND((AG243-0.01),2)</f>
        <v>49.12</v>
      </c>
      <c r="AH244" s="134"/>
      <c r="AI244" s="135">
        <f>$C$2</f>
        <v>800</v>
      </c>
    </row>
    <row r="245" spans="1:38" customHeight="1" ht="15">
      <c r="AF245" s="16"/>
      <c r="AG245" s="133">
        <f>ROUND((AG244-0.01),2)</f>
        <v>49.11</v>
      </c>
      <c r="AH245" s="134"/>
      <c r="AI245" s="135">
        <f>$C$2</f>
        <v>800</v>
      </c>
    </row>
    <row r="246" spans="1:38" customHeight="1" ht="15">
      <c r="AF246" s="16"/>
      <c r="AG246" s="133">
        <f>ROUND((AG245-0.01),2)</f>
        <v>49.1</v>
      </c>
      <c r="AH246" s="134"/>
      <c r="AI246" s="135">
        <f>$C$2</f>
        <v>800</v>
      </c>
    </row>
    <row r="247" spans="1:38" customHeight="1" ht="15">
      <c r="AF247" s="16"/>
      <c r="AG247" s="133">
        <f>ROUND((AG246-0.01),2)</f>
        <v>49.09</v>
      </c>
      <c r="AH247" s="134"/>
      <c r="AI247" s="135">
        <f>$C$2</f>
        <v>800</v>
      </c>
    </row>
    <row r="248" spans="1:38" customHeight="1" ht="15">
      <c r="AF248" s="16"/>
      <c r="AG248" s="133">
        <f>ROUND((AG247-0.01),2)</f>
        <v>49.08</v>
      </c>
      <c r="AH248" s="134"/>
      <c r="AI248" s="135">
        <f>$C$2</f>
        <v>800</v>
      </c>
    </row>
    <row r="249" spans="1:38" customHeight="1" ht="15">
      <c r="AF249" s="16"/>
      <c r="AG249" s="133">
        <f>ROUND((AG248-0.01),2)</f>
        <v>49.07</v>
      </c>
      <c r="AH249" s="134"/>
      <c r="AI249" s="135">
        <f>$C$2</f>
        <v>800</v>
      </c>
    </row>
    <row r="250" spans="1:38" customHeight="1" ht="15">
      <c r="AF250" s="16"/>
      <c r="AG250" s="133">
        <f>ROUND((AG249-0.01),2)</f>
        <v>49.06</v>
      </c>
      <c r="AH250" s="134"/>
      <c r="AI250" s="135">
        <f>$C$2</f>
        <v>800</v>
      </c>
    </row>
    <row r="251" spans="1:38" customHeight="1" ht="15">
      <c r="AF251" s="16"/>
      <c r="AG251" s="133">
        <f>ROUND((AG250-0.01),2)</f>
        <v>49.05</v>
      </c>
      <c r="AH251" s="134"/>
      <c r="AI251" s="135">
        <f>$C$2</f>
        <v>800</v>
      </c>
    </row>
    <row r="252" spans="1:38" customHeight="1" ht="15">
      <c r="AF252" s="16"/>
      <c r="AG252" s="133">
        <f>ROUND((AG251-0.01),2)</f>
        <v>49.04</v>
      </c>
      <c r="AH252" s="134"/>
      <c r="AI252" s="135">
        <f>$C$2</f>
        <v>800</v>
      </c>
    </row>
    <row r="253" spans="1:38" customHeight="1" ht="15">
      <c r="AF253" s="16"/>
      <c r="AG253" s="133">
        <f>ROUND((AG252-0.01),2)</f>
        <v>49.03</v>
      </c>
      <c r="AH253" s="134"/>
      <c r="AI253" s="135">
        <f>$C$2</f>
        <v>800</v>
      </c>
    </row>
    <row r="254" spans="1:38" customHeight="1" ht="15">
      <c r="AF254" s="16"/>
      <c r="AG254" s="133">
        <f>ROUND((AG253-0.01),2)</f>
        <v>49.02</v>
      </c>
      <c r="AH254" s="134"/>
      <c r="AI254" s="135">
        <f>$C$2</f>
        <v>800</v>
      </c>
    </row>
    <row r="255" spans="1:38" customHeight="1" ht="15">
      <c r="AF255" s="16"/>
      <c r="AG255" s="133">
        <f>ROUND((AG254-0.01),2)</f>
        <v>49.01</v>
      </c>
      <c r="AH255" s="134"/>
      <c r="AI255" s="135">
        <f>$C$2</f>
        <v>800</v>
      </c>
    </row>
    <row r="256" spans="1:38" customHeight="1" ht="15">
      <c r="AF256" s="16"/>
      <c r="AG256" s="133">
        <f>ROUND((AG255-0.01),2)</f>
        <v>49</v>
      </c>
      <c r="AH256" s="134"/>
      <c r="AI256" s="135">
        <f>$C$2</f>
        <v>800</v>
      </c>
    </row>
    <row r="257" spans="1:38" customHeight="1" ht="15">
      <c r="AF257" s="16"/>
      <c r="AG257" s="133">
        <f>ROUND((AG256-0.01),2)</f>
        <v>48.99</v>
      </c>
      <c r="AH257" s="134"/>
      <c r="AI257" s="135">
        <f>$C$2</f>
        <v>800</v>
      </c>
    </row>
    <row r="258" spans="1:38" customHeight="1" ht="15">
      <c r="AF258" s="16"/>
      <c r="AG258" s="133">
        <f>ROUND((AG257-0.01),2)</f>
        <v>48.98</v>
      </c>
      <c r="AH258" s="134"/>
      <c r="AI258" s="135">
        <f>$C$2</f>
        <v>800</v>
      </c>
    </row>
    <row r="259" spans="1:38" customHeight="1" ht="15">
      <c r="AF259" s="16"/>
      <c r="AG259" s="133">
        <f>ROUND((AG258-0.01),2)</f>
        <v>48.97</v>
      </c>
      <c r="AH259" s="134"/>
      <c r="AI259" s="135">
        <f>$C$2</f>
        <v>800</v>
      </c>
    </row>
    <row r="260" spans="1:38" customHeight="1" ht="15">
      <c r="AF260" s="16"/>
      <c r="AG260" s="133">
        <f>ROUND((AG259-0.01),2)</f>
        <v>48.96</v>
      </c>
      <c r="AH260" s="134"/>
      <c r="AI260" s="135">
        <f>$C$2</f>
        <v>800</v>
      </c>
    </row>
    <row r="261" spans="1:38" customHeight="1" ht="15">
      <c r="AF261" s="16"/>
      <c r="AG261" s="133">
        <f>ROUND((AG260-0.01),2)</f>
        <v>48.95</v>
      </c>
      <c r="AH261" s="134"/>
      <c r="AI261" s="135">
        <f>$C$2</f>
        <v>800</v>
      </c>
    </row>
    <row r="262" spans="1:38" customHeight="1" ht="15">
      <c r="AF262" s="16"/>
      <c r="AG262" s="133">
        <f>ROUND((AG261-0.01),2)</f>
        <v>48.94</v>
      </c>
      <c r="AH262" s="134"/>
      <c r="AI262" s="135">
        <f>$C$2</f>
        <v>800</v>
      </c>
    </row>
    <row r="263" spans="1:38" customHeight="1" ht="15">
      <c r="AF263" s="16"/>
      <c r="AG263" s="133">
        <f>ROUND((AG262-0.01),2)</f>
        <v>48.93</v>
      </c>
      <c r="AH263" s="134"/>
      <c r="AI263" s="135">
        <f>$C$2</f>
        <v>800</v>
      </c>
    </row>
    <row r="264" spans="1:38" customHeight="1" ht="15">
      <c r="AF264" s="16"/>
      <c r="AG264" s="133">
        <f>ROUND((AG263-0.01),2)</f>
        <v>48.92</v>
      </c>
      <c r="AH264" s="134"/>
      <c r="AI264" s="135">
        <f>$C$2</f>
        <v>800</v>
      </c>
    </row>
    <row r="265" spans="1:38" customHeight="1" ht="15">
      <c r="AF265" s="16"/>
      <c r="AG265" s="133">
        <f>ROUND((AG264-0.01),2)</f>
        <v>48.91</v>
      </c>
      <c r="AH265" s="134"/>
      <c r="AI265" s="135">
        <f>$C$2</f>
        <v>800</v>
      </c>
    </row>
    <row r="266" spans="1:38" customHeight="1" ht="15">
      <c r="AF266" s="16"/>
      <c r="AG266" s="133">
        <f>ROUND((AG265-0.01),2)</f>
        <v>48.9</v>
      </c>
      <c r="AH266" s="134"/>
      <c r="AI266" s="135">
        <f>$C$2</f>
        <v>800</v>
      </c>
    </row>
    <row r="267" spans="1:38" customHeight="1" ht="15">
      <c r="AF267" s="16"/>
      <c r="AG267" s="133">
        <f>ROUND((AG266-0.01),2)</f>
        <v>48.89</v>
      </c>
      <c r="AH267" s="134"/>
      <c r="AI267" s="135">
        <f>$C$2</f>
        <v>800</v>
      </c>
    </row>
    <row r="268" spans="1:38" customHeight="1" ht="15">
      <c r="AF268" s="16"/>
      <c r="AG268" s="133">
        <f>ROUND((AG267-0.01),2)</f>
        <v>48.88</v>
      </c>
      <c r="AH268" s="134"/>
      <c r="AI268" s="135">
        <f>$C$2</f>
        <v>800</v>
      </c>
    </row>
    <row r="269" spans="1:38" customHeight="1" ht="15">
      <c r="AF269" s="16"/>
      <c r="AG269" s="133">
        <f>ROUND((AG268-0.01),2)</f>
        <v>48.87</v>
      </c>
      <c r="AH269" s="134"/>
      <c r="AI269" s="135">
        <f>$C$2</f>
        <v>800</v>
      </c>
    </row>
    <row r="270" spans="1:38" customHeight="1" ht="15">
      <c r="AF270" s="16"/>
      <c r="AG270" s="133">
        <f>ROUND((AG269-0.01),2)</f>
        <v>48.86</v>
      </c>
      <c r="AH270" s="134"/>
      <c r="AI270" s="135">
        <f>$C$2</f>
        <v>800</v>
      </c>
    </row>
    <row r="271" spans="1:38" customHeight="1" ht="15">
      <c r="AF271" s="16"/>
      <c r="AG271" s="133">
        <f>ROUND((AG270-0.01),2)</f>
        <v>48.85</v>
      </c>
      <c r="AH271" s="134"/>
      <c r="AI271" s="135">
        <f>$C$2</f>
        <v>800</v>
      </c>
    </row>
    <row r="272" spans="1:38" customHeight="1" ht="15">
      <c r="AF272" s="16"/>
      <c r="AG272" s="133">
        <f>ROUND((AG271-0.01),2)</f>
        <v>48.84</v>
      </c>
      <c r="AH272" s="134"/>
      <c r="AI272" s="135">
        <f>$C$2</f>
        <v>800</v>
      </c>
    </row>
    <row r="273" spans="1:38" customHeight="1" ht="15">
      <c r="AF273" s="16"/>
      <c r="AG273" s="133">
        <f>ROUND((AG272-0.01),2)</f>
        <v>48.83</v>
      </c>
      <c r="AH273" s="134"/>
      <c r="AI273" s="135">
        <f>$C$2</f>
        <v>800</v>
      </c>
    </row>
    <row r="274" spans="1:38" customHeight="1" ht="15">
      <c r="AF274" s="16"/>
      <c r="AG274" s="133">
        <f>ROUND((AG273-0.01),2)</f>
        <v>48.82</v>
      </c>
      <c r="AH274" s="134"/>
      <c r="AI274" s="135">
        <f>$C$2</f>
        <v>800</v>
      </c>
    </row>
    <row r="275" spans="1:38" customHeight="1" ht="15">
      <c r="AF275" s="16"/>
      <c r="AG275" s="133">
        <f>ROUND((AG274-0.01),2)</f>
        <v>48.81</v>
      </c>
      <c r="AH275" s="134"/>
      <c r="AI275" s="135">
        <f>$C$2</f>
        <v>800</v>
      </c>
    </row>
    <row r="276" spans="1:38" customHeight="1" ht="15">
      <c r="AF276" s="16"/>
      <c r="AG276" s="133">
        <f>ROUND((AG275-0.01),2)</f>
        <v>48.8</v>
      </c>
      <c r="AH276" s="134"/>
      <c r="AI276" s="135">
        <f>$C$2</f>
        <v>800</v>
      </c>
    </row>
    <row r="277" spans="1:38" customHeight="1" ht="15">
      <c r="AF277" s="16"/>
      <c r="AG277" s="133">
        <f>ROUND((AG276-0.01),2)</f>
        <v>48.79</v>
      </c>
      <c r="AH277" s="134"/>
      <c r="AI277" s="135">
        <f>$C$2</f>
        <v>800</v>
      </c>
    </row>
    <row r="278" spans="1:38" customHeight="1" ht="15">
      <c r="AF278" s="16"/>
      <c r="AG278" s="133">
        <f>ROUND((AG277-0.01),2)</f>
        <v>48.78</v>
      </c>
      <c r="AH278" s="134"/>
      <c r="AI278" s="135">
        <f>$C$2</f>
        <v>800</v>
      </c>
    </row>
    <row r="279" spans="1:38" customHeight="1" ht="15">
      <c r="AF279" s="16"/>
      <c r="AG279" s="133">
        <f>ROUND((AG278-0.01),2)</f>
        <v>48.77</v>
      </c>
      <c r="AH279" s="134"/>
      <c r="AI279" s="135">
        <f>$C$2</f>
        <v>800</v>
      </c>
    </row>
    <row r="280" spans="1:38" customHeight="1" ht="15">
      <c r="AF280" s="16"/>
      <c r="AG280" s="133">
        <f>ROUND((AG279-0.01),2)</f>
        <v>48.76</v>
      </c>
      <c r="AH280" s="134"/>
      <c r="AI280" s="135">
        <f>$C$2</f>
        <v>800</v>
      </c>
    </row>
    <row r="281" spans="1:38" customHeight="1" ht="15">
      <c r="AF281" s="16"/>
      <c r="AG281" s="133">
        <f>ROUND((AG280-0.01),2)</f>
        <v>48.75</v>
      </c>
      <c r="AH281" s="134"/>
      <c r="AI281" s="135">
        <f>$C$2</f>
        <v>800</v>
      </c>
    </row>
    <row r="282" spans="1:38" customHeight="1" ht="15">
      <c r="AF282" s="16"/>
      <c r="AG282" s="133">
        <f>ROUND((AG281-0.01),2)</f>
        <v>48.74</v>
      </c>
      <c r="AH282" s="134"/>
      <c r="AI282" s="135">
        <f>$C$2</f>
        <v>800</v>
      </c>
    </row>
    <row r="283" spans="1:38" customHeight="1" ht="15">
      <c r="AF283" s="16"/>
      <c r="AG283" s="133">
        <f>ROUND((AG282-0.01),2)</f>
        <v>48.73</v>
      </c>
      <c r="AH283" s="134"/>
      <c r="AI283" s="135">
        <f>$C$2</f>
        <v>800</v>
      </c>
    </row>
    <row r="284" spans="1:38" customHeight="1" ht="15">
      <c r="AF284" s="16"/>
      <c r="AG284" s="133">
        <f>ROUND((AG283-0.01),2)</f>
        <v>48.72</v>
      </c>
      <c r="AH284" s="134"/>
      <c r="AI284" s="135">
        <f>$C$2</f>
        <v>800</v>
      </c>
    </row>
    <row r="285" spans="1:38" customHeight="1" ht="15">
      <c r="AF285" s="16"/>
      <c r="AG285" s="133">
        <f>ROUND((AG284-0.01),2)</f>
        <v>48.71</v>
      </c>
      <c r="AH285" s="134"/>
      <c r="AI285" s="135">
        <f>$C$2</f>
        <v>800</v>
      </c>
    </row>
    <row r="286" spans="1:38" customHeight="1" ht="15">
      <c r="AF286" s="16"/>
      <c r="AG286" s="133">
        <f>ROUND((AG285-0.01),2)</f>
        <v>48.7</v>
      </c>
      <c r="AH286" s="134"/>
      <c r="AI286" s="135">
        <f>$C$2</f>
        <v>800</v>
      </c>
    </row>
    <row r="287" spans="1:38" customHeight="1" ht="15">
      <c r="AF287" s="16"/>
      <c r="AG287" s="133">
        <f>ROUND((AG286-0.01),2)</f>
        <v>48.69</v>
      </c>
      <c r="AH287" s="134"/>
      <c r="AI287" s="135">
        <f>$C$2</f>
        <v>800</v>
      </c>
    </row>
    <row r="288" spans="1:38" customHeight="1" ht="15">
      <c r="AF288" s="16"/>
      <c r="AG288" s="133">
        <f>ROUND((AG287-0.01),2)</f>
        <v>48.68</v>
      </c>
      <c r="AH288" s="134"/>
      <c r="AI288" s="135">
        <f>$C$2</f>
        <v>800</v>
      </c>
    </row>
    <row r="289" spans="1:38" customHeight="1" ht="15">
      <c r="AF289" s="16"/>
      <c r="AG289" s="133">
        <f>ROUND((AG288-0.01),2)</f>
        <v>48.67</v>
      </c>
      <c r="AH289" s="134"/>
      <c r="AI289" s="135">
        <f>$C$2</f>
        <v>800</v>
      </c>
    </row>
    <row r="290" spans="1:38" customHeight="1" ht="15">
      <c r="AF290" s="16"/>
      <c r="AG290" s="133">
        <f>ROUND((AG289-0.01),2)</f>
        <v>48.66</v>
      </c>
      <c r="AH290" s="134"/>
      <c r="AI290" s="135">
        <f>$C$2</f>
        <v>800</v>
      </c>
    </row>
    <row r="291" spans="1:38" customHeight="1" ht="15">
      <c r="AF291" s="16"/>
      <c r="AG291" s="133">
        <f>ROUND((AG290-0.01),2)</f>
        <v>48.65</v>
      </c>
      <c r="AH291" s="134"/>
      <c r="AI291" s="135">
        <f>$C$2</f>
        <v>800</v>
      </c>
    </row>
    <row r="292" spans="1:38" customHeight="1" ht="15">
      <c r="AF292" s="16"/>
      <c r="AG292" s="133">
        <f>ROUND((AG291-0.01),2)</f>
        <v>48.64</v>
      </c>
      <c r="AH292" s="134"/>
      <c r="AI292" s="135">
        <f>$C$2</f>
        <v>800</v>
      </c>
    </row>
    <row r="293" spans="1:38" customHeight="1" ht="15">
      <c r="AF293" s="16"/>
      <c r="AG293" s="133">
        <f>ROUND((AG292-0.01),2)</f>
        <v>48.63</v>
      </c>
      <c r="AH293" s="134"/>
      <c r="AI293" s="135">
        <f>$C$2</f>
        <v>800</v>
      </c>
    </row>
    <row r="294" spans="1:38" customHeight="1" ht="15">
      <c r="AF294" s="16"/>
      <c r="AG294" s="133">
        <f>ROUND((AG293-0.01),2)</f>
        <v>48.62</v>
      </c>
      <c r="AH294" s="134"/>
      <c r="AI294" s="135">
        <f>$C$2</f>
        <v>800</v>
      </c>
    </row>
    <row r="295" spans="1:38" customHeight="1" ht="15">
      <c r="AF295" s="16"/>
      <c r="AG295" s="133">
        <f>ROUND((AG294-0.01),2)</f>
        <v>48.61</v>
      </c>
      <c r="AH295" s="134"/>
      <c r="AI295" s="135">
        <f>$C$2</f>
        <v>800</v>
      </c>
    </row>
    <row r="296" spans="1:38" customHeight="1" ht="15">
      <c r="AF296" s="16"/>
      <c r="AG296" s="133">
        <f>ROUND((AG295-0.01),2)</f>
        <v>48.6</v>
      </c>
      <c r="AH296" s="134"/>
      <c r="AI296" s="135">
        <f>$C$2</f>
        <v>800</v>
      </c>
    </row>
    <row r="297" spans="1:38" customHeight="1" ht="15">
      <c r="AF297" s="16"/>
      <c r="AG297" s="133">
        <f>ROUND((AG296-0.01),2)</f>
        <v>48.59</v>
      </c>
      <c r="AH297" s="134"/>
      <c r="AI297" s="135">
        <f>$C$2</f>
        <v>800</v>
      </c>
    </row>
    <row r="298" spans="1:38" customHeight="1" ht="15">
      <c r="AF298" s="16"/>
      <c r="AG298" s="133">
        <f>ROUND((AG297-0.01),2)</f>
        <v>48.58</v>
      </c>
      <c r="AH298" s="134"/>
      <c r="AI298" s="135">
        <f>$C$2</f>
        <v>800</v>
      </c>
    </row>
    <row r="299" spans="1:38" customHeight="1" ht="15">
      <c r="AF299" s="16"/>
      <c r="AG299" s="133">
        <f>ROUND((AG298-0.01),2)</f>
        <v>48.57</v>
      </c>
      <c r="AH299" s="134"/>
      <c r="AI299" s="135">
        <f>$C$2</f>
        <v>800</v>
      </c>
    </row>
    <row r="300" spans="1:38" customHeight="1" ht="15">
      <c r="AF300" s="16"/>
      <c r="AG300" s="133">
        <f>ROUND((AG299-0.01),2)</f>
        <v>48.56</v>
      </c>
      <c r="AH300" s="134"/>
      <c r="AI300" s="135">
        <f>$C$2</f>
        <v>800</v>
      </c>
    </row>
    <row r="301" spans="1:38" customHeight="1" ht="15">
      <c r="AF301" s="16"/>
      <c r="AG301" s="133">
        <f>ROUND((AG300-0.01),2)</f>
        <v>48.55</v>
      </c>
      <c r="AH301" s="134"/>
      <c r="AI301" s="135">
        <f>$C$2</f>
        <v>800</v>
      </c>
    </row>
    <row r="302" spans="1:38" customHeight="1" ht="15">
      <c r="AF302" s="16"/>
      <c r="AG302" s="133">
        <f>ROUND((AG301-0.01),2)</f>
        <v>48.54</v>
      </c>
      <c r="AH302" s="134"/>
      <c r="AI302" s="135">
        <f>$C$2</f>
        <v>800</v>
      </c>
    </row>
    <row r="303" spans="1:38" customHeight="1" ht="15">
      <c r="AF303" s="16"/>
      <c r="AG303" s="133">
        <f>ROUND((AG302-0.01),2)</f>
        <v>48.53</v>
      </c>
      <c r="AH303" s="134"/>
      <c r="AI303" s="135">
        <f>$C$2</f>
        <v>800</v>
      </c>
    </row>
    <row r="304" spans="1:38" customHeight="1" ht="15">
      <c r="AF304" s="16"/>
      <c r="AG304" s="133">
        <f>ROUND((AG303-0.01),2)</f>
        <v>48.52</v>
      </c>
      <c r="AH304" s="134"/>
      <c r="AI304" s="135">
        <f>$C$2</f>
        <v>800</v>
      </c>
    </row>
    <row r="305" spans="1:38" customHeight="1" ht="15">
      <c r="AF305" s="16"/>
      <c r="AG305" s="133">
        <f>ROUND((AG304-0.01),2)</f>
        <v>48.51</v>
      </c>
      <c r="AH305" s="134"/>
      <c r="AI305" s="135">
        <f>$C$2</f>
        <v>800</v>
      </c>
    </row>
    <row r="306" spans="1:38" customHeight="1" ht="15">
      <c r="AF306" s="16"/>
      <c r="AG306" s="133">
        <f>ROUND((AG305-0.01),2)</f>
        <v>48.5</v>
      </c>
      <c r="AH306" s="134"/>
      <c r="AI306" s="135">
        <f>$C$2</f>
        <v>800</v>
      </c>
    </row>
    <row r="307" spans="1:38" customHeight="1" ht="15">
      <c r="AF307" s="16"/>
      <c r="AG307" s="133">
        <f>ROUND((AG306-0.01),2)</f>
        <v>48.49</v>
      </c>
      <c r="AH307" s="134"/>
      <c r="AI307" s="135">
        <f>$C$2</f>
        <v>800</v>
      </c>
    </row>
    <row r="308" spans="1:38" customHeight="1" ht="15">
      <c r="AF308" s="16"/>
      <c r="AG308" s="133">
        <f>ROUND((AG307-0.01),2)</f>
        <v>48.48</v>
      </c>
      <c r="AH308" s="134"/>
      <c r="AI308" s="135">
        <f>$C$2</f>
        <v>800</v>
      </c>
    </row>
    <row r="309" spans="1:38" customHeight="1" ht="15">
      <c r="AF309" s="16"/>
      <c r="AG309" s="133">
        <f>ROUND((AG308-0.01),2)</f>
        <v>48.47</v>
      </c>
      <c r="AH309" s="134"/>
      <c r="AI309" s="135">
        <f>$C$2</f>
        <v>800</v>
      </c>
    </row>
    <row r="310" spans="1:38" customHeight="1" ht="15">
      <c r="AF310" s="16"/>
      <c r="AG310" s="133">
        <f>ROUND((AG309-0.01),2)</f>
        <v>48.46</v>
      </c>
      <c r="AH310" s="134"/>
      <c r="AI310" s="135">
        <f>$C$2</f>
        <v>800</v>
      </c>
    </row>
    <row r="311" spans="1:38" customHeight="1" ht="15">
      <c r="AF311" s="16"/>
      <c r="AG311" s="133">
        <f>ROUND((AG310-0.01),2)</f>
        <v>48.45</v>
      </c>
      <c r="AH311" s="134"/>
      <c r="AI311" s="135">
        <f>$C$2</f>
        <v>800</v>
      </c>
    </row>
    <row r="312" spans="1:38" customHeight="1" ht="15">
      <c r="AF312" s="16"/>
      <c r="AG312" s="133">
        <f>ROUND((AG311-0.01),2)</f>
        <v>48.44</v>
      </c>
      <c r="AH312" s="134"/>
      <c r="AI312" s="135">
        <f>$C$2</f>
        <v>800</v>
      </c>
    </row>
    <row r="313" spans="1:38" customHeight="1" ht="15">
      <c r="AF313" s="16"/>
      <c r="AG313" s="133">
        <f>ROUND((AG312-0.01),2)</f>
        <v>48.43</v>
      </c>
      <c r="AH313" s="134"/>
      <c r="AI313" s="135">
        <f>$C$2</f>
        <v>800</v>
      </c>
    </row>
    <row r="314" spans="1:38" customHeight="1" ht="15">
      <c r="AF314" s="16"/>
      <c r="AG314" s="133">
        <f>ROUND((AG313-0.01),2)</f>
        <v>48.42</v>
      </c>
      <c r="AH314" s="134"/>
      <c r="AI314" s="135">
        <f>$C$2</f>
        <v>800</v>
      </c>
    </row>
    <row r="315" spans="1:38" customHeight="1" ht="15">
      <c r="AF315" s="16"/>
      <c r="AG315" s="133">
        <f>ROUND((AG314-0.01),2)</f>
        <v>48.41</v>
      </c>
      <c r="AH315" s="134"/>
      <c r="AI315" s="135">
        <f>$C$2</f>
        <v>800</v>
      </c>
    </row>
    <row r="316" spans="1:38" customHeight="1" ht="15">
      <c r="AF316" s="16"/>
      <c r="AG316" s="133">
        <f>ROUND((AG315-0.01),2)</f>
        <v>48.4</v>
      </c>
      <c r="AH316" s="134"/>
      <c r="AI316" s="135">
        <f>$C$2</f>
        <v>800</v>
      </c>
    </row>
    <row r="317" spans="1:38" customHeight="1" ht="15">
      <c r="AF317" s="16"/>
      <c r="AG317" s="133">
        <f>ROUND((AG316-0.01),2)</f>
        <v>48.39</v>
      </c>
      <c r="AH317" s="134"/>
      <c r="AI317" s="135">
        <f>$C$2</f>
        <v>800</v>
      </c>
    </row>
    <row r="318" spans="1:38" customHeight="1" ht="15">
      <c r="AF318" s="16"/>
      <c r="AG318" s="133">
        <f>ROUND((AG317-0.01),2)</f>
        <v>48.38</v>
      </c>
      <c r="AH318" s="134"/>
      <c r="AI318" s="135">
        <f>$C$2</f>
        <v>800</v>
      </c>
    </row>
    <row r="319" spans="1:38" customHeight="1" ht="15">
      <c r="AF319" s="16"/>
      <c r="AG319" s="133">
        <f>ROUND((AG318-0.01),2)</f>
        <v>48.37</v>
      </c>
      <c r="AH319" s="134"/>
      <c r="AI319" s="135">
        <f>$C$2</f>
        <v>800</v>
      </c>
    </row>
    <row r="320" spans="1:38" customHeight="1" ht="15">
      <c r="AF320" s="16"/>
      <c r="AG320" s="133">
        <f>ROUND((AG319-0.01),2)</f>
        <v>48.36</v>
      </c>
      <c r="AH320" s="134"/>
      <c r="AI320" s="135">
        <f>$C$2</f>
        <v>800</v>
      </c>
    </row>
    <row r="321" spans="1:38" customHeight="1" ht="15">
      <c r="AF321" s="16"/>
      <c r="AG321" s="133">
        <f>ROUND((AG320-0.01),2)</f>
        <v>48.35</v>
      </c>
      <c r="AH321" s="134"/>
      <c r="AI321" s="135">
        <f>$C$2</f>
        <v>800</v>
      </c>
    </row>
    <row r="322" spans="1:38" customHeight="1" ht="15">
      <c r="AF322" s="16"/>
      <c r="AG322" s="133">
        <f>ROUND((AG321-0.01),2)</f>
        <v>48.34</v>
      </c>
      <c r="AH322" s="134"/>
      <c r="AI322" s="135">
        <f>$C$2</f>
        <v>800</v>
      </c>
    </row>
    <row r="323" spans="1:38" customHeight="1" ht="15">
      <c r="AF323" s="16"/>
      <c r="AG323" s="133">
        <f>ROUND((AG322-0.01),2)</f>
        <v>48.33</v>
      </c>
      <c r="AH323" s="134"/>
      <c r="AI323" s="135">
        <f>$C$2</f>
        <v>800</v>
      </c>
    </row>
    <row r="324" spans="1:38" customHeight="1" ht="15">
      <c r="AF324" s="16"/>
      <c r="AG324" s="133">
        <f>ROUND((AG323-0.01),2)</f>
        <v>48.32</v>
      </c>
      <c r="AH324" s="134"/>
      <c r="AI324" s="135">
        <f>$C$2</f>
        <v>800</v>
      </c>
    </row>
    <row r="325" spans="1:38" customHeight="1" ht="15">
      <c r="AF325" s="16"/>
      <c r="AG325" s="133">
        <f>ROUND((AG324-0.01),2)</f>
        <v>48.31</v>
      </c>
      <c r="AH325" s="134"/>
      <c r="AI325" s="135">
        <f>$C$2</f>
        <v>800</v>
      </c>
    </row>
    <row r="326" spans="1:38" customHeight="1" ht="15">
      <c r="AF326" s="16"/>
      <c r="AG326" s="133">
        <f>ROUND((AG325-0.01),2)</f>
        <v>48.3</v>
      </c>
      <c r="AH326" s="134"/>
      <c r="AI326" s="135">
        <f>$C$2</f>
        <v>800</v>
      </c>
    </row>
    <row r="327" spans="1:38" customHeight="1" ht="15">
      <c r="AF327" s="16"/>
      <c r="AG327" s="133">
        <f>ROUND((AG326-0.01),2)</f>
        <v>48.29</v>
      </c>
      <c r="AH327" s="134"/>
      <c r="AI327" s="135">
        <f>$C$2</f>
        <v>800</v>
      </c>
    </row>
    <row r="328" spans="1:38" customHeight="1" ht="15">
      <c r="AF328" s="16"/>
      <c r="AG328" s="133">
        <f>ROUND((AG327-0.01),2)</f>
        <v>48.28</v>
      </c>
      <c r="AH328" s="134"/>
      <c r="AI328" s="135">
        <f>$C$2</f>
        <v>800</v>
      </c>
    </row>
    <row r="329" spans="1:38" customHeight="1" ht="15">
      <c r="AF329" s="16"/>
      <c r="AG329" s="133">
        <f>ROUND((AG328-0.01),2)</f>
        <v>48.27</v>
      </c>
      <c r="AH329" s="134"/>
      <c r="AI329" s="135">
        <f>$C$2</f>
        <v>800</v>
      </c>
    </row>
    <row r="330" spans="1:38" customHeight="1" ht="15">
      <c r="AF330" s="16"/>
      <c r="AG330" s="133">
        <f>ROUND((AG329-0.01),2)</f>
        <v>48.26</v>
      </c>
      <c r="AH330" s="134"/>
      <c r="AI330" s="135">
        <f>$C$2</f>
        <v>800</v>
      </c>
    </row>
    <row r="331" spans="1:38" customHeight="1" ht="15">
      <c r="AF331" s="16"/>
      <c r="AG331" s="133">
        <f>ROUND((AG330-0.01),2)</f>
        <v>48.25</v>
      </c>
      <c r="AH331" s="134"/>
      <c r="AI331" s="135">
        <f>$C$2</f>
        <v>800</v>
      </c>
    </row>
    <row r="332" spans="1:38" customHeight="1" ht="15">
      <c r="AF332" s="16"/>
      <c r="AG332" s="133">
        <f>ROUND((AG331-0.01),2)</f>
        <v>48.24</v>
      </c>
      <c r="AH332" s="134"/>
      <c r="AI332" s="135">
        <f>$C$2</f>
        <v>800</v>
      </c>
    </row>
    <row r="333" spans="1:38" customHeight="1" ht="15">
      <c r="AF333" s="16"/>
      <c r="AG333" s="133">
        <f>ROUND((AG332-0.01),2)</f>
        <v>48.23</v>
      </c>
      <c r="AH333" s="134"/>
      <c r="AI333" s="135">
        <f>$C$2</f>
        <v>800</v>
      </c>
    </row>
    <row r="334" spans="1:38" customHeight="1" ht="15">
      <c r="AF334" s="16"/>
      <c r="AG334" s="133">
        <f>ROUND((AG333-0.01),2)</f>
        <v>48.22</v>
      </c>
      <c r="AH334" s="134"/>
      <c r="AI334" s="135">
        <f>$C$2</f>
        <v>800</v>
      </c>
    </row>
    <row r="335" spans="1:38" customHeight="1" ht="15">
      <c r="AF335" s="16"/>
      <c r="AG335" s="133">
        <f>ROUND((AG334-0.01),2)</f>
        <v>48.21</v>
      </c>
      <c r="AH335" s="134"/>
      <c r="AI335" s="135">
        <f>$C$2</f>
        <v>800</v>
      </c>
    </row>
    <row r="336" spans="1:38" customHeight="1" ht="15">
      <c r="AF336" s="16"/>
      <c r="AG336" s="133">
        <f>ROUND((AG335-0.01),2)</f>
        <v>48.2</v>
      </c>
      <c r="AH336" s="134"/>
      <c r="AI336" s="135">
        <f>$C$2</f>
        <v>800</v>
      </c>
    </row>
    <row r="337" spans="1:38" customHeight="1" ht="15">
      <c r="AF337" s="16"/>
      <c r="AG337" s="133">
        <f>ROUND((AG336-0.01),2)</f>
        <v>48.19</v>
      </c>
      <c r="AH337" s="134"/>
      <c r="AI337" s="135">
        <f>$C$2</f>
        <v>800</v>
      </c>
    </row>
    <row r="338" spans="1:38" customHeight="1" ht="15">
      <c r="AF338" s="16"/>
      <c r="AG338" s="133">
        <f>ROUND((AG337-0.01),2)</f>
        <v>48.18</v>
      </c>
      <c r="AH338" s="134"/>
      <c r="AI338" s="135">
        <f>$C$2</f>
        <v>800</v>
      </c>
    </row>
    <row r="339" spans="1:38" customHeight="1" ht="15">
      <c r="AF339" s="16"/>
      <c r="AG339" s="133">
        <f>ROUND((AG338-0.01),2)</f>
        <v>48.17</v>
      </c>
      <c r="AH339" s="134"/>
      <c r="AI339" s="135">
        <f>$C$2</f>
        <v>800</v>
      </c>
    </row>
    <row r="340" spans="1:38" customHeight="1" ht="15">
      <c r="AF340" s="16"/>
      <c r="AG340" s="133">
        <f>ROUND((AG339-0.01),2)</f>
        <v>48.16</v>
      </c>
      <c r="AH340" s="134"/>
      <c r="AI340" s="135">
        <f>$C$2</f>
        <v>800</v>
      </c>
    </row>
    <row r="341" spans="1:38" customHeight="1" ht="15">
      <c r="AF341" s="16"/>
      <c r="AG341" s="133">
        <f>ROUND((AG340-0.01),2)</f>
        <v>48.15</v>
      </c>
      <c r="AH341" s="134"/>
      <c r="AI341" s="135">
        <f>$C$2</f>
        <v>800</v>
      </c>
    </row>
    <row r="342" spans="1:38" customHeight="1" ht="15">
      <c r="AF342" s="16"/>
      <c r="AG342" s="133">
        <f>ROUND((AG341-0.01),2)</f>
        <v>48.14</v>
      </c>
      <c r="AH342" s="134"/>
      <c r="AI342" s="135">
        <f>$C$2</f>
        <v>800</v>
      </c>
    </row>
    <row r="343" spans="1:38" customHeight="1" ht="15">
      <c r="AF343" s="16"/>
      <c r="AG343" s="133">
        <f>ROUND((AG342-0.01),2)</f>
        <v>48.13</v>
      </c>
      <c r="AH343" s="134"/>
      <c r="AI343" s="135">
        <f>$C$2</f>
        <v>800</v>
      </c>
    </row>
    <row r="344" spans="1:38" customHeight="1" ht="15">
      <c r="AF344" s="16"/>
      <c r="AG344" s="133">
        <f>ROUND((AG343-0.01),2)</f>
        <v>48.12</v>
      </c>
      <c r="AH344" s="134"/>
      <c r="AI344" s="135">
        <f>$C$2</f>
        <v>800</v>
      </c>
    </row>
    <row r="345" spans="1:38" customHeight="1" ht="15">
      <c r="AF345" s="16"/>
      <c r="AG345" s="133">
        <f>ROUND((AG344-0.01),2)</f>
        <v>48.11</v>
      </c>
      <c r="AH345" s="134"/>
      <c r="AI345" s="135">
        <f>$C$2</f>
        <v>800</v>
      </c>
    </row>
    <row r="346" spans="1:38" customHeight="1" ht="15">
      <c r="AF346" s="16"/>
      <c r="AG346" s="133">
        <f>ROUND((AG345-0.01),2)</f>
        <v>48.1</v>
      </c>
      <c r="AH346" s="134"/>
      <c r="AI346" s="135">
        <f>$C$2</f>
        <v>800</v>
      </c>
    </row>
    <row r="347" spans="1:38" customHeight="1" ht="15">
      <c r="AF347" s="16"/>
      <c r="AG347" s="133">
        <f>ROUND((AG346-0.01),2)</f>
        <v>48.09</v>
      </c>
      <c r="AH347" s="134"/>
      <c r="AI347" s="135">
        <f>$C$2</f>
        <v>800</v>
      </c>
    </row>
    <row r="348" spans="1:38" customHeight="1" ht="15">
      <c r="AF348" s="16"/>
      <c r="AG348" s="133">
        <f>ROUND((AG347-0.01),2)</f>
        <v>48.08</v>
      </c>
      <c r="AH348" s="134"/>
      <c r="AI348" s="135">
        <f>$C$2</f>
        <v>800</v>
      </c>
    </row>
    <row r="349" spans="1:38" customHeight="1" ht="15">
      <c r="AF349" s="16"/>
      <c r="AG349" s="133">
        <f>ROUND((AG348-0.01),2)</f>
        <v>48.07</v>
      </c>
      <c r="AH349" s="134"/>
      <c r="AI349" s="135">
        <f>$C$2</f>
        <v>800</v>
      </c>
    </row>
    <row r="350" spans="1:38" customHeight="1" ht="15">
      <c r="AF350" s="16"/>
      <c r="AG350" s="133">
        <f>ROUND((AG349-0.01),2)</f>
        <v>48.06</v>
      </c>
      <c r="AH350" s="134"/>
      <c r="AI350" s="135">
        <f>$C$2</f>
        <v>800</v>
      </c>
    </row>
    <row r="351" spans="1:38" customHeight="1" ht="15">
      <c r="AF351" s="16"/>
      <c r="AG351" s="133">
        <f>ROUND((AG350-0.01),2)</f>
        <v>48.05</v>
      </c>
      <c r="AH351" s="134"/>
      <c r="AI351" s="135">
        <f>$C$2</f>
        <v>800</v>
      </c>
    </row>
    <row r="352" spans="1:38" customHeight="1" ht="15">
      <c r="AF352" s="16"/>
      <c r="AG352" s="133">
        <f>ROUND((AG351-0.01),2)</f>
        <v>48.04</v>
      </c>
      <c r="AH352" s="134"/>
      <c r="AI352" s="135">
        <f>$C$2</f>
        <v>800</v>
      </c>
    </row>
    <row r="353" spans="1:38" customHeight="1" ht="15">
      <c r="AF353" s="16"/>
      <c r="AG353" s="133">
        <f>ROUND((AG352-0.01),2)</f>
        <v>48.03</v>
      </c>
      <c r="AH353" s="134"/>
      <c r="AI353" s="135">
        <f>$C$2</f>
        <v>800</v>
      </c>
    </row>
    <row r="354" spans="1:38" customHeight="1" ht="15">
      <c r="AF354" s="16"/>
      <c r="AG354" s="133">
        <f>ROUND((AG353-0.01),2)</f>
        <v>48.02</v>
      </c>
      <c r="AH354" s="134"/>
      <c r="AI354" s="135">
        <f>$C$2</f>
        <v>800</v>
      </c>
    </row>
    <row r="355" spans="1:38" customHeight="1" ht="15">
      <c r="AF355" s="16"/>
      <c r="AG355" s="133">
        <f>ROUND((AG354-0.01),2)</f>
        <v>48.01</v>
      </c>
      <c r="AH355" s="134"/>
      <c r="AI355" s="135">
        <f>$C$2</f>
        <v>800</v>
      </c>
    </row>
    <row r="356" spans="1:38" customHeight="1" ht="15">
      <c r="AF356" s="16"/>
      <c r="AG356" s="136">
        <f>ROUND((AG355-0.01),2)</f>
        <v>48</v>
      </c>
      <c r="AH356" s="137"/>
      <c r="AI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H105:Z105"/>
    <mergeCell ref="S107:Z107"/>
    <mergeCell ref="E1:H1"/>
    <mergeCell ref="AA2:AD2"/>
    <mergeCell ref="AA3:AD3"/>
    <mergeCell ref="B4:D4"/>
    <mergeCell ref="S4:AC4"/>
  </mergeCells>
  <conditionalFormatting sqref="AD8">
    <cfRule type="cellIs" dxfId="0" priority="1" operator="lessThan">
      <formula>0</formula>
    </cfRule>
  </conditionalFormatting>
  <conditionalFormatting sqref="AD9">
    <cfRule type="cellIs" dxfId="0" priority="2" operator="lessThan">
      <formula>0</formula>
    </cfRule>
  </conditionalFormatting>
  <conditionalFormatting sqref="AD10">
    <cfRule type="cellIs" dxfId="0" priority="3" operator="lessThan">
      <formula>0</formula>
    </cfRule>
  </conditionalFormatting>
  <conditionalFormatting sqref="AD11">
    <cfRule type="cellIs" dxfId="0" priority="4" operator="lessThan">
      <formula>0</formula>
    </cfRule>
  </conditionalFormatting>
  <conditionalFormatting sqref="AD12">
    <cfRule type="cellIs" dxfId="0" priority="5" operator="lessThan">
      <formula>0</formula>
    </cfRule>
  </conditionalFormatting>
  <conditionalFormatting sqref="AD13">
    <cfRule type="cellIs" dxfId="0" priority="6" operator="lessThan">
      <formula>0</formula>
    </cfRule>
  </conditionalFormatting>
  <conditionalFormatting sqref="AD14">
    <cfRule type="cellIs" dxfId="0" priority="7" operator="lessThan">
      <formula>0</formula>
    </cfRule>
  </conditionalFormatting>
  <conditionalFormatting sqref="AD15">
    <cfRule type="cellIs" dxfId="0" priority="8" operator="lessThan">
      <formula>0</formula>
    </cfRule>
  </conditionalFormatting>
  <conditionalFormatting sqref="AD16">
    <cfRule type="cellIs" dxfId="0" priority="9" operator="lessThan">
      <formula>0</formula>
    </cfRule>
  </conditionalFormatting>
  <conditionalFormatting sqref="AD17">
    <cfRule type="cellIs" dxfId="0" priority="10" operator="lessThan">
      <formula>0</formula>
    </cfRule>
  </conditionalFormatting>
  <conditionalFormatting sqref="AD18">
    <cfRule type="cellIs" dxfId="0" priority="11" operator="lessThan">
      <formula>0</formula>
    </cfRule>
  </conditionalFormatting>
  <conditionalFormatting sqref="AD19">
    <cfRule type="cellIs" dxfId="0" priority="12" operator="lessThan">
      <formula>0</formula>
    </cfRule>
  </conditionalFormatting>
  <conditionalFormatting sqref="AD20">
    <cfRule type="cellIs" dxfId="0" priority="13" operator="lessThan">
      <formula>0</formula>
    </cfRule>
  </conditionalFormatting>
  <conditionalFormatting sqref="AD21">
    <cfRule type="cellIs" dxfId="0" priority="14" operator="lessThan">
      <formula>0</formula>
    </cfRule>
  </conditionalFormatting>
  <conditionalFormatting sqref="AD22">
    <cfRule type="cellIs" dxfId="0" priority="15" operator="lessThan">
      <formula>0</formula>
    </cfRule>
  </conditionalFormatting>
  <conditionalFormatting sqref="AD23">
    <cfRule type="cellIs" dxfId="0" priority="16" operator="lessThan">
      <formula>0</formula>
    </cfRule>
  </conditionalFormatting>
  <conditionalFormatting sqref="AD24">
    <cfRule type="cellIs" dxfId="0" priority="17" operator="lessThan">
      <formula>0</formula>
    </cfRule>
  </conditionalFormatting>
  <conditionalFormatting sqref="AD25">
    <cfRule type="cellIs" dxfId="0" priority="18" operator="lessThan">
      <formula>0</formula>
    </cfRule>
  </conditionalFormatting>
  <conditionalFormatting sqref="AD26">
    <cfRule type="cellIs" dxfId="0" priority="19" operator="lessThan">
      <formula>0</formula>
    </cfRule>
  </conditionalFormatting>
  <conditionalFormatting sqref="AD27">
    <cfRule type="cellIs" dxfId="0" priority="20" operator="lessThan">
      <formula>0</formula>
    </cfRule>
  </conditionalFormatting>
  <conditionalFormatting sqref="AD28">
    <cfRule type="cellIs" dxfId="0" priority="21" operator="lessThan">
      <formula>0</formula>
    </cfRule>
  </conditionalFormatting>
  <conditionalFormatting sqref="AD29">
    <cfRule type="cellIs" dxfId="0" priority="22" operator="lessThan">
      <formula>0</formula>
    </cfRule>
  </conditionalFormatting>
  <conditionalFormatting sqref="AD30">
    <cfRule type="cellIs" dxfId="0" priority="23" operator="lessThan">
      <formula>0</formula>
    </cfRule>
  </conditionalFormatting>
  <conditionalFormatting sqref="AD31">
    <cfRule type="cellIs" dxfId="0" priority="24" operator="lessThan">
      <formula>0</formula>
    </cfRule>
  </conditionalFormatting>
  <conditionalFormatting sqref="AD32">
    <cfRule type="cellIs" dxfId="0" priority="25" operator="lessThan">
      <formula>0</formula>
    </cfRule>
  </conditionalFormatting>
  <conditionalFormatting sqref="AD33">
    <cfRule type="cellIs" dxfId="0" priority="26" operator="lessThan">
      <formula>0</formula>
    </cfRule>
  </conditionalFormatting>
  <conditionalFormatting sqref="AD34">
    <cfRule type="cellIs" dxfId="0" priority="27" operator="lessThan">
      <formula>0</formula>
    </cfRule>
  </conditionalFormatting>
  <conditionalFormatting sqref="AD35">
    <cfRule type="cellIs" dxfId="0" priority="28" operator="lessThan">
      <formula>0</formula>
    </cfRule>
  </conditionalFormatting>
  <conditionalFormatting sqref="AD36">
    <cfRule type="cellIs" dxfId="0" priority="29" operator="lessThan">
      <formula>0</formula>
    </cfRule>
  </conditionalFormatting>
  <conditionalFormatting sqref="AD37">
    <cfRule type="cellIs" dxfId="0" priority="30" operator="lessThan">
      <formula>0</formula>
    </cfRule>
  </conditionalFormatting>
  <conditionalFormatting sqref="AD38">
    <cfRule type="cellIs" dxfId="0" priority="31" operator="lessThan">
      <formula>0</formula>
    </cfRule>
  </conditionalFormatting>
  <conditionalFormatting sqref="AD39">
    <cfRule type="cellIs" dxfId="0" priority="32" operator="lessThan">
      <formula>0</formula>
    </cfRule>
  </conditionalFormatting>
  <conditionalFormatting sqref="AD40">
    <cfRule type="cellIs" dxfId="0" priority="33" operator="lessThan">
      <formula>0</formula>
    </cfRule>
  </conditionalFormatting>
  <conditionalFormatting sqref="AD41">
    <cfRule type="cellIs" dxfId="0" priority="34" operator="lessThan">
      <formula>0</formula>
    </cfRule>
  </conditionalFormatting>
  <conditionalFormatting sqref="AD42">
    <cfRule type="cellIs" dxfId="0" priority="35" operator="lessThan">
      <formula>0</formula>
    </cfRule>
  </conditionalFormatting>
  <conditionalFormatting sqref="AD43">
    <cfRule type="cellIs" dxfId="0" priority="36" operator="lessThan">
      <formula>0</formula>
    </cfRule>
  </conditionalFormatting>
  <conditionalFormatting sqref="AD44">
    <cfRule type="cellIs" dxfId="0" priority="37" operator="lessThan">
      <formula>0</formula>
    </cfRule>
  </conditionalFormatting>
  <conditionalFormatting sqref="AD45">
    <cfRule type="cellIs" dxfId="0" priority="38" operator="lessThan">
      <formula>0</formula>
    </cfRule>
  </conditionalFormatting>
  <conditionalFormatting sqref="AD46">
    <cfRule type="cellIs" dxfId="0" priority="39" operator="lessThan">
      <formula>0</formula>
    </cfRule>
  </conditionalFormatting>
  <conditionalFormatting sqref="AD47">
    <cfRule type="cellIs" dxfId="0" priority="40" operator="lessThan">
      <formula>0</formula>
    </cfRule>
  </conditionalFormatting>
  <conditionalFormatting sqref="AD48">
    <cfRule type="cellIs" dxfId="0" priority="41" operator="lessThan">
      <formula>0</formula>
    </cfRule>
  </conditionalFormatting>
  <conditionalFormatting sqref="AD49">
    <cfRule type="cellIs" dxfId="0" priority="42" operator="lessThan">
      <formula>0</formula>
    </cfRule>
  </conditionalFormatting>
  <conditionalFormatting sqref="AD50">
    <cfRule type="cellIs" dxfId="0" priority="43" operator="lessThan">
      <formula>0</formula>
    </cfRule>
  </conditionalFormatting>
  <conditionalFormatting sqref="AD51">
    <cfRule type="cellIs" dxfId="0" priority="44" operator="lessThan">
      <formula>0</formula>
    </cfRule>
  </conditionalFormatting>
  <conditionalFormatting sqref="AD52">
    <cfRule type="cellIs" dxfId="0" priority="45" operator="lessThan">
      <formula>0</formula>
    </cfRule>
  </conditionalFormatting>
  <conditionalFormatting sqref="AD53">
    <cfRule type="cellIs" dxfId="0" priority="46" operator="lessThan">
      <formula>0</formula>
    </cfRule>
  </conditionalFormatting>
  <conditionalFormatting sqref="AD54">
    <cfRule type="cellIs" dxfId="0" priority="47" operator="lessThan">
      <formula>0</formula>
    </cfRule>
  </conditionalFormatting>
  <conditionalFormatting sqref="AD55">
    <cfRule type="cellIs" dxfId="0" priority="48" operator="lessThan">
      <formula>0</formula>
    </cfRule>
  </conditionalFormatting>
  <conditionalFormatting sqref="AD56">
    <cfRule type="cellIs" dxfId="0" priority="49" operator="lessThan">
      <formula>0</formula>
    </cfRule>
  </conditionalFormatting>
  <conditionalFormatting sqref="AD57">
    <cfRule type="cellIs" dxfId="0" priority="50" operator="lessThan">
      <formula>0</formula>
    </cfRule>
  </conditionalFormatting>
  <conditionalFormatting sqref="AD58">
    <cfRule type="cellIs" dxfId="0" priority="51" operator="lessThan">
      <formula>0</formula>
    </cfRule>
  </conditionalFormatting>
  <conditionalFormatting sqref="AD59">
    <cfRule type="cellIs" dxfId="0" priority="52" operator="lessThan">
      <formula>0</formula>
    </cfRule>
  </conditionalFormatting>
  <conditionalFormatting sqref="AD60">
    <cfRule type="cellIs" dxfId="0" priority="53" operator="lessThan">
      <formula>0</formula>
    </cfRule>
  </conditionalFormatting>
  <conditionalFormatting sqref="AD61">
    <cfRule type="cellIs" dxfId="0" priority="54" operator="lessThan">
      <formula>0</formula>
    </cfRule>
  </conditionalFormatting>
  <conditionalFormatting sqref="AD62">
    <cfRule type="cellIs" dxfId="0" priority="55" operator="lessThan">
      <formula>0</formula>
    </cfRule>
  </conditionalFormatting>
  <conditionalFormatting sqref="AD63">
    <cfRule type="cellIs" dxfId="0" priority="56" operator="lessThan">
      <formula>0</formula>
    </cfRule>
  </conditionalFormatting>
  <conditionalFormatting sqref="AD64">
    <cfRule type="cellIs" dxfId="0" priority="57" operator="lessThan">
      <formula>0</formula>
    </cfRule>
  </conditionalFormatting>
  <conditionalFormatting sqref="AD65">
    <cfRule type="cellIs" dxfId="0" priority="58" operator="lessThan">
      <formula>0</formula>
    </cfRule>
  </conditionalFormatting>
  <conditionalFormatting sqref="AD66">
    <cfRule type="cellIs" dxfId="0" priority="59" operator="lessThan">
      <formula>0</formula>
    </cfRule>
  </conditionalFormatting>
  <conditionalFormatting sqref="AD67">
    <cfRule type="cellIs" dxfId="0" priority="60" operator="lessThan">
      <formula>0</formula>
    </cfRule>
  </conditionalFormatting>
  <conditionalFormatting sqref="AD68">
    <cfRule type="cellIs" dxfId="0" priority="61" operator="lessThan">
      <formula>0</formula>
    </cfRule>
  </conditionalFormatting>
  <conditionalFormatting sqref="AD69">
    <cfRule type="cellIs" dxfId="0" priority="62" operator="lessThan">
      <formula>0</formula>
    </cfRule>
  </conditionalFormatting>
  <conditionalFormatting sqref="AD70">
    <cfRule type="cellIs" dxfId="0" priority="63" operator="lessThan">
      <formula>0</formula>
    </cfRule>
  </conditionalFormatting>
  <conditionalFormatting sqref="AD71">
    <cfRule type="cellIs" dxfId="0" priority="64" operator="lessThan">
      <formula>0</formula>
    </cfRule>
  </conditionalFormatting>
  <conditionalFormatting sqref="AD72">
    <cfRule type="cellIs" dxfId="0" priority="65" operator="lessThan">
      <formula>0</formula>
    </cfRule>
  </conditionalFormatting>
  <conditionalFormatting sqref="AD73">
    <cfRule type="cellIs" dxfId="0" priority="66" operator="lessThan">
      <formula>0</formula>
    </cfRule>
  </conditionalFormatting>
  <conditionalFormatting sqref="AD74">
    <cfRule type="cellIs" dxfId="0" priority="67" operator="lessThan">
      <formula>0</formula>
    </cfRule>
  </conditionalFormatting>
  <conditionalFormatting sqref="AD75">
    <cfRule type="cellIs" dxfId="0" priority="68" operator="lessThan">
      <formula>0</formula>
    </cfRule>
  </conditionalFormatting>
  <conditionalFormatting sqref="AD76">
    <cfRule type="cellIs" dxfId="0" priority="69" operator="lessThan">
      <formula>0</formula>
    </cfRule>
  </conditionalFormatting>
  <conditionalFormatting sqref="AD77">
    <cfRule type="cellIs" dxfId="0" priority="70" operator="lessThan">
      <formula>0</formula>
    </cfRule>
  </conditionalFormatting>
  <conditionalFormatting sqref="AD78">
    <cfRule type="cellIs" dxfId="0" priority="71" operator="lessThan">
      <formula>0</formula>
    </cfRule>
  </conditionalFormatting>
  <conditionalFormatting sqref="AD79">
    <cfRule type="cellIs" dxfId="0" priority="72" operator="lessThan">
      <formula>0</formula>
    </cfRule>
  </conditionalFormatting>
  <conditionalFormatting sqref="AD80">
    <cfRule type="cellIs" dxfId="0" priority="73" operator="lessThan">
      <formula>0</formula>
    </cfRule>
  </conditionalFormatting>
  <conditionalFormatting sqref="AD81">
    <cfRule type="cellIs" dxfId="0" priority="74" operator="lessThan">
      <formula>0</formula>
    </cfRule>
  </conditionalFormatting>
  <conditionalFormatting sqref="AD82">
    <cfRule type="cellIs" dxfId="0" priority="75" operator="lessThan">
      <formula>0</formula>
    </cfRule>
  </conditionalFormatting>
  <conditionalFormatting sqref="AD83">
    <cfRule type="cellIs" dxfId="0" priority="76" operator="lessThan">
      <formula>0</formula>
    </cfRule>
  </conditionalFormatting>
  <conditionalFormatting sqref="AD84">
    <cfRule type="cellIs" dxfId="0" priority="77" operator="lessThan">
      <formula>0</formula>
    </cfRule>
  </conditionalFormatting>
  <conditionalFormatting sqref="AD85">
    <cfRule type="cellIs" dxfId="0" priority="78" operator="lessThan">
      <formula>0</formula>
    </cfRule>
  </conditionalFormatting>
  <conditionalFormatting sqref="AD86">
    <cfRule type="cellIs" dxfId="0" priority="79" operator="lessThan">
      <formula>0</formula>
    </cfRule>
  </conditionalFormatting>
  <conditionalFormatting sqref="AD87">
    <cfRule type="cellIs" dxfId="0" priority="80" operator="lessThan">
      <formula>0</formula>
    </cfRule>
  </conditionalFormatting>
  <conditionalFormatting sqref="AD88">
    <cfRule type="cellIs" dxfId="0" priority="81" operator="lessThan">
      <formula>0</formula>
    </cfRule>
  </conditionalFormatting>
  <conditionalFormatting sqref="AD89">
    <cfRule type="cellIs" dxfId="0" priority="82" operator="lessThan">
      <formula>0</formula>
    </cfRule>
  </conditionalFormatting>
  <conditionalFormatting sqref="AD90">
    <cfRule type="cellIs" dxfId="0" priority="83" operator="lessThan">
      <formula>0</formula>
    </cfRule>
  </conditionalFormatting>
  <conditionalFormatting sqref="AD91">
    <cfRule type="cellIs" dxfId="0" priority="84" operator="lessThan">
      <formula>0</formula>
    </cfRule>
  </conditionalFormatting>
  <conditionalFormatting sqref="AD92">
    <cfRule type="cellIs" dxfId="0" priority="85" operator="lessThan">
      <formula>0</formula>
    </cfRule>
  </conditionalFormatting>
  <conditionalFormatting sqref="AD93">
    <cfRule type="cellIs" dxfId="0" priority="86" operator="lessThan">
      <formula>0</formula>
    </cfRule>
  </conditionalFormatting>
  <conditionalFormatting sqref="AD94">
    <cfRule type="cellIs" dxfId="0" priority="87" operator="lessThan">
      <formula>0</formula>
    </cfRule>
  </conditionalFormatting>
  <conditionalFormatting sqref="AD95">
    <cfRule type="cellIs" dxfId="0" priority="88" operator="lessThan">
      <formula>0</formula>
    </cfRule>
  </conditionalFormatting>
  <conditionalFormatting sqref="AD96">
    <cfRule type="cellIs" dxfId="0" priority="89" operator="lessThan">
      <formula>0</formula>
    </cfRule>
  </conditionalFormatting>
  <conditionalFormatting sqref="AD97">
    <cfRule type="cellIs" dxfId="0" priority="90" operator="lessThan">
      <formula>0</formula>
    </cfRule>
  </conditionalFormatting>
  <conditionalFormatting sqref="AD98">
    <cfRule type="cellIs" dxfId="0" priority="91" operator="lessThan">
      <formula>0</formula>
    </cfRule>
  </conditionalFormatting>
  <conditionalFormatting sqref="AD99">
    <cfRule type="cellIs" dxfId="0" priority="92" operator="lessThan">
      <formula>0</formula>
    </cfRule>
  </conditionalFormatting>
  <conditionalFormatting sqref="AD100">
    <cfRule type="cellIs" dxfId="0" priority="93" operator="lessThan">
      <formula>0</formula>
    </cfRule>
  </conditionalFormatting>
  <conditionalFormatting sqref="AD101">
    <cfRule type="cellIs" dxfId="0" priority="94" operator="lessThan">
      <formula>0</formula>
    </cfRule>
  </conditionalFormatting>
  <conditionalFormatting sqref="AD102">
    <cfRule type="cellIs" dxfId="0" priority="95" operator="lessThan">
      <formula>0</formula>
    </cfRule>
  </conditionalFormatting>
  <conditionalFormatting sqref="AD103">
    <cfRule type="cellIs" dxfId="0" priority="96" operator="lessThan">
      <formula>0</formula>
    </cfRule>
  </conditionalFormatting>
  <conditionalFormatting sqref="AC8">
    <cfRule type="cellIs" dxfId="1" priority="97" operator="between">
      <formula>0</formula>
      <formula>1000000</formula>
    </cfRule>
  </conditionalFormatting>
  <conditionalFormatting sqref="AC9">
    <cfRule type="cellIs" dxfId="1" priority="98" operator="between">
      <formula>0</formula>
      <formula>1000000</formula>
    </cfRule>
  </conditionalFormatting>
  <conditionalFormatting sqref="AC10">
    <cfRule type="cellIs" dxfId="1" priority="99" operator="between">
      <formula>0</formula>
      <formula>1000000</formula>
    </cfRule>
  </conditionalFormatting>
  <conditionalFormatting sqref="AC11">
    <cfRule type="cellIs" dxfId="1" priority="100" operator="between">
      <formula>0</formula>
      <formula>1000000</formula>
    </cfRule>
  </conditionalFormatting>
  <conditionalFormatting sqref="AC12">
    <cfRule type="cellIs" dxfId="1" priority="101" operator="between">
      <formula>0</formula>
      <formula>1000000</formula>
    </cfRule>
  </conditionalFormatting>
  <conditionalFormatting sqref="AC13">
    <cfRule type="cellIs" dxfId="1" priority="102" operator="between">
      <formula>0</formula>
      <formula>1000000</formula>
    </cfRule>
  </conditionalFormatting>
  <conditionalFormatting sqref="AC14">
    <cfRule type="cellIs" dxfId="1" priority="103" operator="between">
      <formula>0</formula>
      <formula>1000000</formula>
    </cfRule>
  </conditionalFormatting>
  <conditionalFormatting sqref="AC15">
    <cfRule type="cellIs" dxfId="1" priority="104" operator="between">
      <formula>0</formula>
      <formula>1000000</formula>
    </cfRule>
  </conditionalFormatting>
  <conditionalFormatting sqref="AC16">
    <cfRule type="cellIs" dxfId="1" priority="105" operator="between">
      <formula>0</formula>
      <formula>1000000</formula>
    </cfRule>
  </conditionalFormatting>
  <conditionalFormatting sqref="AC17">
    <cfRule type="cellIs" dxfId="1" priority="106" operator="between">
      <formula>0</formula>
      <formula>1000000</formula>
    </cfRule>
  </conditionalFormatting>
  <conditionalFormatting sqref="AC18">
    <cfRule type="cellIs" dxfId="1" priority="107" operator="between">
      <formula>0</formula>
      <formula>1000000</formula>
    </cfRule>
  </conditionalFormatting>
  <conditionalFormatting sqref="AC19">
    <cfRule type="cellIs" dxfId="1" priority="108" operator="between">
      <formula>0</formula>
      <formula>1000000</formula>
    </cfRule>
  </conditionalFormatting>
  <conditionalFormatting sqref="AC20">
    <cfRule type="cellIs" dxfId="1" priority="109" operator="between">
      <formula>0</formula>
      <formula>1000000</formula>
    </cfRule>
  </conditionalFormatting>
  <conditionalFormatting sqref="AC21">
    <cfRule type="cellIs" dxfId="1" priority="110" operator="between">
      <formula>0</formula>
      <formula>1000000</formula>
    </cfRule>
  </conditionalFormatting>
  <conditionalFormatting sqref="AC22">
    <cfRule type="cellIs" dxfId="1" priority="111" operator="between">
      <formula>0</formula>
      <formula>1000000</formula>
    </cfRule>
  </conditionalFormatting>
  <conditionalFormatting sqref="AC23">
    <cfRule type="cellIs" dxfId="1" priority="112" operator="between">
      <formula>0</formula>
      <formula>1000000</formula>
    </cfRule>
  </conditionalFormatting>
  <conditionalFormatting sqref="AC24">
    <cfRule type="cellIs" dxfId="1" priority="113" operator="between">
      <formula>0</formula>
      <formula>1000000</formula>
    </cfRule>
  </conditionalFormatting>
  <conditionalFormatting sqref="AC25">
    <cfRule type="cellIs" dxfId="1" priority="114" operator="between">
      <formula>0</formula>
      <formula>1000000</formula>
    </cfRule>
  </conditionalFormatting>
  <conditionalFormatting sqref="AC26">
    <cfRule type="cellIs" dxfId="1" priority="115" operator="between">
      <formula>0</formula>
      <formula>1000000</formula>
    </cfRule>
  </conditionalFormatting>
  <conditionalFormatting sqref="AC27">
    <cfRule type="cellIs" dxfId="1" priority="116" operator="between">
      <formula>0</formula>
      <formula>1000000</formula>
    </cfRule>
  </conditionalFormatting>
  <conditionalFormatting sqref="AC28">
    <cfRule type="cellIs" dxfId="1" priority="117" operator="between">
      <formula>0</formula>
      <formula>1000000</formula>
    </cfRule>
  </conditionalFormatting>
  <conditionalFormatting sqref="AC29">
    <cfRule type="cellIs" dxfId="1" priority="118" operator="between">
      <formula>0</formula>
      <formula>1000000</formula>
    </cfRule>
  </conditionalFormatting>
  <conditionalFormatting sqref="AC30">
    <cfRule type="cellIs" dxfId="1" priority="119" operator="between">
      <formula>0</formula>
      <formula>1000000</formula>
    </cfRule>
  </conditionalFormatting>
  <conditionalFormatting sqref="AC31">
    <cfRule type="cellIs" dxfId="1" priority="120" operator="between">
      <formula>0</formula>
      <formula>1000000</formula>
    </cfRule>
  </conditionalFormatting>
  <conditionalFormatting sqref="AC32">
    <cfRule type="cellIs" dxfId="1" priority="121" operator="between">
      <formula>0</formula>
      <formula>1000000</formula>
    </cfRule>
  </conditionalFormatting>
  <conditionalFormatting sqref="AC33">
    <cfRule type="cellIs" dxfId="1" priority="122" operator="between">
      <formula>0</formula>
      <formula>1000000</formula>
    </cfRule>
  </conditionalFormatting>
  <conditionalFormatting sqref="AC34">
    <cfRule type="cellIs" dxfId="1" priority="123" operator="between">
      <formula>0</formula>
      <formula>1000000</formula>
    </cfRule>
  </conditionalFormatting>
  <conditionalFormatting sqref="AC35">
    <cfRule type="cellIs" dxfId="1" priority="124" operator="between">
      <formula>0</formula>
      <formula>1000000</formula>
    </cfRule>
  </conditionalFormatting>
  <conditionalFormatting sqref="AC36">
    <cfRule type="cellIs" dxfId="1" priority="125" operator="between">
      <formula>0</formula>
      <formula>1000000</formula>
    </cfRule>
  </conditionalFormatting>
  <conditionalFormatting sqref="AC37">
    <cfRule type="cellIs" dxfId="1" priority="126" operator="between">
      <formula>0</formula>
      <formula>1000000</formula>
    </cfRule>
  </conditionalFormatting>
  <conditionalFormatting sqref="AC38">
    <cfRule type="cellIs" dxfId="1" priority="127" operator="between">
      <formula>0</formula>
      <formula>1000000</formula>
    </cfRule>
  </conditionalFormatting>
  <conditionalFormatting sqref="AC39">
    <cfRule type="cellIs" dxfId="1" priority="128" operator="between">
      <formula>0</formula>
      <formula>1000000</formula>
    </cfRule>
  </conditionalFormatting>
  <conditionalFormatting sqref="AC40">
    <cfRule type="cellIs" dxfId="1" priority="129" operator="between">
      <formula>0</formula>
      <formula>1000000</formula>
    </cfRule>
  </conditionalFormatting>
  <conditionalFormatting sqref="AC41">
    <cfRule type="cellIs" dxfId="1" priority="130" operator="between">
      <formula>0</formula>
      <formula>1000000</formula>
    </cfRule>
  </conditionalFormatting>
  <conditionalFormatting sqref="AC42">
    <cfRule type="cellIs" dxfId="1" priority="131" operator="between">
      <formula>0</formula>
      <formula>1000000</formula>
    </cfRule>
  </conditionalFormatting>
  <conditionalFormatting sqref="AC43">
    <cfRule type="cellIs" dxfId="1" priority="132" operator="between">
      <formula>0</formula>
      <formula>1000000</formula>
    </cfRule>
  </conditionalFormatting>
  <conditionalFormatting sqref="AC44">
    <cfRule type="cellIs" dxfId="1" priority="133" operator="between">
      <formula>0</formula>
      <formula>1000000</formula>
    </cfRule>
  </conditionalFormatting>
  <conditionalFormatting sqref="AC45">
    <cfRule type="cellIs" dxfId="1" priority="134" operator="between">
      <formula>0</formula>
      <formula>1000000</formula>
    </cfRule>
  </conditionalFormatting>
  <conditionalFormatting sqref="AC46">
    <cfRule type="cellIs" dxfId="1" priority="135" operator="between">
      <formula>0</formula>
      <formula>1000000</formula>
    </cfRule>
  </conditionalFormatting>
  <conditionalFormatting sqref="AC47">
    <cfRule type="cellIs" dxfId="1" priority="136" operator="between">
      <formula>0</formula>
      <formula>1000000</formula>
    </cfRule>
  </conditionalFormatting>
  <conditionalFormatting sqref="AC48">
    <cfRule type="cellIs" dxfId="1" priority="137" operator="between">
      <formula>0</formula>
      <formula>1000000</formula>
    </cfRule>
  </conditionalFormatting>
  <conditionalFormatting sqref="AC49">
    <cfRule type="cellIs" dxfId="1" priority="138" operator="between">
      <formula>0</formula>
      <formula>1000000</formula>
    </cfRule>
  </conditionalFormatting>
  <conditionalFormatting sqref="AC50">
    <cfRule type="cellIs" dxfId="1" priority="139" operator="between">
      <formula>0</formula>
      <formula>1000000</formula>
    </cfRule>
  </conditionalFormatting>
  <conditionalFormatting sqref="AC51">
    <cfRule type="cellIs" dxfId="1" priority="140" operator="between">
      <formula>0</formula>
      <formula>1000000</formula>
    </cfRule>
  </conditionalFormatting>
  <conditionalFormatting sqref="AC52">
    <cfRule type="cellIs" dxfId="1" priority="141" operator="between">
      <formula>0</formula>
      <formula>1000000</formula>
    </cfRule>
  </conditionalFormatting>
  <conditionalFormatting sqref="AC53">
    <cfRule type="cellIs" dxfId="1" priority="142" operator="between">
      <formula>0</formula>
      <formula>1000000</formula>
    </cfRule>
  </conditionalFormatting>
  <conditionalFormatting sqref="AC54">
    <cfRule type="cellIs" dxfId="1" priority="143" operator="between">
      <formula>0</formula>
      <formula>1000000</formula>
    </cfRule>
  </conditionalFormatting>
  <conditionalFormatting sqref="AC55">
    <cfRule type="cellIs" dxfId="1" priority="144" operator="between">
      <formula>0</formula>
      <formula>1000000</formula>
    </cfRule>
  </conditionalFormatting>
  <conditionalFormatting sqref="AC56">
    <cfRule type="cellIs" dxfId="1" priority="145" operator="between">
      <formula>0</formula>
      <formula>1000000</formula>
    </cfRule>
  </conditionalFormatting>
  <conditionalFormatting sqref="AC57">
    <cfRule type="cellIs" dxfId="1" priority="146" operator="between">
      <formula>0</formula>
      <formula>1000000</formula>
    </cfRule>
  </conditionalFormatting>
  <conditionalFormatting sqref="AC58">
    <cfRule type="cellIs" dxfId="1" priority="147" operator="between">
      <formula>0</formula>
      <formula>1000000</formula>
    </cfRule>
  </conditionalFormatting>
  <conditionalFormatting sqref="AC59">
    <cfRule type="cellIs" dxfId="1" priority="148" operator="between">
      <formula>0</formula>
      <formula>1000000</formula>
    </cfRule>
  </conditionalFormatting>
  <conditionalFormatting sqref="AC60">
    <cfRule type="cellIs" dxfId="1" priority="149" operator="between">
      <formula>0</formula>
      <formula>1000000</formula>
    </cfRule>
  </conditionalFormatting>
  <conditionalFormatting sqref="AC61">
    <cfRule type="cellIs" dxfId="1" priority="150" operator="between">
      <formula>0</formula>
      <formula>1000000</formula>
    </cfRule>
  </conditionalFormatting>
  <conditionalFormatting sqref="AC62">
    <cfRule type="cellIs" dxfId="1" priority="151" operator="between">
      <formula>0</formula>
      <formula>1000000</formula>
    </cfRule>
  </conditionalFormatting>
  <conditionalFormatting sqref="AC63">
    <cfRule type="cellIs" dxfId="1" priority="152" operator="between">
      <formula>0</formula>
      <formula>1000000</formula>
    </cfRule>
  </conditionalFormatting>
  <conditionalFormatting sqref="AC64">
    <cfRule type="cellIs" dxfId="1" priority="153" operator="between">
      <formula>0</formula>
      <formula>1000000</formula>
    </cfRule>
  </conditionalFormatting>
  <conditionalFormatting sqref="AC65">
    <cfRule type="cellIs" dxfId="1" priority="154" operator="between">
      <formula>0</formula>
      <formula>1000000</formula>
    </cfRule>
  </conditionalFormatting>
  <conditionalFormatting sqref="AC66">
    <cfRule type="cellIs" dxfId="1" priority="155" operator="between">
      <formula>0</formula>
      <formula>1000000</formula>
    </cfRule>
  </conditionalFormatting>
  <conditionalFormatting sqref="AC67">
    <cfRule type="cellIs" dxfId="1" priority="156" operator="between">
      <formula>0</formula>
      <formula>1000000</formula>
    </cfRule>
  </conditionalFormatting>
  <conditionalFormatting sqref="AC68">
    <cfRule type="cellIs" dxfId="1" priority="157" operator="between">
      <formula>0</formula>
      <formula>1000000</formula>
    </cfRule>
  </conditionalFormatting>
  <conditionalFormatting sqref="AC69">
    <cfRule type="cellIs" dxfId="1" priority="158" operator="between">
      <formula>0</formula>
      <formula>1000000</formula>
    </cfRule>
  </conditionalFormatting>
  <conditionalFormatting sqref="AC70">
    <cfRule type="cellIs" dxfId="1" priority="159" operator="between">
      <formula>0</formula>
      <formula>1000000</formula>
    </cfRule>
  </conditionalFormatting>
  <conditionalFormatting sqref="AC71">
    <cfRule type="cellIs" dxfId="1" priority="160" operator="between">
      <formula>0</formula>
      <formula>1000000</formula>
    </cfRule>
  </conditionalFormatting>
  <conditionalFormatting sqref="AC72">
    <cfRule type="cellIs" dxfId="1" priority="161" operator="between">
      <formula>0</formula>
      <formula>1000000</formula>
    </cfRule>
  </conditionalFormatting>
  <conditionalFormatting sqref="AC73">
    <cfRule type="cellIs" dxfId="1" priority="162" operator="between">
      <formula>0</formula>
      <formula>1000000</formula>
    </cfRule>
  </conditionalFormatting>
  <conditionalFormatting sqref="AC74">
    <cfRule type="cellIs" dxfId="1" priority="163" operator="between">
      <formula>0</formula>
      <formula>1000000</formula>
    </cfRule>
  </conditionalFormatting>
  <conditionalFormatting sqref="AC75">
    <cfRule type="cellIs" dxfId="1" priority="164" operator="between">
      <formula>0</formula>
      <formula>1000000</formula>
    </cfRule>
  </conditionalFormatting>
  <conditionalFormatting sqref="AC76">
    <cfRule type="cellIs" dxfId="1" priority="165" operator="between">
      <formula>0</formula>
      <formula>1000000</formula>
    </cfRule>
  </conditionalFormatting>
  <conditionalFormatting sqref="AC77">
    <cfRule type="cellIs" dxfId="1" priority="166" operator="between">
      <formula>0</formula>
      <formula>1000000</formula>
    </cfRule>
  </conditionalFormatting>
  <conditionalFormatting sqref="AC78">
    <cfRule type="cellIs" dxfId="1" priority="167" operator="between">
      <formula>0</formula>
      <formula>1000000</formula>
    </cfRule>
  </conditionalFormatting>
  <conditionalFormatting sqref="AC79">
    <cfRule type="cellIs" dxfId="1" priority="168" operator="between">
      <formula>0</formula>
      <formula>1000000</formula>
    </cfRule>
  </conditionalFormatting>
  <conditionalFormatting sqref="AC80">
    <cfRule type="cellIs" dxfId="1" priority="169" operator="between">
      <formula>0</formula>
      <formula>1000000</formula>
    </cfRule>
  </conditionalFormatting>
  <conditionalFormatting sqref="AC81">
    <cfRule type="cellIs" dxfId="1" priority="170" operator="between">
      <formula>0</formula>
      <formula>1000000</formula>
    </cfRule>
  </conditionalFormatting>
  <conditionalFormatting sqref="AC82">
    <cfRule type="cellIs" dxfId="1" priority="171" operator="between">
      <formula>0</formula>
      <formula>1000000</formula>
    </cfRule>
  </conditionalFormatting>
  <conditionalFormatting sqref="AC83">
    <cfRule type="cellIs" dxfId="1" priority="172" operator="between">
      <formula>0</formula>
      <formula>1000000</formula>
    </cfRule>
  </conditionalFormatting>
  <conditionalFormatting sqref="AC84">
    <cfRule type="cellIs" dxfId="1" priority="173" operator="between">
      <formula>0</formula>
      <formula>1000000</formula>
    </cfRule>
  </conditionalFormatting>
  <conditionalFormatting sqref="AC85">
    <cfRule type="cellIs" dxfId="1" priority="174" operator="between">
      <formula>0</formula>
      <formula>1000000</formula>
    </cfRule>
  </conditionalFormatting>
  <conditionalFormatting sqref="AC86">
    <cfRule type="cellIs" dxfId="1" priority="175" operator="between">
      <formula>0</formula>
      <formula>1000000</formula>
    </cfRule>
  </conditionalFormatting>
  <conditionalFormatting sqref="AC87">
    <cfRule type="cellIs" dxfId="1" priority="176" operator="between">
      <formula>0</formula>
      <formula>1000000</formula>
    </cfRule>
  </conditionalFormatting>
  <conditionalFormatting sqref="AC88">
    <cfRule type="cellIs" dxfId="1" priority="177" operator="between">
      <formula>0</formula>
      <formula>1000000</formula>
    </cfRule>
  </conditionalFormatting>
  <conditionalFormatting sqref="AC89">
    <cfRule type="cellIs" dxfId="1" priority="178" operator="between">
      <formula>0</formula>
      <formula>1000000</formula>
    </cfRule>
  </conditionalFormatting>
  <conditionalFormatting sqref="AC90">
    <cfRule type="cellIs" dxfId="1" priority="179" operator="between">
      <formula>0</formula>
      <formula>1000000</formula>
    </cfRule>
  </conditionalFormatting>
  <conditionalFormatting sqref="AC91">
    <cfRule type="cellIs" dxfId="1" priority="180" operator="between">
      <formula>0</formula>
      <formula>1000000</formula>
    </cfRule>
  </conditionalFormatting>
  <conditionalFormatting sqref="AC92">
    <cfRule type="cellIs" dxfId="1" priority="181" operator="between">
      <formula>0</formula>
      <formula>1000000</formula>
    </cfRule>
  </conditionalFormatting>
  <conditionalFormatting sqref="AC93">
    <cfRule type="cellIs" dxfId="1" priority="182" operator="between">
      <formula>0</formula>
      <formula>1000000</formula>
    </cfRule>
  </conditionalFormatting>
  <conditionalFormatting sqref="AC94">
    <cfRule type="cellIs" dxfId="1" priority="183" operator="between">
      <formula>0</formula>
      <formula>1000000</formula>
    </cfRule>
  </conditionalFormatting>
  <conditionalFormatting sqref="AC95">
    <cfRule type="cellIs" dxfId="1" priority="184" operator="between">
      <formula>0</formula>
      <formula>1000000</formula>
    </cfRule>
  </conditionalFormatting>
  <conditionalFormatting sqref="AC96">
    <cfRule type="cellIs" dxfId="1" priority="185" operator="between">
      <formula>0</formula>
      <formula>1000000</formula>
    </cfRule>
  </conditionalFormatting>
  <conditionalFormatting sqref="AC97">
    <cfRule type="cellIs" dxfId="1" priority="186" operator="between">
      <formula>0</formula>
      <formula>1000000</formula>
    </cfRule>
  </conditionalFormatting>
  <conditionalFormatting sqref="AC98">
    <cfRule type="cellIs" dxfId="1" priority="187" operator="between">
      <formula>0</formula>
      <formula>1000000</formula>
    </cfRule>
  </conditionalFormatting>
  <conditionalFormatting sqref="AC99">
    <cfRule type="cellIs" dxfId="1" priority="188" operator="between">
      <formula>0</formula>
      <formula>1000000</formula>
    </cfRule>
  </conditionalFormatting>
  <conditionalFormatting sqref="AC100">
    <cfRule type="cellIs" dxfId="1" priority="189" operator="between">
      <formula>0</formula>
      <formula>1000000</formula>
    </cfRule>
  </conditionalFormatting>
  <conditionalFormatting sqref="AC101">
    <cfRule type="cellIs" dxfId="1" priority="190" operator="between">
      <formula>0</formula>
      <formula>1000000</formula>
    </cfRule>
  </conditionalFormatting>
  <conditionalFormatting sqref="AC102">
    <cfRule type="cellIs" dxfId="1" priority="191" operator="between">
      <formula>0</formula>
      <formula>1000000</formula>
    </cfRule>
  </conditionalFormatting>
  <conditionalFormatting sqref="AC103">
    <cfRule type="cellIs" dxfId="1" priority="192" operator="between">
      <formula>0</formula>
      <formula>1000000</formula>
    </cfRule>
  </conditionalFormatting>
  <conditionalFormatting sqref="M8">
    <cfRule type="cellIs" dxfId="2" priority="193" operator="greaterThan">
      <formula>0</formula>
    </cfRule>
  </conditionalFormatting>
  <conditionalFormatting sqref="M9">
    <cfRule type="cellIs" dxfId="2" priority="194" operator="greaterThan">
      <formula>0</formula>
    </cfRule>
  </conditionalFormatting>
  <conditionalFormatting sqref="M10">
    <cfRule type="cellIs" dxfId="2" priority="195" operator="greaterThan">
      <formula>0</formula>
    </cfRule>
  </conditionalFormatting>
  <conditionalFormatting sqref="M11">
    <cfRule type="cellIs" dxfId="2" priority="196" operator="greaterThan">
      <formula>0</formula>
    </cfRule>
  </conditionalFormatting>
  <conditionalFormatting sqref="M12">
    <cfRule type="cellIs" dxfId="2" priority="197" operator="greaterThan">
      <formula>0</formula>
    </cfRule>
  </conditionalFormatting>
  <conditionalFormatting sqref="M13">
    <cfRule type="cellIs" dxfId="2" priority="198" operator="greaterThan">
      <formula>0</formula>
    </cfRule>
  </conditionalFormatting>
  <conditionalFormatting sqref="M14">
    <cfRule type="cellIs" dxfId="2" priority="199" operator="greaterThan">
      <formula>0</formula>
    </cfRule>
  </conditionalFormatting>
  <conditionalFormatting sqref="M15">
    <cfRule type="cellIs" dxfId="2" priority="200" operator="greaterThan">
      <formula>0</formula>
    </cfRule>
  </conditionalFormatting>
  <conditionalFormatting sqref="M16">
    <cfRule type="cellIs" dxfId="2" priority="201" operator="greaterThan">
      <formula>0</formula>
    </cfRule>
  </conditionalFormatting>
  <conditionalFormatting sqref="M17">
    <cfRule type="cellIs" dxfId="2" priority="202" operator="greaterThan">
      <formula>0</formula>
    </cfRule>
  </conditionalFormatting>
  <conditionalFormatting sqref="M18">
    <cfRule type="cellIs" dxfId="2" priority="203" operator="greaterThan">
      <formula>0</formula>
    </cfRule>
  </conditionalFormatting>
  <conditionalFormatting sqref="M19">
    <cfRule type="cellIs" dxfId="2" priority="204" operator="greaterThan">
      <formula>0</formula>
    </cfRule>
  </conditionalFormatting>
  <conditionalFormatting sqref="M20">
    <cfRule type="cellIs" dxfId="2" priority="205" operator="greaterThan">
      <formula>0</formula>
    </cfRule>
  </conditionalFormatting>
  <conditionalFormatting sqref="M21">
    <cfRule type="cellIs" dxfId="2" priority="206" operator="greaterThan">
      <formula>0</formula>
    </cfRule>
  </conditionalFormatting>
  <conditionalFormatting sqref="M22">
    <cfRule type="cellIs" dxfId="2" priority="207" operator="greaterThan">
      <formula>0</formula>
    </cfRule>
  </conditionalFormatting>
  <conditionalFormatting sqref="M23">
    <cfRule type="cellIs" dxfId="2" priority="208" operator="greaterThan">
      <formula>0</formula>
    </cfRule>
  </conditionalFormatting>
  <conditionalFormatting sqref="M24">
    <cfRule type="cellIs" dxfId="2" priority="209" operator="greaterThan">
      <formula>0</formula>
    </cfRule>
  </conditionalFormatting>
  <conditionalFormatting sqref="M25">
    <cfRule type="cellIs" dxfId="2" priority="210" operator="greaterThan">
      <formula>0</formula>
    </cfRule>
  </conditionalFormatting>
  <conditionalFormatting sqref="M26">
    <cfRule type="cellIs" dxfId="2" priority="211" operator="greaterThan">
      <formula>0</formula>
    </cfRule>
  </conditionalFormatting>
  <conditionalFormatting sqref="M27">
    <cfRule type="cellIs" dxfId="2" priority="212" operator="greaterThan">
      <formula>0</formula>
    </cfRule>
  </conditionalFormatting>
  <conditionalFormatting sqref="M28">
    <cfRule type="cellIs" dxfId="2" priority="213" operator="greaterThan">
      <formula>0</formula>
    </cfRule>
  </conditionalFormatting>
  <conditionalFormatting sqref="M29">
    <cfRule type="cellIs" dxfId="2" priority="214" operator="greaterThan">
      <formula>0</formula>
    </cfRule>
  </conditionalFormatting>
  <conditionalFormatting sqref="M30">
    <cfRule type="cellIs" dxfId="2" priority="215" operator="greaterThan">
      <formula>0</formula>
    </cfRule>
  </conditionalFormatting>
  <conditionalFormatting sqref="M31">
    <cfRule type="cellIs" dxfId="2" priority="216" operator="greaterThan">
      <formula>0</formula>
    </cfRule>
  </conditionalFormatting>
  <conditionalFormatting sqref="M32">
    <cfRule type="cellIs" dxfId="2" priority="217" operator="greaterThan">
      <formula>0</formula>
    </cfRule>
  </conditionalFormatting>
  <conditionalFormatting sqref="M33">
    <cfRule type="cellIs" dxfId="2" priority="218" operator="greaterThan">
      <formula>0</formula>
    </cfRule>
  </conditionalFormatting>
  <conditionalFormatting sqref="M34">
    <cfRule type="cellIs" dxfId="2" priority="219" operator="greaterThan">
      <formula>0</formula>
    </cfRule>
  </conditionalFormatting>
  <conditionalFormatting sqref="M35">
    <cfRule type="cellIs" dxfId="2" priority="220" operator="greaterThan">
      <formula>0</formula>
    </cfRule>
  </conditionalFormatting>
  <conditionalFormatting sqref="M36">
    <cfRule type="cellIs" dxfId="2" priority="221" operator="greaterThan">
      <formula>0</formula>
    </cfRule>
  </conditionalFormatting>
  <conditionalFormatting sqref="M37">
    <cfRule type="cellIs" dxfId="2" priority="222" operator="greaterThan">
      <formula>0</formula>
    </cfRule>
  </conditionalFormatting>
  <conditionalFormatting sqref="M38">
    <cfRule type="cellIs" dxfId="2" priority="223" operator="greaterThan">
      <formula>0</formula>
    </cfRule>
  </conditionalFormatting>
  <conditionalFormatting sqref="M39">
    <cfRule type="cellIs" dxfId="2" priority="224" operator="greaterThan">
      <formula>0</formula>
    </cfRule>
  </conditionalFormatting>
  <conditionalFormatting sqref="M40">
    <cfRule type="cellIs" dxfId="2" priority="225" operator="greaterThan">
      <formula>0</formula>
    </cfRule>
  </conditionalFormatting>
  <conditionalFormatting sqref="M41">
    <cfRule type="cellIs" dxfId="2" priority="226" operator="greaterThan">
      <formula>0</formula>
    </cfRule>
  </conditionalFormatting>
  <conditionalFormatting sqref="M42">
    <cfRule type="cellIs" dxfId="2" priority="227" operator="greaterThan">
      <formula>0</formula>
    </cfRule>
  </conditionalFormatting>
  <conditionalFormatting sqref="M43">
    <cfRule type="cellIs" dxfId="2" priority="228" operator="greaterThan">
      <formula>0</formula>
    </cfRule>
  </conditionalFormatting>
  <conditionalFormatting sqref="M44">
    <cfRule type="cellIs" dxfId="2" priority="229" operator="greaterThan">
      <formula>0</formula>
    </cfRule>
  </conditionalFormatting>
  <conditionalFormatting sqref="M45">
    <cfRule type="cellIs" dxfId="2" priority="230" operator="greaterThan">
      <formula>0</formula>
    </cfRule>
  </conditionalFormatting>
  <conditionalFormatting sqref="M46">
    <cfRule type="cellIs" dxfId="2" priority="231" operator="greaterThan">
      <formula>0</formula>
    </cfRule>
  </conditionalFormatting>
  <conditionalFormatting sqref="M47">
    <cfRule type="cellIs" dxfId="2" priority="232" operator="greaterThan">
      <formula>0</formula>
    </cfRule>
  </conditionalFormatting>
  <conditionalFormatting sqref="M48">
    <cfRule type="cellIs" dxfId="2" priority="233" operator="greaterThan">
      <formula>0</formula>
    </cfRule>
  </conditionalFormatting>
  <conditionalFormatting sqref="M49">
    <cfRule type="cellIs" dxfId="2" priority="234" operator="greaterThan">
      <formula>0</formula>
    </cfRule>
  </conditionalFormatting>
  <conditionalFormatting sqref="M50">
    <cfRule type="cellIs" dxfId="2" priority="235" operator="greaterThan">
      <formula>0</formula>
    </cfRule>
  </conditionalFormatting>
  <conditionalFormatting sqref="M51">
    <cfRule type="cellIs" dxfId="2" priority="236" operator="greaterThan">
      <formula>0</formula>
    </cfRule>
  </conditionalFormatting>
  <conditionalFormatting sqref="M52">
    <cfRule type="cellIs" dxfId="2" priority="237" operator="greaterThan">
      <formula>0</formula>
    </cfRule>
  </conditionalFormatting>
  <conditionalFormatting sqref="M53">
    <cfRule type="cellIs" dxfId="2" priority="238" operator="greaterThan">
      <formula>0</formula>
    </cfRule>
  </conditionalFormatting>
  <conditionalFormatting sqref="M54">
    <cfRule type="cellIs" dxfId="2" priority="239" operator="greaterThan">
      <formula>0</formula>
    </cfRule>
  </conditionalFormatting>
  <conditionalFormatting sqref="M55">
    <cfRule type="cellIs" dxfId="2" priority="240" operator="greaterThan">
      <formula>0</formula>
    </cfRule>
  </conditionalFormatting>
  <conditionalFormatting sqref="M56">
    <cfRule type="cellIs" dxfId="2" priority="241" operator="greaterThan">
      <formula>0</formula>
    </cfRule>
  </conditionalFormatting>
  <conditionalFormatting sqref="M57">
    <cfRule type="cellIs" dxfId="2" priority="242" operator="greaterThan">
      <formula>0</formula>
    </cfRule>
  </conditionalFormatting>
  <conditionalFormatting sqref="M58">
    <cfRule type="cellIs" dxfId="2" priority="243" operator="greaterThan">
      <formula>0</formula>
    </cfRule>
  </conditionalFormatting>
  <conditionalFormatting sqref="M59">
    <cfRule type="cellIs" dxfId="2" priority="244" operator="greaterThan">
      <formula>0</formula>
    </cfRule>
  </conditionalFormatting>
  <conditionalFormatting sqref="M60">
    <cfRule type="cellIs" dxfId="2" priority="245" operator="greaterThan">
      <formula>0</formula>
    </cfRule>
  </conditionalFormatting>
  <conditionalFormatting sqref="M61">
    <cfRule type="cellIs" dxfId="2" priority="246" operator="greaterThan">
      <formula>0</formula>
    </cfRule>
  </conditionalFormatting>
  <conditionalFormatting sqref="M62">
    <cfRule type="cellIs" dxfId="2" priority="247" operator="greaterThan">
      <formula>0</formula>
    </cfRule>
  </conditionalFormatting>
  <conditionalFormatting sqref="M63">
    <cfRule type="cellIs" dxfId="2" priority="248" operator="greaterThan">
      <formula>0</formula>
    </cfRule>
  </conditionalFormatting>
  <conditionalFormatting sqref="M64">
    <cfRule type="cellIs" dxfId="2" priority="249" operator="greaterThan">
      <formula>0</formula>
    </cfRule>
  </conditionalFormatting>
  <conditionalFormatting sqref="M65">
    <cfRule type="cellIs" dxfId="2" priority="250" operator="greaterThan">
      <formula>0</formula>
    </cfRule>
  </conditionalFormatting>
  <conditionalFormatting sqref="M66">
    <cfRule type="cellIs" dxfId="2" priority="251" operator="greaterThan">
      <formula>0</formula>
    </cfRule>
  </conditionalFormatting>
  <conditionalFormatting sqref="M67">
    <cfRule type="cellIs" dxfId="2" priority="252" operator="greaterThan">
      <formula>0</formula>
    </cfRule>
  </conditionalFormatting>
  <conditionalFormatting sqref="M68">
    <cfRule type="cellIs" dxfId="2" priority="253" operator="greaterThan">
      <formula>0</formula>
    </cfRule>
  </conditionalFormatting>
  <conditionalFormatting sqref="M69">
    <cfRule type="cellIs" dxfId="2" priority="254" operator="greaterThan">
      <formula>0</formula>
    </cfRule>
  </conditionalFormatting>
  <conditionalFormatting sqref="M70">
    <cfRule type="cellIs" dxfId="2" priority="255" operator="greaterThan">
      <formula>0</formula>
    </cfRule>
  </conditionalFormatting>
  <conditionalFormatting sqref="M71">
    <cfRule type="cellIs" dxfId="2" priority="256" operator="greaterThan">
      <formula>0</formula>
    </cfRule>
  </conditionalFormatting>
  <conditionalFormatting sqref="M72">
    <cfRule type="cellIs" dxfId="2" priority="257" operator="greaterThan">
      <formula>0</formula>
    </cfRule>
  </conditionalFormatting>
  <conditionalFormatting sqref="M73">
    <cfRule type="cellIs" dxfId="2" priority="258" operator="greaterThan">
      <formula>0</formula>
    </cfRule>
  </conditionalFormatting>
  <conditionalFormatting sqref="M74">
    <cfRule type="cellIs" dxfId="2" priority="259" operator="greaterThan">
      <formula>0</formula>
    </cfRule>
  </conditionalFormatting>
  <conditionalFormatting sqref="M75">
    <cfRule type="cellIs" dxfId="2" priority="260" operator="greaterThan">
      <formula>0</formula>
    </cfRule>
  </conditionalFormatting>
  <conditionalFormatting sqref="M76">
    <cfRule type="cellIs" dxfId="2" priority="261" operator="greaterThan">
      <formula>0</formula>
    </cfRule>
  </conditionalFormatting>
  <conditionalFormatting sqref="M77">
    <cfRule type="cellIs" dxfId="2" priority="262" operator="greaterThan">
      <formula>0</formula>
    </cfRule>
  </conditionalFormatting>
  <conditionalFormatting sqref="M78">
    <cfRule type="cellIs" dxfId="2" priority="263" operator="greaterThan">
      <formula>0</formula>
    </cfRule>
  </conditionalFormatting>
  <conditionalFormatting sqref="M79">
    <cfRule type="cellIs" dxfId="2" priority="264" operator="greaterThan">
      <formula>0</formula>
    </cfRule>
  </conditionalFormatting>
  <conditionalFormatting sqref="M80">
    <cfRule type="cellIs" dxfId="2" priority="265" operator="greaterThan">
      <formula>0</formula>
    </cfRule>
  </conditionalFormatting>
  <conditionalFormatting sqref="M81">
    <cfRule type="cellIs" dxfId="2" priority="266" operator="greaterThan">
      <formula>0</formula>
    </cfRule>
  </conditionalFormatting>
  <conditionalFormatting sqref="M82">
    <cfRule type="cellIs" dxfId="2" priority="267" operator="greaterThan">
      <formula>0</formula>
    </cfRule>
  </conditionalFormatting>
  <conditionalFormatting sqref="M83">
    <cfRule type="cellIs" dxfId="2" priority="268" operator="greaterThan">
      <formula>0</formula>
    </cfRule>
  </conditionalFormatting>
  <conditionalFormatting sqref="M84">
    <cfRule type="cellIs" dxfId="2" priority="269" operator="greaterThan">
      <formula>0</formula>
    </cfRule>
  </conditionalFormatting>
  <conditionalFormatting sqref="M85">
    <cfRule type="cellIs" dxfId="2" priority="270" operator="greaterThan">
      <formula>0</formula>
    </cfRule>
  </conditionalFormatting>
  <conditionalFormatting sqref="M86">
    <cfRule type="cellIs" dxfId="2" priority="271" operator="greaterThan">
      <formula>0</formula>
    </cfRule>
  </conditionalFormatting>
  <conditionalFormatting sqref="M87">
    <cfRule type="cellIs" dxfId="2" priority="272" operator="greaterThan">
      <formula>0</formula>
    </cfRule>
  </conditionalFormatting>
  <conditionalFormatting sqref="M88">
    <cfRule type="cellIs" dxfId="2" priority="273" operator="greaterThan">
      <formula>0</formula>
    </cfRule>
  </conditionalFormatting>
  <conditionalFormatting sqref="M89">
    <cfRule type="cellIs" dxfId="2" priority="274" operator="greaterThan">
      <formula>0</formula>
    </cfRule>
  </conditionalFormatting>
  <conditionalFormatting sqref="M90">
    <cfRule type="cellIs" dxfId="2" priority="275" operator="greaterThan">
      <formula>0</formula>
    </cfRule>
  </conditionalFormatting>
  <conditionalFormatting sqref="M91">
    <cfRule type="cellIs" dxfId="2" priority="276" operator="greaterThan">
      <formula>0</formula>
    </cfRule>
  </conditionalFormatting>
  <conditionalFormatting sqref="M92">
    <cfRule type="cellIs" dxfId="2" priority="277" operator="greaterThan">
      <formula>0</formula>
    </cfRule>
  </conditionalFormatting>
  <conditionalFormatting sqref="M93">
    <cfRule type="cellIs" dxfId="2" priority="278" operator="greaterThan">
      <formula>0</formula>
    </cfRule>
  </conditionalFormatting>
  <conditionalFormatting sqref="M94">
    <cfRule type="cellIs" dxfId="2" priority="279" operator="greaterThan">
      <formula>0</formula>
    </cfRule>
  </conditionalFormatting>
  <conditionalFormatting sqref="M95">
    <cfRule type="cellIs" dxfId="2" priority="280" operator="greaterThan">
      <formula>0</formula>
    </cfRule>
  </conditionalFormatting>
  <conditionalFormatting sqref="M96">
    <cfRule type="cellIs" dxfId="2" priority="281" operator="greaterThan">
      <formula>0</formula>
    </cfRule>
  </conditionalFormatting>
  <conditionalFormatting sqref="M97">
    <cfRule type="cellIs" dxfId="2" priority="282" operator="greaterThan">
      <formula>0</formula>
    </cfRule>
  </conditionalFormatting>
  <conditionalFormatting sqref="M98">
    <cfRule type="cellIs" dxfId="2" priority="283" operator="greaterThan">
      <formula>0</formula>
    </cfRule>
  </conditionalFormatting>
  <conditionalFormatting sqref="M99">
    <cfRule type="cellIs" dxfId="2" priority="284" operator="greaterThan">
      <formula>0</formula>
    </cfRule>
  </conditionalFormatting>
  <conditionalFormatting sqref="M100">
    <cfRule type="cellIs" dxfId="2" priority="285" operator="greaterThan">
      <formula>0</formula>
    </cfRule>
  </conditionalFormatting>
  <conditionalFormatting sqref="M101">
    <cfRule type="cellIs" dxfId="2" priority="286" operator="greaterThan">
      <formula>0</formula>
    </cfRule>
  </conditionalFormatting>
  <conditionalFormatting sqref="M102">
    <cfRule type="cellIs" dxfId="2" priority="287" operator="greaterThan">
      <formula>0</formula>
    </cfRule>
  </conditionalFormatting>
  <conditionalFormatting sqref="M103">
    <cfRule type="cellIs" dxfId="2" priority="288" operator="greaterThan">
      <formula>0</formula>
    </cfRule>
  </conditionalFormatting>
  <conditionalFormatting sqref="M104">
    <cfRule type="cellIs" dxfId="2" priority="289" operator="greaterThan">
      <formula>0</formula>
    </cfRule>
  </conditionalFormatting>
  <conditionalFormatting sqref="P8">
    <cfRule type="cellIs" dxfId="2" priority="290" operator="greaterThan">
      <formula>0</formula>
    </cfRule>
  </conditionalFormatting>
  <conditionalFormatting sqref="P9">
    <cfRule type="cellIs" dxfId="2" priority="291" operator="greaterThan">
      <formula>0</formula>
    </cfRule>
  </conditionalFormatting>
  <conditionalFormatting sqref="P10">
    <cfRule type="cellIs" dxfId="2" priority="292" operator="greaterThan">
      <formula>0</formula>
    </cfRule>
  </conditionalFormatting>
  <conditionalFormatting sqref="P11">
    <cfRule type="cellIs" dxfId="2" priority="293" operator="greaterThan">
      <formula>0</formula>
    </cfRule>
  </conditionalFormatting>
  <conditionalFormatting sqref="P12">
    <cfRule type="cellIs" dxfId="2" priority="294" operator="greaterThan">
      <formula>0</formula>
    </cfRule>
  </conditionalFormatting>
  <conditionalFormatting sqref="P13">
    <cfRule type="cellIs" dxfId="2" priority="295" operator="greaterThan">
      <formula>0</formula>
    </cfRule>
  </conditionalFormatting>
  <conditionalFormatting sqref="P14">
    <cfRule type="cellIs" dxfId="2" priority="296" operator="greaterThan">
      <formula>0</formula>
    </cfRule>
  </conditionalFormatting>
  <conditionalFormatting sqref="P15">
    <cfRule type="cellIs" dxfId="2" priority="297" operator="greaterThan">
      <formula>0</formula>
    </cfRule>
  </conditionalFormatting>
  <conditionalFormatting sqref="P16">
    <cfRule type="cellIs" dxfId="2" priority="298" operator="greaterThan">
      <formula>0</formula>
    </cfRule>
  </conditionalFormatting>
  <conditionalFormatting sqref="P17">
    <cfRule type="cellIs" dxfId="2" priority="299" operator="greaterThan">
      <formula>0</formula>
    </cfRule>
  </conditionalFormatting>
  <conditionalFormatting sqref="P18">
    <cfRule type="cellIs" dxfId="2" priority="300" operator="greaterThan">
      <formula>0</formula>
    </cfRule>
  </conditionalFormatting>
  <conditionalFormatting sqref="P19">
    <cfRule type="cellIs" dxfId="2" priority="301" operator="greaterThan">
      <formula>0</formula>
    </cfRule>
  </conditionalFormatting>
  <conditionalFormatting sqref="P20">
    <cfRule type="cellIs" dxfId="2" priority="302" operator="greaterThan">
      <formula>0</formula>
    </cfRule>
  </conditionalFormatting>
  <conditionalFormatting sqref="P21">
    <cfRule type="cellIs" dxfId="2" priority="303" operator="greaterThan">
      <formula>0</formula>
    </cfRule>
  </conditionalFormatting>
  <conditionalFormatting sqref="P22">
    <cfRule type="cellIs" dxfId="2" priority="304" operator="greaterThan">
      <formula>0</formula>
    </cfRule>
  </conditionalFormatting>
  <conditionalFormatting sqref="P23">
    <cfRule type="cellIs" dxfId="2" priority="305" operator="greaterThan">
      <formula>0</formula>
    </cfRule>
  </conditionalFormatting>
  <conditionalFormatting sqref="P24">
    <cfRule type="cellIs" dxfId="2" priority="306" operator="greaterThan">
      <formula>0</formula>
    </cfRule>
  </conditionalFormatting>
  <conditionalFormatting sqref="P25">
    <cfRule type="cellIs" dxfId="2" priority="307" operator="greaterThan">
      <formula>0</formula>
    </cfRule>
  </conditionalFormatting>
  <conditionalFormatting sqref="P26">
    <cfRule type="cellIs" dxfId="2" priority="308" operator="greaterThan">
      <formula>0</formula>
    </cfRule>
  </conditionalFormatting>
  <conditionalFormatting sqref="P27">
    <cfRule type="cellIs" dxfId="2" priority="309" operator="greaterThan">
      <formula>0</formula>
    </cfRule>
  </conditionalFormatting>
  <conditionalFormatting sqref="P28">
    <cfRule type="cellIs" dxfId="2" priority="310" operator="greaterThan">
      <formula>0</formula>
    </cfRule>
  </conditionalFormatting>
  <conditionalFormatting sqref="P29">
    <cfRule type="cellIs" dxfId="2" priority="311" operator="greaterThan">
      <formula>0</formula>
    </cfRule>
  </conditionalFormatting>
  <conditionalFormatting sqref="P30">
    <cfRule type="cellIs" dxfId="2" priority="312" operator="greaterThan">
      <formula>0</formula>
    </cfRule>
  </conditionalFormatting>
  <conditionalFormatting sqref="P31">
    <cfRule type="cellIs" dxfId="2" priority="313" operator="greaterThan">
      <formula>0</formula>
    </cfRule>
  </conditionalFormatting>
  <conditionalFormatting sqref="P32">
    <cfRule type="cellIs" dxfId="2" priority="314" operator="greaterThan">
      <formula>0</formula>
    </cfRule>
  </conditionalFormatting>
  <conditionalFormatting sqref="P33">
    <cfRule type="cellIs" dxfId="2" priority="315" operator="greaterThan">
      <formula>0</formula>
    </cfRule>
  </conditionalFormatting>
  <conditionalFormatting sqref="P34">
    <cfRule type="cellIs" dxfId="2" priority="316" operator="greaterThan">
      <formula>0</formula>
    </cfRule>
  </conditionalFormatting>
  <conditionalFormatting sqref="P35">
    <cfRule type="cellIs" dxfId="2" priority="317" operator="greaterThan">
      <formula>0</formula>
    </cfRule>
  </conditionalFormatting>
  <conditionalFormatting sqref="P36">
    <cfRule type="cellIs" dxfId="2" priority="318" operator="greaterThan">
      <formula>0</formula>
    </cfRule>
  </conditionalFormatting>
  <conditionalFormatting sqref="P37">
    <cfRule type="cellIs" dxfId="2" priority="319" operator="greaterThan">
      <formula>0</formula>
    </cfRule>
  </conditionalFormatting>
  <conditionalFormatting sqref="P38">
    <cfRule type="cellIs" dxfId="2" priority="320" operator="greaterThan">
      <formula>0</formula>
    </cfRule>
  </conditionalFormatting>
  <conditionalFormatting sqref="P39">
    <cfRule type="cellIs" dxfId="2" priority="321" operator="greaterThan">
      <formula>0</formula>
    </cfRule>
  </conditionalFormatting>
  <conditionalFormatting sqref="P40">
    <cfRule type="cellIs" dxfId="2" priority="322" operator="greaterThan">
      <formula>0</formula>
    </cfRule>
  </conditionalFormatting>
  <conditionalFormatting sqref="P41">
    <cfRule type="cellIs" dxfId="2" priority="323" operator="greaterThan">
      <formula>0</formula>
    </cfRule>
  </conditionalFormatting>
  <conditionalFormatting sqref="P42">
    <cfRule type="cellIs" dxfId="2" priority="324" operator="greaterThan">
      <formula>0</formula>
    </cfRule>
  </conditionalFormatting>
  <conditionalFormatting sqref="P43">
    <cfRule type="cellIs" dxfId="2" priority="325" operator="greaterThan">
      <formula>0</formula>
    </cfRule>
  </conditionalFormatting>
  <conditionalFormatting sqref="P44">
    <cfRule type="cellIs" dxfId="2" priority="326" operator="greaterThan">
      <formula>0</formula>
    </cfRule>
  </conditionalFormatting>
  <conditionalFormatting sqref="P45">
    <cfRule type="cellIs" dxfId="2" priority="327" operator="greaterThan">
      <formula>0</formula>
    </cfRule>
  </conditionalFormatting>
  <conditionalFormatting sqref="P46">
    <cfRule type="cellIs" dxfId="2" priority="328" operator="greaterThan">
      <formula>0</formula>
    </cfRule>
  </conditionalFormatting>
  <conditionalFormatting sqref="P47">
    <cfRule type="cellIs" dxfId="2" priority="329" operator="greaterThan">
      <formula>0</formula>
    </cfRule>
  </conditionalFormatting>
  <conditionalFormatting sqref="P48">
    <cfRule type="cellIs" dxfId="2" priority="330" operator="greaterThan">
      <formula>0</formula>
    </cfRule>
  </conditionalFormatting>
  <conditionalFormatting sqref="P49">
    <cfRule type="cellIs" dxfId="2" priority="331" operator="greaterThan">
      <formula>0</formula>
    </cfRule>
  </conditionalFormatting>
  <conditionalFormatting sqref="P50">
    <cfRule type="cellIs" dxfId="2" priority="332" operator="greaterThan">
      <formula>0</formula>
    </cfRule>
  </conditionalFormatting>
  <conditionalFormatting sqref="P51">
    <cfRule type="cellIs" dxfId="2" priority="333" operator="greaterThan">
      <formula>0</formula>
    </cfRule>
  </conditionalFormatting>
  <conditionalFormatting sqref="P52">
    <cfRule type="cellIs" dxfId="2" priority="334" operator="greaterThan">
      <formula>0</formula>
    </cfRule>
  </conditionalFormatting>
  <conditionalFormatting sqref="P53">
    <cfRule type="cellIs" dxfId="2" priority="335" operator="greaterThan">
      <formula>0</formula>
    </cfRule>
  </conditionalFormatting>
  <conditionalFormatting sqref="P54">
    <cfRule type="cellIs" dxfId="2" priority="336" operator="greaterThan">
      <formula>0</formula>
    </cfRule>
  </conditionalFormatting>
  <conditionalFormatting sqref="P55">
    <cfRule type="cellIs" dxfId="2" priority="337" operator="greaterThan">
      <formula>0</formula>
    </cfRule>
  </conditionalFormatting>
  <conditionalFormatting sqref="P56">
    <cfRule type="cellIs" dxfId="2" priority="338" operator="greaterThan">
      <formula>0</formula>
    </cfRule>
  </conditionalFormatting>
  <conditionalFormatting sqref="P57">
    <cfRule type="cellIs" dxfId="2" priority="339" operator="greaterThan">
      <formula>0</formula>
    </cfRule>
  </conditionalFormatting>
  <conditionalFormatting sqref="P58">
    <cfRule type="cellIs" dxfId="2" priority="340" operator="greaterThan">
      <formula>0</formula>
    </cfRule>
  </conditionalFormatting>
  <conditionalFormatting sqref="P59">
    <cfRule type="cellIs" dxfId="2" priority="341" operator="greaterThan">
      <formula>0</formula>
    </cfRule>
  </conditionalFormatting>
  <conditionalFormatting sqref="P60">
    <cfRule type="cellIs" dxfId="2" priority="342" operator="greaterThan">
      <formula>0</formula>
    </cfRule>
  </conditionalFormatting>
  <conditionalFormatting sqref="P61">
    <cfRule type="cellIs" dxfId="2" priority="343" operator="greaterThan">
      <formula>0</formula>
    </cfRule>
  </conditionalFormatting>
  <conditionalFormatting sqref="P62">
    <cfRule type="cellIs" dxfId="2" priority="344" operator="greaterThan">
      <formula>0</formula>
    </cfRule>
  </conditionalFormatting>
  <conditionalFormatting sqref="P63">
    <cfRule type="cellIs" dxfId="2" priority="345" operator="greaterThan">
      <formula>0</formula>
    </cfRule>
  </conditionalFormatting>
  <conditionalFormatting sqref="P64">
    <cfRule type="cellIs" dxfId="2" priority="346" operator="greaterThan">
      <formula>0</formula>
    </cfRule>
  </conditionalFormatting>
  <conditionalFormatting sqref="P65">
    <cfRule type="cellIs" dxfId="2" priority="347" operator="greaterThan">
      <formula>0</formula>
    </cfRule>
  </conditionalFormatting>
  <conditionalFormatting sqref="P66">
    <cfRule type="cellIs" dxfId="2" priority="348" operator="greaterThan">
      <formula>0</formula>
    </cfRule>
  </conditionalFormatting>
  <conditionalFormatting sqref="P67">
    <cfRule type="cellIs" dxfId="2" priority="349" operator="greaterThan">
      <formula>0</formula>
    </cfRule>
  </conditionalFormatting>
  <conditionalFormatting sqref="P68">
    <cfRule type="cellIs" dxfId="2" priority="350" operator="greaterThan">
      <formula>0</formula>
    </cfRule>
  </conditionalFormatting>
  <conditionalFormatting sqref="P69">
    <cfRule type="cellIs" dxfId="2" priority="351" operator="greaterThan">
      <formula>0</formula>
    </cfRule>
  </conditionalFormatting>
  <conditionalFormatting sqref="P70">
    <cfRule type="cellIs" dxfId="2" priority="352" operator="greaterThan">
      <formula>0</formula>
    </cfRule>
  </conditionalFormatting>
  <conditionalFormatting sqref="P71">
    <cfRule type="cellIs" dxfId="2" priority="353" operator="greaterThan">
      <formula>0</formula>
    </cfRule>
  </conditionalFormatting>
  <conditionalFormatting sqref="P72">
    <cfRule type="cellIs" dxfId="2" priority="354" operator="greaterThan">
      <formula>0</formula>
    </cfRule>
  </conditionalFormatting>
  <conditionalFormatting sqref="P73">
    <cfRule type="cellIs" dxfId="2" priority="355" operator="greaterThan">
      <formula>0</formula>
    </cfRule>
  </conditionalFormatting>
  <conditionalFormatting sqref="P74">
    <cfRule type="cellIs" dxfId="2" priority="356" operator="greaterThan">
      <formula>0</formula>
    </cfRule>
  </conditionalFormatting>
  <conditionalFormatting sqref="P75">
    <cfRule type="cellIs" dxfId="2" priority="357" operator="greaterThan">
      <formula>0</formula>
    </cfRule>
  </conditionalFormatting>
  <conditionalFormatting sqref="P76">
    <cfRule type="cellIs" dxfId="2" priority="358" operator="greaterThan">
      <formula>0</formula>
    </cfRule>
  </conditionalFormatting>
  <conditionalFormatting sqref="P77">
    <cfRule type="cellIs" dxfId="2" priority="359" operator="greaterThan">
      <formula>0</formula>
    </cfRule>
  </conditionalFormatting>
  <conditionalFormatting sqref="P78">
    <cfRule type="cellIs" dxfId="2" priority="360" operator="greaterThan">
      <formula>0</formula>
    </cfRule>
  </conditionalFormatting>
  <conditionalFormatting sqref="P79">
    <cfRule type="cellIs" dxfId="2" priority="361" operator="greaterThan">
      <formula>0</formula>
    </cfRule>
  </conditionalFormatting>
  <conditionalFormatting sqref="P80">
    <cfRule type="cellIs" dxfId="2" priority="362" operator="greaterThan">
      <formula>0</formula>
    </cfRule>
  </conditionalFormatting>
  <conditionalFormatting sqref="P81">
    <cfRule type="cellIs" dxfId="2" priority="363" operator="greaterThan">
      <formula>0</formula>
    </cfRule>
  </conditionalFormatting>
  <conditionalFormatting sqref="P82">
    <cfRule type="cellIs" dxfId="2" priority="364" operator="greaterThan">
      <formula>0</formula>
    </cfRule>
  </conditionalFormatting>
  <conditionalFormatting sqref="P83">
    <cfRule type="cellIs" dxfId="2" priority="365" operator="greaterThan">
      <formula>0</formula>
    </cfRule>
  </conditionalFormatting>
  <conditionalFormatting sqref="P84">
    <cfRule type="cellIs" dxfId="2" priority="366" operator="greaterThan">
      <formula>0</formula>
    </cfRule>
  </conditionalFormatting>
  <conditionalFormatting sqref="P85">
    <cfRule type="cellIs" dxfId="2" priority="367" operator="greaterThan">
      <formula>0</formula>
    </cfRule>
  </conditionalFormatting>
  <conditionalFormatting sqref="P86">
    <cfRule type="cellIs" dxfId="2" priority="368" operator="greaterThan">
      <formula>0</formula>
    </cfRule>
  </conditionalFormatting>
  <conditionalFormatting sqref="P87">
    <cfRule type="cellIs" dxfId="2" priority="369" operator="greaterThan">
      <formula>0</formula>
    </cfRule>
  </conditionalFormatting>
  <conditionalFormatting sqref="P88">
    <cfRule type="cellIs" dxfId="2" priority="370" operator="greaterThan">
      <formula>0</formula>
    </cfRule>
  </conditionalFormatting>
  <conditionalFormatting sqref="P89">
    <cfRule type="cellIs" dxfId="2" priority="371" operator="greaterThan">
      <formula>0</formula>
    </cfRule>
  </conditionalFormatting>
  <conditionalFormatting sqref="P90">
    <cfRule type="cellIs" dxfId="2" priority="372" operator="greaterThan">
      <formula>0</formula>
    </cfRule>
  </conditionalFormatting>
  <conditionalFormatting sqref="P91">
    <cfRule type="cellIs" dxfId="2" priority="373" operator="greaterThan">
      <formula>0</formula>
    </cfRule>
  </conditionalFormatting>
  <conditionalFormatting sqref="P92">
    <cfRule type="cellIs" dxfId="2" priority="374" operator="greaterThan">
      <formula>0</formula>
    </cfRule>
  </conditionalFormatting>
  <conditionalFormatting sqref="P93">
    <cfRule type="cellIs" dxfId="2" priority="375" operator="greaterThan">
      <formula>0</formula>
    </cfRule>
  </conditionalFormatting>
  <conditionalFormatting sqref="P94">
    <cfRule type="cellIs" dxfId="2" priority="376" operator="greaterThan">
      <formula>0</formula>
    </cfRule>
  </conditionalFormatting>
  <conditionalFormatting sqref="P95">
    <cfRule type="cellIs" dxfId="2" priority="377" operator="greaterThan">
      <formula>0</formula>
    </cfRule>
  </conditionalFormatting>
  <conditionalFormatting sqref="P96">
    <cfRule type="cellIs" dxfId="2" priority="378" operator="greaterThan">
      <formula>0</formula>
    </cfRule>
  </conditionalFormatting>
  <conditionalFormatting sqref="P97">
    <cfRule type="cellIs" dxfId="2" priority="379" operator="greaterThan">
      <formula>0</formula>
    </cfRule>
  </conditionalFormatting>
  <conditionalFormatting sqref="P98">
    <cfRule type="cellIs" dxfId="2" priority="380" operator="greaterThan">
      <formula>0</formula>
    </cfRule>
  </conditionalFormatting>
  <conditionalFormatting sqref="P99">
    <cfRule type="cellIs" dxfId="2" priority="381" operator="greaterThan">
      <formula>0</formula>
    </cfRule>
  </conditionalFormatting>
  <conditionalFormatting sqref="P100">
    <cfRule type="cellIs" dxfId="2" priority="382" operator="greaterThan">
      <formula>0</formula>
    </cfRule>
  </conditionalFormatting>
  <conditionalFormatting sqref="P101">
    <cfRule type="cellIs" dxfId="2" priority="383" operator="greaterThan">
      <formula>0</formula>
    </cfRule>
  </conditionalFormatting>
  <conditionalFormatting sqref="P102">
    <cfRule type="cellIs" dxfId="2" priority="384" operator="greaterThan">
      <formula>0</formula>
    </cfRule>
  </conditionalFormatting>
  <conditionalFormatting sqref="P103">
    <cfRule type="cellIs" dxfId="2" priority="385" operator="greaterThan">
      <formula>0</formula>
    </cfRule>
  </conditionalFormatting>
  <conditionalFormatting sqref="P104">
    <cfRule type="cellIs" dxfId="2" priority="386" operator="greaterThan">
      <formula>0</formula>
    </cfRule>
  </conditionalFormatting>
  <conditionalFormatting sqref="Q8">
    <cfRule type="cellIs" dxfId="3" priority="387" operator="greaterThan">
      <formula>0</formula>
    </cfRule>
  </conditionalFormatting>
  <conditionalFormatting sqref="Q9">
    <cfRule type="cellIs" dxfId="3" priority="388" operator="greaterThan">
      <formula>0</formula>
    </cfRule>
  </conditionalFormatting>
  <conditionalFormatting sqref="Q10">
    <cfRule type="cellIs" dxfId="3" priority="389" operator="greaterThan">
      <formula>0</formula>
    </cfRule>
  </conditionalFormatting>
  <conditionalFormatting sqref="Q11">
    <cfRule type="cellIs" dxfId="3" priority="390" operator="greaterThan">
      <formula>0</formula>
    </cfRule>
  </conditionalFormatting>
  <conditionalFormatting sqref="Q12">
    <cfRule type="cellIs" dxfId="3" priority="391" operator="greaterThan">
      <formula>0</formula>
    </cfRule>
  </conditionalFormatting>
  <conditionalFormatting sqref="Q13">
    <cfRule type="cellIs" dxfId="3" priority="392" operator="greaterThan">
      <formula>0</formula>
    </cfRule>
  </conditionalFormatting>
  <conditionalFormatting sqref="Q14">
    <cfRule type="cellIs" dxfId="3" priority="393" operator="greaterThan">
      <formula>0</formula>
    </cfRule>
  </conditionalFormatting>
  <conditionalFormatting sqref="Q15">
    <cfRule type="cellIs" dxfId="3" priority="394" operator="greaterThan">
      <formula>0</formula>
    </cfRule>
  </conditionalFormatting>
  <conditionalFormatting sqref="Q16">
    <cfRule type="cellIs" dxfId="3" priority="395" operator="greaterThan">
      <formula>0</formula>
    </cfRule>
  </conditionalFormatting>
  <conditionalFormatting sqref="Q17">
    <cfRule type="cellIs" dxfId="3" priority="396" operator="greaterThan">
      <formula>0</formula>
    </cfRule>
  </conditionalFormatting>
  <conditionalFormatting sqref="Q18">
    <cfRule type="cellIs" dxfId="3" priority="397" operator="greaterThan">
      <formula>0</formula>
    </cfRule>
  </conditionalFormatting>
  <conditionalFormatting sqref="Q19">
    <cfRule type="cellIs" dxfId="3" priority="398" operator="greaterThan">
      <formula>0</formula>
    </cfRule>
  </conditionalFormatting>
  <conditionalFormatting sqref="Q20">
    <cfRule type="cellIs" dxfId="3" priority="399" operator="greaterThan">
      <formula>0</formula>
    </cfRule>
  </conditionalFormatting>
  <conditionalFormatting sqref="Q21">
    <cfRule type="cellIs" dxfId="3" priority="400" operator="greaterThan">
      <formula>0</formula>
    </cfRule>
  </conditionalFormatting>
  <conditionalFormatting sqref="Q22">
    <cfRule type="cellIs" dxfId="3" priority="401" operator="greaterThan">
      <formula>0</formula>
    </cfRule>
  </conditionalFormatting>
  <conditionalFormatting sqref="Q23">
    <cfRule type="cellIs" dxfId="3" priority="402" operator="greaterThan">
      <formula>0</formula>
    </cfRule>
  </conditionalFormatting>
  <conditionalFormatting sqref="Q24">
    <cfRule type="cellIs" dxfId="3" priority="403" operator="greaterThan">
      <formula>0</formula>
    </cfRule>
  </conditionalFormatting>
  <conditionalFormatting sqref="Q25">
    <cfRule type="cellIs" dxfId="3" priority="404" operator="greaterThan">
      <formula>0</formula>
    </cfRule>
  </conditionalFormatting>
  <conditionalFormatting sqref="Q26">
    <cfRule type="cellIs" dxfId="3" priority="405" operator="greaterThan">
      <formula>0</formula>
    </cfRule>
  </conditionalFormatting>
  <conditionalFormatting sqref="Q27">
    <cfRule type="cellIs" dxfId="3" priority="406" operator="greaterThan">
      <formula>0</formula>
    </cfRule>
  </conditionalFormatting>
  <conditionalFormatting sqref="Q28">
    <cfRule type="cellIs" dxfId="3" priority="407" operator="greaterThan">
      <formula>0</formula>
    </cfRule>
  </conditionalFormatting>
  <conditionalFormatting sqref="Q29">
    <cfRule type="cellIs" dxfId="3" priority="408" operator="greaterThan">
      <formula>0</formula>
    </cfRule>
  </conditionalFormatting>
  <conditionalFormatting sqref="Q30">
    <cfRule type="cellIs" dxfId="3" priority="409" operator="greaterThan">
      <formula>0</formula>
    </cfRule>
  </conditionalFormatting>
  <conditionalFormatting sqref="Q31">
    <cfRule type="cellIs" dxfId="3" priority="410" operator="greaterThan">
      <formula>0</formula>
    </cfRule>
  </conditionalFormatting>
  <conditionalFormatting sqref="Q32">
    <cfRule type="cellIs" dxfId="3" priority="411" operator="greaterThan">
      <formula>0</formula>
    </cfRule>
  </conditionalFormatting>
  <conditionalFormatting sqref="Q33">
    <cfRule type="cellIs" dxfId="3" priority="412" operator="greaterThan">
      <formula>0</formula>
    </cfRule>
  </conditionalFormatting>
  <conditionalFormatting sqref="Q34">
    <cfRule type="cellIs" dxfId="3" priority="413" operator="greaterThan">
      <formula>0</formula>
    </cfRule>
  </conditionalFormatting>
  <conditionalFormatting sqref="Q35">
    <cfRule type="cellIs" dxfId="3" priority="414" operator="greaterThan">
      <formula>0</formula>
    </cfRule>
  </conditionalFormatting>
  <conditionalFormatting sqref="Q36">
    <cfRule type="cellIs" dxfId="3" priority="415" operator="greaterThan">
      <formula>0</formula>
    </cfRule>
  </conditionalFormatting>
  <conditionalFormatting sqref="Q37">
    <cfRule type="cellIs" dxfId="3" priority="416" operator="greaterThan">
      <formula>0</formula>
    </cfRule>
  </conditionalFormatting>
  <conditionalFormatting sqref="Q38">
    <cfRule type="cellIs" dxfId="3" priority="417" operator="greaterThan">
      <formula>0</formula>
    </cfRule>
  </conditionalFormatting>
  <conditionalFormatting sqref="Q39">
    <cfRule type="cellIs" dxfId="3" priority="418" operator="greaterThan">
      <formula>0</formula>
    </cfRule>
  </conditionalFormatting>
  <conditionalFormatting sqref="Q40">
    <cfRule type="cellIs" dxfId="3" priority="419" operator="greaterThan">
      <formula>0</formula>
    </cfRule>
  </conditionalFormatting>
  <conditionalFormatting sqref="Q41">
    <cfRule type="cellIs" dxfId="3" priority="420" operator="greaterThan">
      <formula>0</formula>
    </cfRule>
  </conditionalFormatting>
  <conditionalFormatting sqref="Q42">
    <cfRule type="cellIs" dxfId="3" priority="421" operator="greaterThan">
      <formula>0</formula>
    </cfRule>
  </conditionalFormatting>
  <conditionalFormatting sqref="Q43">
    <cfRule type="cellIs" dxfId="3" priority="422" operator="greaterThan">
      <formula>0</formula>
    </cfRule>
  </conditionalFormatting>
  <conditionalFormatting sqref="Q44">
    <cfRule type="cellIs" dxfId="3" priority="423" operator="greaterThan">
      <formula>0</formula>
    </cfRule>
  </conditionalFormatting>
  <conditionalFormatting sqref="Q45">
    <cfRule type="cellIs" dxfId="3" priority="424" operator="greaterThan">
      <formula>0</formula>
    </cfRule>
  </conditionalFormatting>
  <conditionalFormatting sqref="Q46">
    <cfRule type="cellIs" dxfId="3" priority="425" operator="greaterThan">
      <formula>0</formula>
    </cfRule>
  </conditionalFormatting>
  <conditionalFormatting sqref="Q47">
    <cfRule type="cellIs" dxfId="3" priority="426" operator="greaterThan">
      <formula>0</formula>
    </cfRule>
  </conditionalFormatting>
  <conditionalFormatting sqref="Q48">
    <cfRule type="cellIs" dxfId="3" priority="427" operator="greaterThan">
      <formula>0</formula>
    </cfRule>
  </conditionalFormatting>
  <conditionalFormatting sqref="Q49">
    <cfRule type="cellIs" dxfId="3" priority="428" operator="greaterThan">
      <formula>0</formula>
    </cfRule>
  </conditionalFormatting>
  <conditionalFormatting sqref="Q50">
    <cfRule type="cellIs" dxfId="3" priority="429" operator="greaterThan">
      <formula>0</formula>
    </cfRule>
  </conditionalFormatting>
  <conditionalFormatting sqref="Q51">
    <cfRule type="cellIs" dxfId="3" priority="430" operator="greaterThan">
      <formula>0</formula>
    </cfRule>
  </conditionalFormatting>
  <conditionalFormatting sqref="Q52">
    <cfRule type="cellIs" dxfId="3" priority="431" operator="greaterThan">
      <formula>0</formula>
    </cfRule>
  </conditionalFormatting>
  <conditionalFormatting sqref="Q53">
    <cfRule type="cellIs" dxfId="3" priority="432" operator="greaterThan">
      <formula>0</formula>
    </cfRule>
  </conditionalFormatting>
  <conditionalFormatting sqref="Q54">
    <cfRule type="cellIs" dxfId="3" priority="433" operator="greaterThan">
      <formula>0</formula>
    </cfRule>
  </conditionalFormatting>
  <conditionalFormatting sqref="Q55">
    <cfRule type="cellIs" dxfId="3" priority="434" operator="greaterThan">
      <formula>0</formula>
    </cfRule>
  </conditionalFormatting>
  <conditionalFormatting sqref="Q56">
    <cfRule type="cellIs" dxfId="3" priority="435" operator="greaterThan">
      <formula>0</formula>
    </cfRule>
  </conditionalFormatting>
  <conditionalFormatting sqref="Q57">
    <cfRule type="cellIs" dxfId="3" priority="436" operator="greaterThan">
      <formula>0</formula>
    </cfRule>
  </conditionalFormatting>
  <conditionalFormatting sqref="Q58">
    <cfRule type="cellIs" dxfId="3" priority="437" operator="greaterThan">
      <formula>0</formula>
    </cfRule>
  </conditionalFormatting>
  <conditionalFormatting sqref="Q59">
    <cfRule type="cellIs" dxfId="3" priority="438" operator="greaterThan">
      <formula>0</formula>
    </cfRule>
  </conditionalFormatting>
  <conditionalFormatting sqref="Q60">
    <cfRule type="cellIs" dxfId="3" priority="439" operator="greaterThan">
      <formula>0</formula>
    </cfRule>
  </conditionalFormatting>
  <conditionalFormatting sqref="Q61">
    <cfRule type="cellIs" dxfId="3" priority="440" operator="greaterThan">
      <formula>0</formula>
    </cfRule>
  </conditionalFormatting>
  <conditionalFormatting sqref="Q62">
    <cfRule type="cellIs" dxfId="3" priority="441" operator="greaterThan">
      <formula>0</formula>
    </cfRule>
  </conditionalFormatting>
  <conditionalFormatting sqref="Q63">
    <cfRule type="cellIs" dxfId="3" priority="442" operator="greaterThan">
      <formula>0</formula>
    </cfRule>
  </conditionalFormatting>
  <conditionalFormatting sqref="Q64">
    <cfRule type="cellIs" dxfId="3" priority="443" operator="greaterThan">
      <formula>0</formula>
    </cfRule>
  </conditionalFormatting>
  <conditionalFormatting sqref="Q65">
    <cfRule type="cellIs" dxfId="3" priority="444" operator="greaterThan">
      <formula>0</formula>
    </cfRule>
  </conditionalFormatting>
  <conditionalFormatting sqref="Q66">
    <cfRule type="cellIs" dxfId="3" priority="445" operator="greaterThan">
      <formula>0</formula>
    </cfRule>
  </conditionalFormatting>
  <conditionalFormatting sqref="Q67">
    <cfRule type="cellIs" dxfId="3" priority="446" operator="greaterThan">
      <formula>0</formula>
    </cfRule>
  </conditionalFormatting>
  <conditionalFormatting sqref="Q68">
    <cfRule type="cellIs" dxfId="3" priority="447" operator="greaterThan">
      <formula>0</formula>
    </cfRule>
  </conditionalFormatting>
  <conditionalFormatting sqref="Q69">
    <cfRule type="cellIs" dxfId="3" priority="448" operator="greaterThan">
      <formula>0</formula>
    </cfRule>
  </conditionalFormatting>
  <conditionalFormatting sqref="Q70">
    <cfRule type="cellIs" dxfId="3" priority="449" operator="greaterThan">
      <formula>0</formula>
    </cfRule>
  </conditionalFormatting>
  <conditionalFormatting sqref="Q71">
    <cfRule type="cellIs" dxfId="3" priority="450" operator="greaterThan">
      <formula>0</formula>
    </cfRule>
  </conditionalFormatting>
  <conditionalFormatting sqref="Q72">
    <cfRule type="cellIs" dxfId="3" priority="451" operator="greaterThan">
      <formula>0</formula>
    </cfRule>
  </conditionalFormatting>
  <conditionalFormatting sqref="Q73">
    <cfRule type="cellIs" dxfId="3" priority="452" operator="greaterThan">
      <formula>0</formula>
    </cfRule>
  </conditionalFormatting>
  <conditionalFormatting sqref="Q74">
    <cfRule type="cellIs" dxfId="3" priority="453" operator="greaterThan">
      <formula>0</formula>
    </cfRule>
  </conditionalFormatting>
  <conditionalFormatting sqref="Q75">
    <cfRule type="cellIs" dxfId="3" priority="454" operator="greaterThan">
      <formula>0</formula>
    </cfRule>
  </conditionalFormatting>
  <conditionalFormatting sqref="Q76">
    <cfRule type="cellIs" dxfId="3" priority="455" operator="greaterThan">
      <formula>0</formula>
    </cfRule>
  </conditionalFormatting>
  <conditionalFormatting sqref="Q77">
    <cfRule type="cellIs" dxfId="3" priority="456" operator="greaterThan">
      <formula>0</formula>
    </cfRule>
  </conditionalFormatting>
  <conditionalFormatting sqref="Q78">
    <cfRule type="cellIs" dxfId="3" priority="457" operator="greaterThan">
      <formula>0</formula>
    </cfRule>
  </conditionalFormatting>
  <conditionalFormatting sqref="Q79">
    <cfRule type="cellIs" dxfId="3" priority="458" operator="greaterThan">
      <formula>0</formula>
    </cfRule>
  </conditionalFormatting>
  <conditionalFormatting sqref="Q80">
    <cfRule type="cellIs" dxfId="3" priority="459" operator="greaterThan">
      <formula>0</formula>
    </cfRule>
  </conditionalFormatting>
  <conditionalFormatting sqref="Q81">
    <cfRule type="cellIs" dxfId="3" priority="460" operator="greaterThan">
      <formula>0</formula>
    </cfRule>
  </conditionalFormatting>
  <conditionalFormatting sqref="Q82">
    <cfRule type="cellIs" dxfId="3" priority="461" operator="greaterThan">
      <formula>0</formula>
    </cfRule>
  </conditionalFormatting>
  <conditionalFormatting sqref="Q83">
    <cfRule type="cellIs" dxfId="3" priority="462" operator="greaterThan">
      <formula>0</formula>
    </cfRule>
  </conditionalFormatting>
  <conditionalFormatting sqref="Q84">
    <cfRule type="cellIs" dxfId="3" priority="463" operator="greaterThan">
      <formula>0</formula>
    </cfRule>
  </conditionalFormatting>
  <conditionalFormatting sqref="Q85">
    <cfRule type="cellIs" dxfId="3" priority="464" operator="greaterThan">
      <formula>0</formula>
    </cfRule>
  </conditionalFormatting>
  <conditionalFormatting sqref="Q86">
    <cfRule type="cellIs" dxfId="3" priority="465" operator="greaterThan">
      <formula>0</formula>
    </cfRule>
  </conditionalFormatting>
  <conditionalFormatting sqref="Q87">
    <cfRule type="cellIs" dxfId="3" priority="466" operator="greaterThan">
      <formula>0</formula>
    </cfRule>
  </conditionalFormatting>
  <conditionalFormatting sqref="Q88">
    <cfRule type="cellIs" dxfId="3" priority="467" operator="greaterThan">
      <formula>0</formula>
    </cfRule>
  </conditionalFormatting>
  <conditionalFormatting sqref="Q89">
    <cfRule type="cellIs" dxfId="3" priority="468" operator="greaterThan">
      <formula>0</formula>
    </cfRule>
  </conditionalFormatting>
  <conditionalFormatting sqref="Q90">
    <cfRule type="cellIs" dxfId="3" priority="469" operator="greaterThan">
      <formula>0</formula>
    </cfRule>
  </conditionalFormatting>
  <conditionalFormatting sqref="Q91">
    <cfRule type="cellIs" dxfId="3" priority="470" operator="greaterThan">
      <formula>0</formula>
    </cfRule>
  </conditionalFormatting>
  <conditionalFormatting sqref="Q92">
    <cfRule type="cellIs" dxfId="3" priority="471" operator="greaterThan">
      <formula>0</formula>
    </cfRule>
  </conditionalFormatting>
  <conditionalFormatting sqref="Q93">
    <cfRule type="cellIs" dxfId="3" priority="472" operator="greaterThan">
      <formula>0</formula>
    </cfRule>
  </conditionalFormatting>
  <conditionalFormatting sqref="Q94">
    <cfRule type="cellIs" dxfId="3" priority="473" operator="greaterThan">
      <formula>0</formula>
    </cfRule>
  </conditionalFormatting>
  <conditionalFormatting sqref="Q95">
    <cfRule type="cellIs" dxfId="3" priority="474" operator="greaterThan">
      <formula>0</formula>
    </cfRule>
  </conditionalFormatting>
  <conditionalFormatting sqref="Q96">
    <cfRule type="cellIs" dxfId="3" priority="475" operator="greaterThan">
      <formula>0</formula>
    </cfRule>
  </conditionalFormatting>
  <conditionalFormatting sqref="Q97">
    <cfRule type="cellIs" dxfId="3" priority="476" operator="greaterThan">
      <formula>0</formula>
    </cfRule>
  </conditionalFormatting>
  <conditionalFormatting sqref="Q98">
    <cfRule type="cellIs" dxfId="3" priority="477" operator="greaterThan">
      <formula>0</formula>
    </cfRule>
  </conditionalFormatting>
  <conditionalFormatting sqref="Q99">
    <cfRule type="cellIs" dxfId="3" priority="478" operator="greaterThan">
      <formula>0</formula>
    </cfRule>
  </conditionalFormatting>
  <conditionalFormatting sqref="Q100">
    <cfRule type="cellIs" dxfId="3" priority="479" operator="greaterThan">
      <formula>0</formula>
    </cfRule>
  </conditionalFormatting>
  <conditionalFormatting sqref="Q101">
    <cfRule type="cellIs" dxfId="3" priority="480" operator="greaterThan">
      <formula>0</formula>
    </cfRule>
  </conditionalFormatting>
  <conditionalFormatting sqref="Q102">
    <cfRule type="cellIs" dxfId="3" priority="481" operator="greaterThan">
      <formula>0</formula>
    </cfRule>
  </conditionalFormatting>
  <conditionalFormatting sqref="Q103">
    <cfRule type="cellIs" dxfId="3" priority="482" operator="greaterThan">
      <formula>0</formula>
    </cfRule>
  </conditionalFormatting>
  <conditionalFormatting sqref="R8">
    <cfRule type="cellIs" dxfId="3" priority="483" operator="greaterThan">
      <formula>0</formula>
    </cfRule>
  </conditionalFormatting>
  <conditionalFormatting sqref="R9">
    <cfRule type="cellIs" dxfId="3" priority="484" operator="greaterThan">
      <formula>0</formula>
    </cfRule>
  </conditionalFormatting>
  <conditionalFormatting sqref="R10">
    <cfRule type="cellIs" dxfId="3" priority="485" operator="greaterThan">
      <formula>0</formula>
    </cfRule>
  </conditionalFormatting>
  <conditionalFormatting sqref="R11">
    <cfRule type="cellIs" dxfId="3" priority="486" operator="greaterThan">
      <formula>0</formula>
    </cfRule>
  </conditionalFormatting>
  <conditionalFormatting sqref="R12">
    <cfRule type="cellIs" dxfId="3" priority="487" operator="greaterThan">
      <formula>0</formula>
    </cfRule>
  </conditionalFormatting>
  <conditionalFormatting sqref="R13">
    <cfRule type="cellIs" dxfId="3" priority="488" operator="greaterThan">
      <formula>0</formula>
    </cfRule>
  </conditionalFormatting>
  <conditionalFormatting sqref="R14">
    <cfRule type="cellIs" dxfId="3" priority="489" operator="greaterThan">
      <formula>0</formula>
    </cfRule>
  </conditionalFormatting>
  <conditionalFormatting sqref="R15">
    <cfRule type="cellIs" dxfId="3" priority="490" operator="greaterThan">
      <formula>0</formula>
    </cfRule>
  </conditionalFormatting>
  <conditionalFormatting sqref="R16">
    <cfRule type="cellIs" dxfId="3" priority="491" operator="greaterThan">
      <formula>0</formula>
    </cfRule>
  </conditionalFormatting>
  <conditionalFormatting sqref="R17">
    <cfRule type="cellIs" dxfId="3" priority="492" operator="greaterThan">
      <formula>0</formula>
    </cfRule>
  </conditionalFormatting>
  <conditionalFormatting sqref="R18">
    <cfRule type="cellIs" dxfId="3" priority="493" operator="greaterThan">
      <formula>0</formula>
    </cfRule>
  </conditionalFormatting>
  <conditionalFormatting sqref="R19">
    <cfRule type="cellIs" dxfId="3" priority="494" operator="greaterThan">
      <formula>0</formula>
    </cfRule>
  </conditionalFormatting>
  <conditionalFormatting sqref="R20">
    <cfRule type="cellIs" dxfId="3" priority="495" operator="greaterThan">
      <formula>0</formula>
    </cfRule>
  </conditionalFormatting>
  <conditionalFormatting sqref="R21">
    <cfRule type="cellIs" dxfId="3" priority="496" operator="greaterThan">
      <formula>0</formula>
    </cfRule>
  </conditionalFormatting>
  <conditionalFormatting sqref="R22">
    <cfRule type="cellIs" dxfId="3" priority="497" operator="greaterThan">
      <formula>0</formula>
    </cfRule>
  </conditionalFormatting>
  <conditionalFormatting sqref="R23">
    <cfRule type="cellIs" dxfId="3" priority="498" operator="greaterThan">
      <formula>0</formula>
    </cfRule>
  </conditionalFormatting>
  <conditionalFormatting sqref="R24">
    <cfRule type="cellIs" dxfId="3" priority="499" operator="greaterThan">
      <formula>0</formula>
    </cfRule>
  </conditionalFormatting>
  <conditionalFormatting sqref="R25">
    <cfRule type="cellIs" dxfId="3" priority="500" operator="greaterThan">
      <formula>0</formula>
    </cfRule>
  </conditionalFormatting>
  <conditionalFormatting sqref="R26">
    <cfRule type="cellIs" dxfId="3" priority="501" operator="greaterThan">
      <formula>0</formula>
    </cfRule>
  </conditionalFormatting>
  <conditionalFormatting sqref="R27">
    <cfRule type="cellIs" dxfId="3" priority="502" operator="greaterThan">
      <formula>0</formula>
    </cfRule>
  </conditionalFormatting>
  <conditionalFormatting sqref="R28">
    <cfRule type="cellIs" dxfId="3" priority="503" operator="greaterThan">
      <formula>0</formula>
    </cfRule>
  </conditionalFormatting>
  <conditionalFormatting sqref="R29">
    <cfRule type="cellIs" dxfId="3" priority="504" operator="greaterThan">
      <formula>0</formula>
    </cfRule>
  </conditionalFormatting>
  <conditionalFormatting sqref="R30">
    <cfRule type="cellIs" dxfId="3" priority="505" operator="greaterThan">
      <formula>0</formula>
    </cfRule>
  </conditionalFormatting>
  <conditionalFormatting sqref="R31">
    <cfRule type="cellIs" dxfId="3" priority="506" operator="greaterThan">
      <formula>0</formula>
    </cfRule>
  </conditionalFormatting>
  <conditionalFormatting sqref="R32">
    <cfRule type="cellIs" dxfId="3" priority="507" operator="greaterThan">
      <formula>0</formula>
    </cfRule>
  </conditionalFormatting>
  <conditionalFormatting sqref="R33">
    <cfRule type="cellIs" dxfId="3" priority="508" operator="greaterThan">
      <formula>0</formula>
    </cfRule>
  </conditionalFormatting>
  <conditionalFormatting sqref="R34">
    <cfRule type="cellIs" dxfId="3" priority="509" operator="greaterThan">
      <formula>0</formula>
    </cfRule>
  </conditionalFormatting>
  <conditionalFormatting sqref="R35">
    <cfRule type="cellIs" dxfId="3" priority="510" operator="greaterThan">
      <formula>0</formula>
    </cfRule>
  </conditionalFormatting>
  <conditionalFormatting sqref="R36">
    <cfRule type="cellIs" dxfId="3" priority="511" operator="greaterThan">
      <formula>0</formula>
    </cfRule>
  </conditionalFormatting>
  <conditionalFormatting sqref="R37">
    <cfRule type="cellIs" dxfId="3" priority="512" operator="greaterThan">
      <formula>0</formula>
    </cfRule>
  </conditionalFormatting>
  <conditionalFormatting sqref="R38">
    <cfRule type="cellIs" dxfId="3" priority="513" operator="greaterThan">
      <formula>0</formula>
    </cfRule>
  </conditionalFormatting>
  <conditionalFormatting sqref="R39">
    <cfRule type="cellIs" dxfId="3" priority="514" operator="greaterThan">
      <formula>0</formula>
    </cfRule>
  </conditionalFormatting>
  <conditionalFormatting sqref="R40">
    <cfRule type="cellIs" dxfId="3" priority="515" operator="greaterThan">
      <formula>0</formula>
    </cfRule>
  </conditionalFormatting>
  <conditionalFormatting sqref="R41">
    <cfRule type="cellIs" dxfId="3" priority="516" operator="greaterThan">
      <formula>0</formula>
    </cfRule>
  </conditionalFormatting>
  <conditionalFormatting sqref="R42">
    <cfRule type="cellIs" dxfId="3" priority="517" operator="greaterThan">
      <formula>0</formula>
    </cfRule>
  </conditionalFormatting>
  <conditionalFormatting sqref="R43">
    <cfRule type="cellIs" dxfId="3" priority="518" operator="greaterThan">
      <formula>0</formula>
    </cfRule>
  </conditionalFormatting>
  <conditionalFormatting sqref="R44">
    <cfRule type="cellIs" dxfId="3" priority="519" operator="greaterThan">
      <formula>0</formula>
    </cfRule>
  </conditionalFormatting>
  <conditionalFormatting sqref="R45">
    <cfRule type="cellIs" dxfId="3" priority="520" operator="greaterThan">
      <formula>0</formula>
    </cfRule>
  </conditionalFormatting>
  <conditionalFormatting sqref="R46">
    <cfRule type="cellIs" dxfId="3" priority="521" operator="greaterThan">
      <formula>0</formula>
    </cfRule>
  </conditionalFormatting>
  <conditionalFormatting sqref="R47">
    <cfRule type="cellIs" dxfId="3" priority="522" operator="greaterThan">
      <formula>0</formula>
    </cfRule>
  </conditionalFormatting>
  <conditionalFormatting sqref="R48">
    <cfRule type="cellIs" dxfId="3" priority="523" operator="greaterThan">
      <formula>0</formula>
    </cfRule>
  </conditionalFormatting>
  <conditionalFormatting sqref="R49">
    <cfRule type="cellIs" dxfId="3" priority="524" operator="greaterThan">
      <formula>0</formula>
    </cfRule>
  </conditionalFormatting>
  <conditionalFormatting sqref="R50">
    <cfRule type="cellIs" dxfId="3" priority="525" operator="greaterThan">
      <formula>0</formula>
    </cfRule>
  </conditionalFormatting>
  <conditionalFormatting sqref="R51">
    <cfRule type="cellIs" dxfId="3" priority="526" operator="greaterThan">
      <formula>0</formula>
    </cfRule>
  </conditionalFormatting>
  <conditionalFormatting sqref="R52">
    <cfRule type="cellIs" dxfId="3" priority="527" operator="greaterThan">
      <formula>0</formula>
    </cfRule>
  </conditionalFormatting>
  <conditionalFormatting sqref="R53">
    <cfRule type="cellIs" dxfId="3" priority="528" operator="greaterThan">
      <formula>0</formula>
    </cfRule>
  </conditionalFormatting>
  <conditionalFormatting sqref="R54">
    <cfRule type="cellIs" dxfId="3" priority="529" operator="greaterThan">
      <formula>0</formula>
    </cfRule>
  </conditionalFormatting>
  <conditionalFormatting sqref="R55">
    <cfRule type="cellIs" dxfId="3" priority="530" operator="greaterThan">
      <formula>0</formula>
    </cfRule>
  </conditionalFormatting>
  <conditionalFormatting sqref="R56">
    <cfRule type="cellIs" dxfId="3" priority="531" operator="greaterThan">
      <formula>0</formula>
    </cfRule>
  </conditionalFormatting>
  <conditionalFormatting sqref="R57">
    <cfRule type="cellIs" dxfId="3" priority="532" operator="greaterThan">
      <formula>0</formula>
    </cfRule>
  </conditionalFormatting>
  <conditionalFormatting sqref="R58">
    <cfRule type="cellIs" dxfId="3" priority="533" operator="greaterThan">
      <formula>0</formula>
    </cfRule>
  </conditionalFormatting>
  <conditionalFormatting sqref="R59">
    <cfRule type="cellIs" dxfId="3" priority="534" operator="greaterThan">
      <formula>0</formula>
    </cfRule>
  </conditionalFormatting>
  <conditionalFormatting sqref="R60">
    <cfRule type="cellIs" dxfId="3" priority="535" operator="greaterThan">
      <formula>0</formula>
    </cfRule>
  </conditionalFormatting>
  <conditionalFormatting sqref="R61">
    <cfRule type="cellIs" dxfId="3" priority="536" operator="greaterThan">
      <formula>0</formula>
    </cfRule>
  </conditionalFormatting>
  <conditionalFormatting sqref="R62">
    <cfRule type="cellIs" dxfId="3" priority="537" operator="greaterThan">
      <formula>0</formula>
    </cfRule>
  </conditionalFormatting>
  <conditionalFormatting sqref="R63">
    <cfRule type="cellIs" dxfId="3" priority="538" operator="greaterThan">
      <formula>0</formula>
    </cfRule>
  </conditionalFormatting>
  <conditionalFormatting sqref="R64">
    <cfRule type="cellIs" dxfId="3" priority="539" operator="greaterThan">
      <formula>0</formula>
    </cfRule>
  </conditionalFormatting>
  <conditionalFormatting sqref="R65">
    <cfRule type="cellIs" dxfId="3" priority="540" operator="greaterThan">
      <formula>0</formula>
    </cfRule>
  </conditionalFormatting>
  <conditionalFormatting sqref="R66">
    <cfRule type="cellIs" dxfId="3" priority="541" operator="greaterThan">
      <formula>0</formula>
    </cfRule>
  </conditionalFormatting>
  <conditionalFormatting sqref="R67">
    <cfRule type="cellIs" dxfId="3" priority="542" operator="greaterThan">
      <formula>0</formula>
    </cfRule>
  </conditionalFormatting>
  <conditionalFormatting sqref="R68">
    <cfRule type="cellIs" dxfId="3" priority="543" operator="greaterThan">
      <formula>0</formula>
    </cfRule>
  </conditionalFormatting>
  <conditionalFormatting sqref="R69">
    <cfRule type="cellIs" dxfId="3" priority="544" operator="greaterThan">
      <formula>0</formula>
    </cfRule>
  </conditionalFormatting>
  <conditionalFormatting sqref="R70">
    <cfRule type="cellIs" dxfId="3" priority="545" operator="greaterThan">
      <formula>0</formula>
    </cfRule>
  </conditionalFormatting>
  <conditionalFormatting sqref="R71">
    <cfRule type="cellIs" dxfId="3" priority="546" operator="greaterThan">
      <formula>0</formula>
    </cfRule>
  </conditionalFormatting>
  <conditionalFormatting sqref="R72">
    <cfRule type="cellIs" dxfId="3" priority="547" operator="greaterThan">
      <formula>0</formula>
    </cfRule>
  </conditionalFormatting>
  <conditionalFormatting sqref="R73">
    <cfRule type="cellIs" dxfId="3" priority="548" operator="greaterThan">
      <formula>0</formula>
    </cfRule>
  </conditionalFormatting>
  <conditionalFormatting sqref="R74">
    <cfRule type="cellIs" dxfId="3" priority="549" operator="greaterThan">
      <formula>0</formula>
    </cfRule>
  </conditionalFormatting>
  <conditionalFormatting sqref="R75">
    <cfRule type="cellIs" dxfId="3" priority="550" operator="greaterThan">
      <formula>0</formula>
    </cfRule>
  </conditionalFormatting>
  <conditionalFormatting sqref="R76">
    <cfRule type="cellIs" dxfId="3" priority="551" operator="greaterThan">
      <formula>0</formula>
    </cfRule>
  </conditionalFormatting>
  <conditionalFormatting sqref="R77">
    <cfRule type="cellIs" dxfId="3" priority="552" operator="greaterThan">
      <formula>0</formula>
    </cfRule>
  </conditionalFormatting>
  <conditionalFormatting sqref="R78">
    <cfRule type="cellIs" dxfId="3" priority="553" operator="greaterThan">
      <formula>0</formula>
    </cfRule>
  </conditionalFormatting>
  <conditionalFormatting sqref="R79">
    <cfRule type="cellIs" dxfId="3" priority="554" operator="greaterThan">
      <formula>0</formula>
    </cfRule>
  </conditionalFormatting>
  <conditionalFormatting sqref="R80">
    <cfRule type="cellIs" dxfId="3" priority="555" operator="greaterThan">
      <formula>0</formula>
    </cfRule>
  </conditionalFormatting>
  <conditionalFormatting sqref="R81">
    <cfRule type="cellIs" dxfId="3" priority="556" operator="greaterThan">
      <formula>0</formula>
    </cfRule>
  </conditionalFormatting>
  <conditionalFormatting sqref="R82">
    <cfRule type="cellIs" dxfId="3" priority="557" operator="greaterThan">
      <formula>0</formula>
    </cfRule>
  </conditionalFormatting>
  <conditionalFormatting sqref="R83">
    <cfRule type="cellIs" dxfId="3" priority="558" operator="greaterThan">
      <formula>0</formula>
    </cfRule>
  </conditionalFormatting>
  <conditionalFormatting sqref="R84">
    <cfRule type="cellIs" dxfId="3" priority="559" operator="greaterThan">
      <formula>0</formula>
    </cfRule>
  </conditionalFormatting>
  <conditionalFormatting sqref="R85">
    <cfRule type="cellIs" dxfId="3" priority="560" operator="greaterThan">
      <formula>0</formula>
    </cfRule>
  </conditionalFormatting>
  <conditionalFormatting sqref="R86">
    <cfRule type="cellIs" dxfId="3" priority="561" operator="greaterThan">
      <formula>0</formula>
    </cfRule>
  </conditionalFormatting>
  <conditionalFormatting sqref="R87">
    <cfRule type="cellIs" dxfId="3" priority="562" operator="greaterThan">
      <formula>0</formula>
    </cfRule>
  </conditionalFormatting>
  <conditionalFormatting sqref="R88">
    <cfRule type="cellIs" dxfId="3" priority="563" operator="greaterThan">
      <formula>0</formula>
    </cfRule>
  </conditionalFormatting>
  <conditionalFormatting sqref="R89">
    <cfRule type="cellIs" dxfId="3" priority="564" operator="greaterThan">
      <formula>0</formula>
    </cfRule>
  </conditionalFormatting>
  <conditionalFormatting sqref="R90">
    <cfRule type="cellIs" dxfId="3" priority="565" operator="greaterThan">
      <formula>0</formula>
    </cfRule>
  </conditionalFormatting>
  <conditionalFormatting sqref="R91">
    <cfRule type="cellIs" dxfId="3" priority="566" operator="greaterThan">
      <formula>0</formula>
    </cfRule>
  </conditionalFormatting>
  <conditionalFormatting sqref="R92">
    <cfRule type="cellIs" dxfId="3" priority="567" operator="greaterThan">
      <formula>0</formula>
    </cfRule>
  </conditionalFormatting>
  <conditionalFormatting sqref="R93">
    <cfRule type="cellIs" dxfId="3" priority="568" operator="greaterThan">
      <formula>0</formula>
    </cfRule>
  </conditionalFormatting>
  <conditionalFormatting sqref="R94">
    <cfRule type="cellIs" dxfId="3" priority="569" operator="greaterThan">
      <formula>0</formula>
    </cfRule>
  </conditionalFormatting>
  <conditionalFormatting sqref="R95">
    <cfRule type="cellIs" dxfId="3" priority="570" operator="greaterThan">
      <formula>0</formula>
    </cfRule>
  </conditionalFormatting>
  <conditionalFormatting sqref="R96">
    <cfRule type="cellIs" dxfId="3" priority="571" operator="greaterThan">
      <formula>0</formula>
    </cfRule>
  </conditionalFormatting>
  <conditionalFormatting sqref="R97">
    <cfRule type="cellIs" dxfId="3" priority="572" operator="greaterThan">
      <formula>0</formula>
    </cfRule>
  </conditionalFormatting>
  <conditionalFormatting sqref="R98">
    <cfRule type="cellIs" dxfId="3" priority="573" operator="greaterThan">
      <formula>0</formula>
    </cfRule>
  </conditionalFormatting>
  <conditionalFormatting sqref="R99">
    <cfRule type="cellIs" dxfId="3" priority="574" operator="greaterThan">
      <formula>0</formula>
    </cfRule>
  </conditionalFormatting>
  <conditionalFormatting sqref="R100">
    <cfRule type="cellIs" dxfId="3" priority="575" operator="greaterThan">
      <formula>0</formula>
    </cfRule>
  </conditionalFormatting>
  <conditionalFormatting sqref="R101">
    <cfRule type="cellIs" dxfId="3" priority="576" operator="greaterThan">
      <formula>0</formula>
    </cfRule>
  </conditionalFormatting>
  <conditionalFormatting sqref="R102">
    <cfRule type="cellIs" dxfId="3" priority="577" operator="greaterThan">
      <formula>0</formula>
    </cfRule>
  </conditionalFormatting>
  <conditionalFormatting sqref="R103">
    <cfRule type="cellIs" dxfId="3" priority="578" operator="greaterThan">
      <formula>0</formula>
    </cfRule>
  </conditionalFormatting>
  <conditionalFormatting sqref="H8">
    <cfRule type="cellIs" dxfId="4" priority="579" operator="greaterThan">
      <formula>250</formula>
    </cfRule>
  </conditionalFormatting>
  <conditionalFormatting sqref="H8">
    <cfRule type="cellIs" dxfId="5" priority="580" operator="greaterThan">
      <formula>200</formula>
    </cfRule>
  </conditionalFormatting>
  <conditionalFormatting sqref="H8">
    <cfRule type="cellIs" dxfId="6" priority="581" operator="greaterThan">
      <formula>150</formula>
    </cfRule>
  </conditionalFormatting>
  <conditionalFormatting sqref="H9">
    <cfRule type="cellIs" dxfId="4" priority="582" operator="greaterThan">
      <formula>250</formula>
    </cfRule>
  </conditionalFormatting>
  <conditionalFormatting sqref="H9">
    <cfRule type="cellIs" dxfId="5" priority="583" operator="greaterThan">
      <formula>200</formula>
    </cfRule>
  </conditionalFormatting>
  <conditionalFormatting sqref="H9">
    <cfRule type="cellIs" dxfId="6" priority="584" operator="greaterThan">
      <formula>150</formula>
    </cfRule>
  </conditionalFormatting>
  <conditionalFormatting sqref="H10">
    <cfRule type="cellIs" dxfId="4" priority="585" operator="greaterThan">
      <formula>250</formula>
    </cfRule>
  </conditionalFormatting>
  <conditionalFormatting sqref="H10">
    <cfRule type="cellIs" dxfId="5" priority="586" operator="greaterThan">
      <formula>200</formula>
    </cfRule>
  </conditionalFormatting>
  <conditionalFormatting sqref="H10">
    <cfRule type="cellIs" dxfId="6" priority="587" operator="greaterThan">
      <formula>150</formula>
    </cfRule>
  </conditionalFormatting>
  <conditionalFormatting sqref="H11">
    <cfRule type="cellIs" dxfId="4" priority="588" operator="greaterThan">
      <formula>250</formula>
    </cfRule>
  </conditionalFormatting>
  <conditionalFormatting sqref="H11">
    <cfRule type="cellIs" dxfId="5" priority="589" operator="greaterThan">
      <formula>200</formula>
    </cfRule>
  </conditionalFormatting>
  <conditionalFormatting sqref="H11">
    <cfRule type="cellIs" dxfId="6" priority="590" operator="greaterThan">
      <formula>150</formula>
    </cfRule>
  </conditionalFormatting>
  <conditionalFormatting sqref="H12">
    <cfRule type="cellIs" dxfId="4" priority="591" operator="greaterThan">
      <formula>250</formula>
    </cfRule>
  </conditionalFormatting>
  <conditionalFormatting sqref="H12">
    <cfRule type="cellIs" dxfId="5" priority="592" operator="greaterThan">
      <formula>200</formula>
    </cfRule>
  </conditionalFormatting>
  <conditionalFormatting sqref="H12">
    <cfRule type="cellIs" dxfId="6" priority="593" operator="greaterThan">
      <formula>150</formula>
    </cfRule>
  </conditionalFormatting>
  <conditionalFormatting sqref="H13">
    <cfRule type="cellIs" dxfId="4" priority="594" operator="greaterThan">
      <formula>250</formula>
    </cfRule>
  </conditionalFormatting>
  <conditionalFormatting sqref="H13">
    <cfRule type="cellIs" dxfId="5" priority="595" operator="greaterThan">
      <formula>200</formula>
    </cfRule>
  </conditionalFormatting>
  <conditionalFormatting sqref="H13">
    <cfRule type="cellIs" dxfId="6" priority="596" operator="greaterThan">
      <formula>150</formula>
    </cfRule>
  </conditionalFormatting>
  <conditionalFormatting sqref="H14">
    <cfRule type="cellIs" dxfId="4" priority="597" operator="greaterThan">
      <formula>250</formula>
    </cfRule>
  </conditionalFormatting>
  <conditionalFormatting sqref="H14">
    <cfRule type="cellIs" dxfId="5" priority="598" operator="greaterThan">
      <formula>200</formula>
    </cfRule>
  </conditionalFormatting>
  <conditionalFormatting sqref="H14">
    <cfRule type="cellIs" dxfId="6" priority="599" operator="greaterThan">
      <formula>150</formula>
    </cfRule>
  </conditionalFormatting>
  <conditionalFormatting sqref="H15">
    <cfRule type="cellIs" dxfId="4" priority="600" operator="greaterThan">
      <formula>250</formula>
    </cfRule>
  </conditionalFormatting>
  <conditionalFormatting sqref="H15">
    <cfRule type="cellIs" dxfId="5" priority="601" operator="greaterThan">
      <formula>200</formula>
    </cfRule>
  </conditionalFormatting>
  <conditionalFormatting sqref="H15">
    <cfRule type="cellIs" dxfId="6" priority="602" operator="greaterThan">
      <formula>150</formula>
    </cfRule>
  </conditionalFormatting>
  <conditionalFormatting sqref="H16">
    <cfRule type="cellIs" dxfId="4" priority="603" operator="greaterThan">
      <formula>250</formula>
    </cfRule>
  </conditionalFormatting>
  <conditionalFormatting sqref="H16">
    <cfRule type="cellIs" dxfId="5" priority="604" operator="greaterThan">
      <formula>200</formula>
    </cfRule>
  </conditionalFormatting>
  <conditionalFormatting sqref="H16">
    <cfRule type="cellIs" dxfId="6" priority="605" operator="greaterThan">
      <formula>150</formula>
    </cfRule>
  </conditionalFormatting>
  <conditionalFormatting sqref="H17">
    <cfRule type="cellIs" dxfId="4" priority="606" operator="greaterThan">
      <formula>250</formula>
    </cfRule>
  </conditionalFormatting>
  <conditionalFormatting sqref="H17">
    <cfRule type="cellIs" dxfId="5" priority="607" operator="greaterThan">
      <formula>200</formula>
    </cfRule>
  </conditionalFormatting>
  <conditionalFormatting sqref="H17">
    <cfRule type="cellIs" dxfId="6" priority="608" operator="greaterThan">
      <formula>150</formula>
    </cfRule>
  </conditionalFormatting>
  <conditionalFormatting sqref="H18">
    <cfRule type="cellIs" dxfId="4" priority="609" operator="greaterThan">
      <formula>250</formula>
    </cfRule>
  </conditionalFormatting>
  <conditionalFormatting sqref="H18">
    <cfRule type="cellIs" dxfId="5" priority="610" operator="greaterThan">
      <formula>200</formula>
    </cfRule>
  </conditionalFormatting>
  <conditionalFormatting sqref="H18">
    <cfRule type="cellIs" dxfId="6" priority="611" operator="greaterThan">
      <formula>150</formula>
    </cfRule>
  </conditionalFormatting>
  <conditionalFormatting sqref="H19">
    <cfRule type="cellIs" dxfId="4" priority="612" operator="greaterThan">
      <formula>250</formula>
    </cfRule>
  </conditionalFormatting>
  <conditionalFormatting sqref="H19">
    <cfRule type="cellIs" dxfId="5" priority="613" operator="greaterThan">
      <formula>200</formula>
    </cfRule>
  </conditionalFormatting>
  <conditionalFormatting sqref="H19">
    <cfRule type="cellIs" dxfId="6" priority="614" operator="greaterThan">
      <formula>150</formula>
    </cfRule>
  </conditionalFormatting>
  <conditionalFormatting sqref="H20">
    <cfRule type="cellIs" dxfId="4" priority="615" operator="greaterThan">
      <formula>250</formula>
    </cfRule>
  </conditionalFormatting>
  <conditionalFormatting sqref="H20">
    <cfRule type="cellIs" dxfId="5" priority="616" operator="greaterThan">
      <formula>200</formula>
    </cfRule>
  </conditionalFormatting>
  <conditionalFormatting sqref="H20">
    <cfRule type="cellIs" dxfId="6" priority="617" operator="greaterThan">
      <formula>150</formula>
    </cfRule>
  </conditionalFormatting>
  <conditionalFormatting sqref="H21">
    <cfRule type="cellIs" dxfId="4" priority="618" operator="greaterThan">
      <formula>250</formula>
    </cfRule>
  </conditionalFormatting>
  <conditionalFormatting sqref="H21">
    <cfRule type="cellIs" dxfId="5" priority="619" operator="greaterThan">
      <formula>200</formula>
    </cfRule>
  </conditionalFormatting>
  <conditionalFormatting sqref="H21">
    <cfRule type="cellIs" dxfId="6" priority="620" operator="greaterThan">
      <formula>150</formula>
    </cfRule>
  </conditionalFormatting>
  <conditionalFormatting sqref="H22">
    <cfRule type="cellIs" dxfId="4" priority="621" operator="greaterThan">
      <formula>250</formula>
    </cfRule>
  </conditionalFormatting>
  <conditionalFormatting sqref="H22">
    <cfRule type="cellIs" dxfId="5" priority="622" operator="greaterThan">
      <formula>200</formula>
    </cfRule>
  </conditionalFormatting>
  <conditionalFormatting sqref="H22">
    <cfRule type="cellIs" dxfId="6" priority="623" operator="greaterThan">
      <formula>150</formula>
    </cfRule>
  </conditionalFormatting>
  <conditionalFormatting sqref="H23">
    <cfRule type="cellIs" dxfId="4" priority="624" operator="greaterThan">
      <formula>250</formula>
    </cfRule>
  </conditionalFormatting>
  <conditionalFormatting sqref="H23">
    <cfRule type="cellIs" dxfId="5" priority="625" operator="greaterThan">
      <formula>200</formula>
    </cfRule>
  </conditionalFormatting>
  <conditionalFormatting sqref="H23">
    <cfRule type="cellIs" dxfId="6" priority="626" operator="greaterThan">
      <formula>150</formula>
    </cfRule>
  </conditionalFormatting>
  <conditionalFormatting sqref="H24">
    <cfRule type="cellIs" dxfId="4" priority="627" operator="greaterThan">
      <formula>250</formula>
    </cfRule>
  </conditionalFormatting>
  <conditionalFormatting sqref="H24">
    <cfRule type="cellIs" dxfId="5" priority="628" operator="greaterThan">
      <formula>200</formula>
    </cfRule>
  </conditionalFormatting>
  <conditionalFormatting sqref="H24">
    <cfRule type="cellIs" dxfId="6" priority="629" operator="greaterThan">
      <formula>150</formula>
    </cfRule>
  </conditionalFormatting>
  <conditionalFormatting sqref="H25">
    <cfRule type="cellIs" dxfId="4" priority="630" operator="greaterThan">
      <formula>250</formula>
    </cfRule>
  </conditionalFormatting>
  <conditionalFormatting sqref="H25">
    <cfRule type="cellIs" dxfId="5" priority="631" operator="greaterThan">
      <formula>200</formula>
    </cfRule>
  </conditionalFormatting>
  <conditionalFormatting sqref="H25">
    <cfRule type="cellIs" dxfId="6" priority="632" operator="greaterThan">
      <formula>150</formula>
    </cfRule>
  </conditionalFormatting>
  <conditionalFormatting sqref="H26">
    <cfRule type="cellIs" dxfId="4" priority="633" operator="greaterThan">
      <formula>250</formula>
    </cfRule>
  </conditionalFormatting>
  <conditionalFormatting sqref="H26">
    <cfRule type="cellIs" dxfId="5" priority="634" operator="greaterThan">
      <formula>200</formula>
    </cfRule>
  </conditionalFormatting>
  <conditionalFormatting sqref="H26">
    <cfRule type="cellIs" dxfId="6" priority="635" operator="greaterThan">
      <formula>150</formula>
    </cfRule>
  </conditionalFormatting>
  <conditionalFormatting sqref="H27">
    <cfRule type="cellIs" dxfId="4" priority="636" operator="greaterThan">
      <formula>250</formula>
    </cfRule>
  </conditionalFormatting>
  <conditionalFormatting sqref="H27">
    <cfRule type="cellIs" dxfId="5" priority="637" operator="greaterThan">
      <formula>200</formula>
    </cfRule>
  </conditionalFormatting>
  <conditionalFormatting sqref="H27">
    <cfRule type="cellIs" dxfId="6" priority="638" operator="greaterThan">
      <formula>150</formula>
    </cfRule>
  </conditionalFormatting>
  <conditionalFormatting sqref="H28">
    <cfRule type="cellIs" dxfId="4" priority="639" operator="greaterThan">
      <formula>250</formula>
    </cfRule>
  </conditionalFormatting>
  <conditionalFormatting sqref="H28">
    <cfRule type="cellIs" dxfId="5" priority="640" operator="greaterThan">
      <formula>200</formula>
    </cfRule>
  </conditionalFormatting>
  <conditionalFormatting sqref="H28">
    <cfRule type="cellIs" dxfId="6" priority="641" operator="greaterThan">
      <formula>150</formula>
    </cfRule>
  </conditionalFormatting>
  <conditionalFormatting sqref="H29">
    <cfRule type="cellIs" dxfId="4" priority="642" operator="greaterThan">
      <formula>250</formula>
    </cfRule>
  </conditionalFormatting>
  <conditionalFormatting sqref="H29">
    <cfRule type="cellIs" dxfId="5" priority="643" operator="greaterThan">
      <formula>200</formula>
    </cfRule>
  </conditionalFormatting>
  <conditionalFormatting sqref="H29">
    <cfRule type="cellIs" dxfId="6" priority="644" operator="greaterThan">
      <formula>150</formula>
    </cfRule>
  </conditionalFormatting>
  <conditionalFormatting sqref="H30">
    <cfRule type="cellIs" dxfId="4" priority="645" operator="greaterThan">
      <formula>250</formula>
    </cfRule>
  </conditionalFormatting>
  <conditionalFormatting sqref="H30">
    <cfRule type="cellIs" dxfId="5" priority="646" operator="greaterThan">
      <formula>200</formula>
    </cfRule>
  </conditionalFormatting>
  <conditionalFormatting sqref="H30">
    <cfRule type="cellIs" dxfId="6" priority="647" operator="greaterThan">
      <formula>150</formula>
    </cfRule>
  </conditionalFormatting>
  <conditionalFormatting sqref="H31">
    <cfRule type="cellIs" dxfId="4" priority="648" operator="greaterThan">
      <formula>250</formula>
    </cfRule>
  </conditionalFormatting>
  <conditionalFormatting sqref="H31">
    <cfRule type="cellIs" dxfId="5" priority="649" operator="greaterThan">
      <formula>200</formula>
    </cfRule>
  </conditionalFormatting>
  <conditionalFormatting sqref="H31">
    <cfRule type="cellIs" dxfId="6" priority="650" operator="greaterThan">
      <formula>150</formula>
    </cfRule>
  </conditionalFormatting>
  <conditionalFormatting sqref="H32">
    <cfRule type="cellIs" dxfId="4" priority="651" operator="greaterThan">
      <formula>250</formula>
    </cfRule>
  </conditionalFormatting>
  <conditionalFormatting sqref="H32">
    <cfRule type="cellIs" dxfId="5" priority="652" operator="greaterThan">
      <formula>200</formula>
    </cfRule>
  </conditionalFormatting>
  <conditionalFormatting sqref="H32">
    <cfRule type="cellIs" dxfId="6" priority="653" operator="greaterThan">
      <formula>150</formula>
    </cfRule>
  </conditionalFormatting>
  <conditionalFormatting sqref="H33">
    <cfRule type="cellIs" dxfId="4" priority="654" operator="greaterThan">
      <formula>250</formula>
    </cfRule>
  </conditionalFormatting>
  <conditionalFormatting sqref="H33">
    <cfRule type="cellIs" dxfId="5" priority="655" operator="greaterThan">
      <formula>200</formula>
    </cfRule>
  </conditionalFormatting>
  <conditionalFormatting sqref="H33">
    <cfRule type="cellIs" dxfId="6" priority="656" operator="greaterThan">
      <formula>150</formula>
    </cfRule>
  </conditionalFormatting>
  <conditionalFormatting sqref="H34">
    <cfRule type="cellIs" dxfId="4" priority="657" operator="greaterThan">
      <formula>250</formula>
    </cfRule>
  </conditionalFormatting>
  <conditionalFormatting sqref="H34">
    <cfRule type="cellIs" dxfId="5" priority="658" operator="greaterThan">
      <formula>200</formula>
    </cfRule>
  </conditionalFormatting>
  <conditionalFormatting sqref="H34">
    <cfRule type="cellIs" dxfId="6" priority="659" operator="greaterThan">
      <formula>150</formula>
    </cfRule>
  </conditionalFormatting>
  <conditionalFormatting sqref="H35">
    <cfRule type="cellIs" dxfId="4" priority="660" operator="greaterThan">
      <formula>250</formula>
    </cfRule>
  </conditionalFormatting>
  <conditionalFormatting sqref="H35">
    <cfRule type="cellIs" dxfId="5" priority="661" operator="greaterThan">
      <formula>200</formula>
    </cfRule>
  </conditionalFormatting>
  <conditionalFormatting sqref="H35">
    <cfRule type="cellIs" dxfId="6" priority="662" operator="greaterThan">
      <formula>150</formula>
    </cfRule>
  </conditionalFormatting>
  <conditionalFormatting sqref="H36">
    <cfRule type="cellIs" dxfId="4" priority="663" operator="greaterThan">
      <formula>250</formula>
    </cfRule>
  </conditionalFormatting>
  <conditionalFormatting sqref="H36">
    <cfRule type="cellIs" dxfId="5" priority="664" operator="greaterThan">
      <formula>200</formula>
    </cfRule>
  </conditionalFormatting>
  <conditionalFormatting sqref="H36">
    <cfRule type="cellIs" dxfId="6" priority="665" operator="greaterThan">
      <formula>150</formula>
    </cfRule>
  </conditionalFormatting>
  <conditionalFormatting sqref="H37">
    <cfRule type="cellIs" dxfId="4" priority="666" operator="greaterThan">
      <formula>250</formula>
    </cfRule>
  </conditionalFormatting>
  <conditionalFormatting sqref="H37">
    <cfRule type="cellIs" dxfId="5" priority="667" operator="greaterThan">
      <formula>200</formula>
    </cfRule>
  </conditionalFormatting>
  <conditionalFormatting sqref="H37">
    <cfRule type="cellIs" dxfId="6" priority="668" operator="greaterThan">
      <formula>150</formula>
    </cfRule>
  </conditionalFormatting>
  <conditionalFormatting sqref="H38">
    <cfRule type="cellIs" dxfId="4" priority="669" operator="greaterThan">
      <formula>250</formula>
    </cfRule>
  </conditionalFormatting>
  <conditionalFormatting sqref="H38">
    <cfRule type="cellIs" dxfId="5" priority="670" operator="greaterThan">
      <formula>200</formula>
    </cfRule>
  </conditionalFormatting>
  <conditionalFormatting sqref="H38">
    <cfRule type="cellIs" dxfId="6" priority="671" operator="greaterThan">
      <formula>150</formula>
    </cfRule>
  </conditionalFormatting>
  <conditionalFormatting sqref="H39">
    <cfRule type="cellIs" dxfId="4" priority="672" operator="greaterThan">
      <formula>250</formula>
    </cfRule>
  </conditionalFormatting>
  <conditionalFormatting sqref="H39">
    <cfRule type="cellIs" dxfId="5" priority="673" operator="greaterThan">
      <formula>200</formula>
    </cfRule>
  </conditionalFormatting>
  <conditionalFormatting sqref="H39">
    <cfRule type="cellIs" dxfId="6" priority="674" operator="greaterThan">
      <formula>150</formula>
    </cfRule>
  </conditionalFormatting>
  <conditionalFormatting sqref="H40">
    <cfRule type="cellIs" dxfId="4" priority="675" operator="greaterThan">
      <formula>250</formula>
    </cfRule>
  </conditionalFormatting>
  <conditionalFormatting sqref="H40">
    <cfRule type="cellIs" dxfId="5" priority="676" operator="greaterThan">
      <formula>200</formula>
    </cfRule>
  </conditionalFormatting>
  <conditionalFormatting sqref="H40">
    <cfRule type="cellIs" dxfId="6" priority="677" operator="greaterThan">
      <formula>150</formula>
    </cfRule>
  </conditionalFormatting>
  <conditionalFormatting sqref="H41">
    <cfRule type="cellIs" dxfId="4" priority="678" operator="greaterThan">
      <formula>250</formula>
    </cfRule>
  </conditionalFormatting>
  <conditionalFormatting sqref="H41">
    <cfRule type="cellIs" dxfId="5" priority="679" operator="greaterThan">
      <formula>200</formula>
    </cfRule>
  </conditionalFormatting>
  <conditionalFormatting sqref="H41">
    <cfRule type="cellIs" dxfId="6" priority="680" operator="greaterThan">
      <formula>150</formula>
    </cfRule>
  </conditionalFormatting>
  <conditionalFormatting sqref="H42">
    <cfRule type="cellIs" dxfId="4" priority="681" operator="greaterThan">
      <formula>250</formula>
    </cfRule>
  </conditionalFormatting>
  <conditionalFormatting sqref="H42">
    <cfRule type="cellIs" dxfId="5" priority="682" operator="greaterThan">
      <formula>200</formula>
    </cfRule>
  </conditionalFormatting>
  <conditionalFormatting sqref="H42">
    <cfRule type="cellIs" dxfId="6" priority="683" operator="greaterThan">
      <formula>150</formula>
    </cfRule>
  </conditionalFormatting>
  <conditionalFormatting sqref="H43">
    <cfRule type="cellIs" dxfId="4" priority="684" operator="greaterThan">
      <formula>250</formula>
    </cfRule>
  </conditionalFormatting>
  <conditionalFormatting sqref="H43">
    <cfRule type="cellIs" dxfId="5" priority="685" operator="greaterThan">
      <formula>200</formula>
    </cfRule>
  </conditionalFormatting>
  <conditionalFormatting sqref="H43">
    <cfRule type="cellIs" dxfId="6" priority="686" operator="greaterThan">
      <formula>150</formula>
    </cfRule>
  </conditionalFormatting>
  <conditionalFormatting sqref="H44">
    <cfRule type="cellIs" dxfId="4" priority="687" operator="greaterThan">
      <formula>250</formula>
    </cfRule>
  </conditionalFormatting>
  <conditionalFormatting sqref="H44">
    <cfRule type="cellIs" dxfId="5" priority="688" operator="greaterThan">
      <formula>200</formula>
    </cfRule>
  </conditionalFormatting>
  <conditionalFormatting sqref="H44">
    <cfRule type="cellIs" dxfId="6" priority="689" operator="greaterThan">
      <formula>150</formula>
    </cfRule>
  </conditionalFormatting>
  <conditionalFormatting sqref="H45">
    <cfRule type="cellIs" dxfId="4" priority="690" operator="greaterThan">
      <formula>250</formula>
    </cfRule>
  </conditionalFormatting>
  <conditionalFormatting sqref="H45">
    <cfRule type="cellIs" dxfId="5" priority="691" operator="greaterThan">
      <formula>200</formula>
    </cfRule>
  </conditionalFormatting>
  <conditionalFormatting sqref="H45">
    <cfRule type="cellIs" dxfId="6" priority="692" operator="greaterThan">
      <formula>150</formula>
    </cfRule>
  </conditionalFormatting>
  <conditionalFormatting sqref="H46">
    <cfRule type="cellIs" dxfId="4" priority="693" operator="greaterThan">
      <formula>250</formula>
    </cfRule>
  </conditionalFormatting>
  <conditionalFormatting sqref="H46">
    <cfRule type="cellIs" dxfId="5" priority="694" operator="greaterThan">
      <formula>200</formula>
    </cfRule>
  </conditionalFormatting>
  <conditionalFormatting sqref="H46">
    <cfRule type="cellIs" dxfId="6" priority="695" operator="greaterThan">
      <formula>150</formula>
    </cfRule>
  </conditionalFormatting>
  <conditionalFormatting sqref="H47">
    <cfRule type="cellIs" dxfId="4" priority="696" operator="greaterThan">
      <formula>250</formula>
    </cfRule>
  </conditionalFormatting>
  <conditionalFormatting sqref="H47">
    <cfRule type="cellIs" dxfId="5" priority="697" operator="greaterThan">
      <formula>200</formula>
    </cfRule>
  </conditionalFormatting>
  <conditionalFormatting sqref="H47">
    <cfRule type="cellIs" dxfId="6" priority="698" operator="greaterThan">
      <formula>150</formula>
    </cfRule>
  </conditionalFormatting>
  <conditionalFormatting sqref="H48">
    <cfRule type="cellIs" dxfId="4" priority="699" operator="greaterThan">
      <formula>250</formula>
    </cfRule>
  </conditionalFormatting>
  <conditionalFormatting sqref="H48">
    <cfRule type="cellIs" dxfId="5" priority="700" operator="greaterThan">
      <formula>200</formula>
    </cfRule>
  </conditionalFormatting>
  <conditionalFormatting sqref="H48">
    <cfRule type="cellIs" dxfId="6" priority="701" operator="greaterThan">
      <formula>150</formula>
    </cfRule>
  </conditionalFormatting>
  <conditionalFormatting sqref="H49">
    <cfRule type="cellIs" dxfId="4" priority="702" operator="greaterThan">
      <formula>250</formula>
    </cfRule>
  </conditionalFormatting>
  <conditionalFormatting sqref="H49">
    <cfRule type="cellIs" dxfId="5" priority="703" operator="greaterThan">
      <formula>200</formula>
    </cfRule>
  </conditionalFormatting>
  <conditionalFormatting sqref="H49">
    <cfRule type="cellIs" dxfId="6" priority="704" operator="greaterThan">
      <formula>150</formula>
    </cfRule>
  </conditionalFormatting>
  <conditionalFormatting sqref="H50">
    <cfRule type="cellIs" dxfId="4" priority="705" operator="greaterThan">
      <formula>250</formula>
    </cfRule>
  </conditionalFormatting>
  <conditionalFormatting sqref="H50">
    <cfRule type="cellIs" dxfId="5" priority="706" operator="greaterThan">
      <formula>200</formula>
    </cfRule>
  </conditionalFormatting>
  <conditionalFormatting sqref="H50">
    <cfRule type="cellIs" dxfId="6" priority="707" operator="greaterThan">
      <formula>150</formula>
    </cfRule>
  </conditionalFormatting>
  <conditionalFormatting sqref="H51">
    <cfRule type="cellIs" dxfId="4" priority="708" operator="greaterThan">
      <formula>250</formula>
    </cfRule>
  </conditionalFormatting>
  <conditionalFormatting sqref="H51">
    <cfRule type="cellIs" dxfId="5" priority="709" operator="greaterThan">
      <formula>200</formula>
    </cfRule>
  </conditionalFormatting>
  <conditionalFormatting sqref="H51">
    <cfRule type="cellIs" dxfId="6" priority="710" operator="greaterThan">
      <formula>150</formula>
    </cfRule>
  </conditionalFormatting>
  <conditionalFormatting sqref="H52">
    <cfRule type="cellIs" dxfId="4" priority="711" operator="greaterThan">
      <formula>250</formula>
    </cfRule>
  </conditionalFormatting>
  <conditionalFormatting sqref="H52">
    <cfRule type="cellIs" dxfId="5" priority="712" operator="greaterThan">
      <formula>200</formula>
    </cfRule>
  </conditionalFormatting>
  <conditionalFormatting sqref="H52">
    <cfRule type="cellIs" dxfId="6" priority="713" operator="greaterThan">
      <formula>150</formula>
    </cfRule>
  </conditionalFormatting>
  <conditionalFormatting sqref="H53">
    <cfRule type="cellIs" dxfId="4" priority="714" operator="greaterThan">
      <formula>250</formula>
    </cfRule>
  </conditionalFormatting>
  <conditionalFormatting sqref="H53">
    <cfRule type="cellIs" dxfId="5" priority="715" operator="greaterThan">
      <formula>200</formula>
    </cfRule>
  </conditionalFormatting>
  <conditionalFormatting sqref="H53">
    <cfRule type="cellIs" dxfId="6" priority="716" operator="greaterThan">
      <formula>150</formula>
    </cfRule>
  </conditionalFormatting>
  <conditionalFormatting sqref="H54">
    <cfRule type="cellIs" dxfId="4" priority="717" operator="greaterThan">
      <formula>250</formula>
    </cfRule>
  </conditionalFormatting>
  <conditionalFormatting sqref="H54">
    <cfRule type="cellIs" dxfId="5" priority="718" operator="greaterThan">
      <formula>200</formula>
    </cfRule>
  </conditionalFormatting>
  <conditionalFormatting sqref="H54">
    <cfRule type="cellIs" dxfId="6" priority="719" operator="greaterThan">
      <formula>150</formula>
    </cfRule>
  </conditionalFormatting>
  <conditionalFormatting sqref="H55">
    <cfRule type="cellIs" dxfId="4" priority="720" operator="greaterThan">
      <formula>250</formula>
    </cfRule>
  </conditionalFormatting>
  <conditionalFormatting sqref="H55">
    <cfRule type="cellIs" dxfId="5" priority="721" operator="greaterThan">
      <formula>200</formula>
    </cfRule>
  </conditionalFormatting>
  <conditionalFormatting sqref="H55">
    <cfRule type="cellIs" dxfId="6" priority="722" operator="greaterThan">
      <formula>150</formula>
    </cfRule>
  </conditionalFormatting>
  <conditionalFormatting sqref="H56">
    <cfRule type="cellIs" dxfId="4" priority="723" operator="greaterThan">
      <formula>250</formula>
    </cfRule>
  </conditionalFormatting>
  <conditionalFormatting sqref="H56">
    <cfRule type="cellIs" dxfId="5" priority="724" operator="greaterThan">
      <formula>200</formula>
    </cfRule>
  </conditionalFormatting>
  <conditionalFormatting sqref="H56">
    <cfRule type="cellIs" dxfId="6" priority="725" operator="greaterThan">
      <formula>150</formula>
    </cfRule>
  </conditionalFormatting>
  <conditionalFormatting sqref="H57">
    <cfRule type="cellIs" dxfId="4" priority="726" operator="greaterThan">
      <formula>250</formula>
    </cfRule>
  </conditionalFormatting>
  <conditionalFormatting sqref="H57">
    <cfRule type="cellIs" dxfId="5" priority="727" operator="greaterThan">
      <formula>200</formula>
    </cfRule>
  </conditionalFormatting>
  <conditionalFormatting sqref="H57">
    <cfRule type="cellIs" dxfId="6" priority="728" operator="greaterThan">
      <formula>150</formula>
    </cfRule>
  </conditionalFormatting>
  <conditionalFormatting sqref="H58">
    <cfRule type="cellIs" dxfId="4" priority="729" operator="greaterThan">
      <formula>250</formula>
    </cfRule>
  </conditionalFormatting>
  <conditionalFormatting sqref="H58">
    <cfRule type="cellIs" dxfId="5" priority="730" operator="greaterThan">
      <formula>200</formula>
    </cfRule>
  </conditionalFormatting>
  <conditionalFormatting sqref="H58">
    <cfRule type="cellIs" dxfId="6" priority="731" operator="greaterThan">
      <formula>150</formula>
    </cfRule>
  </conditionalFormatting>
  <conditionalFormatting sqref="H59">
    <cfRule type="cellIs" dxfId="4" priority="732" operator="greaterThan">
      <formula>250</formula>
    </cfRule>
  </conditionalFormatting>
  <conditionalFormatting sqref="H59">
    <cfRule type="cellIs" dxfId="5" priority="733" operator="greaterThan">
      <formula>200</formula>
    </cfRule>
  </conditionalFormatting>
  <conditionalFormatting sqref="H59">
    <cfRule type="cellIs" dxfId="6" priority="734" operator="greaterThan">
      <formula>150</formula>
    </cfRule>
  </conditionalFormatting>
  <conditionalFormatting sqref="H60">
    <cfRule type="cellIs" dxfId="4" priority="735" operator="greaterThan">
      <formula>250</formula>
    </cfRule>
  </conditionalFormatting>
  <conditionalFormatting sqref="H60">
    <cfRule type="cellIs" dxfId="5" priority="736" operator="greaterThan">
      <formula>200</formula>
    </cfRule>
  </conditionalFormatting>
  <conditionalFormatting sqref="H60">
    <cfRule type="cellIs" dxfId="6" priority="737" operator="greaterThan">
      <formula>150</formula>
    </cfRule>
  </conditionalFormatting>
  <conditionalFormatting sqref="H61">
    <cfRule type="cellIs" dxfId="4" priority="738" operator="greaterThan">
      <formula>250</formula>
    </cfRule>
  </conditionalFormatting>
  <conditionalFormatting sqref="H61">
    <cfRule type="cellIs" dxfId="5" priority="739" operator="greaterThan">
      <formula>200</formula>
    </cfRule>
  </conditionalFormatting>
  <conditionalFormatting sqref="H61">
    <cfRule type="cellIs" dxfId="6" priority="740" operator="greaterThan">
      <formula>150</formula>
    </cfRule>
  </conditionalFormatting>
  <conditionalFormatting sqref="H62">
    <cfRule type="cellIs" dxfId="4" priority="741" operator="greaterThan">
      <formula>250</formula>
    </cfRule>
  </conditionalFormatting>
  <conditionalFormatting sqref="H62">
    <cfRule type="cellIs" dxfId="5" priority="742" operator="greaterThan">
      <formula>200</formula>
    </cfRule>
  </conditionalFormatting>
  <conditionalFormatting sqref="H62">
    <cfRule type="cellIs" dxfId="6" priority="743" operator="greaterThan">
      <formula>150</formula>
    </cfRule>
  </conditionalFormatting>
  <conditionalFormatting sqref="H63">
    <cfRule type="cellIs" dxfId="4" priority="744" operator="greaterThan">
      <formula>250</formula>
    </cfRule>
  </conditionalFormatting>
  <conditionalFormatting sqref="H63">
    <cfRule type="cellIs" dxfId="5" priority="745" operator="greaterThan">
      <formula>200</formula>
    </cfRule>
  </conditionalFormatting>
  <conditionalFormatting sqref="H63">
    <cfRule type="cellIs" dxfId="6" priority="746" operator="greaterThan">
      <formula>150</formula>
    </cfRule>
  </conditionalFormatting>
  <conditionalFormatting sqref="H64">
    <cfRule type="cellIs" dxfId="4" priority="747" operator="greaterThan">
      <formula>250</formula>
    </cfRule>
  </conditionalFormatting>
  <conditionalFormatting sqref="H64">
    <cfRule type="cellIs" dxfId="5" priority="748" operator="greaterThan">
      <formula>200</formula>
    </cfRule>
  </conditionalFormatting>
  <conditionalFormatting sqref="H64">
    <cfRule type="cellIs" dxfId="6" priority="749" operator="greaterThan">
      <formula>150</formula>
    </cfRule>
  </conditionalFormatting>
  <conditionalFormatting sqref="H65">
    <cfRule type="cellIs" dxfId="4" priority="750" operator="greaterThan">
      <formula>250</formula>
    </cfRule>
  </conditionalFormatting>
  <conditionalFormatting sqref="H65">
    <cfRule type="cellIs" dxfId="5" priority="751" operator="greaterThan">
      <formula>200</formula>
    </cfRule>
  </conditionalFormatting>
  <conditionalFormatting sqref="H65">
    <cfRule type="cellIs" dxfId="6" priority="752" operator="greaterThan">
      <formula>150</formula>
    </cfRule>
  </conditionalFormatting>
  <conditionalFormatting sqref="H66">
    <cfRule type="cellIs" dxfId="4" priority="753" operator="greaterThan">
      <formula>250</formula>
    </cfRule>
  </conditionalFormatting>
  <conditionalFormatting sqref="H66">
    <cfRule type="cellIs" dxfId="5" priority="754" operator="greaterThan">
      <formula>200</formula>
    </cfRule>
  </conditionalFormatting>
  <conditionalFormatting sqref="H66">
    <cfRule type="cellIs" dxfId="6" priority="755" operator="greaterThan">
      <formula>150</formula>
    </cfRule>
  </conditionalFormatting>
  <conditionalFormatting sqref="H67">
    <cfRule type="cellIs" dxfId="4" priority="756" operator="greaterThan">
      <formula>250</formula>
    </cfRule>
  </conditionalFormatting>
  <conditionalFormatting sqref="H67">
    <cfRule type="cellIs" dxfId="5" priority="757" operator="greaterThan">
      <formula>200</formula>
    </cfRule>
  </conditionalFormatting>
  <conditionalFormatting sqref="H67">
    <cfRule type="cellIs" dxfId="6" priority="758" operator="greaterThan">
      <formula>150</formula>
    </cfRule>
  </conditionalFormatting>
  <conditionalFormatting sqref="H68">
    <cfRule type="cellIs" dxfId="4" priority="759" operator="greaterThan">
      <formula>250</formula>
    </cfRule>
  </conditionalFormatting>
  <conditionalFormatting sqref="H68">
    <cfRule type="cellIs" dxfId="5" priority="760" operator="greaterThan">
      <formula>200</formula>
    </cfRule>
  </conditionalFormatting>
  <conditionalFormatting sqref="H68">
    <cfRule type="cellIs" dxfId="6" priority="761" operator="greaterThan">
      <formula>150</formula>
    </cfRule>
  </conditionalFormatting>
  <conditionalFormatting sqref="H69">
    <cfRule type="cellIs" dxfId="4" priority="762" operator="greaterThan">
      <formula>250</formula>
    </cfRule>
  </conditionalFormatting>
  <conditionalFormatting sqref="H69">
    <cfRule type="cellIs" dxfId="5" priority="763" operator="greaterThan">
      <formula>200</formula>
    </cfRule>
  </conditionalFormatting>
  <conditionalFormatting sqref="H69">
    <cfRule type="cellIs" dxfId="6" priority="764" operator="greaterThan">
      <formula>150</formula>
    </cfRule>
  </conditionalFormatting>
  <conditionalFormatting sqref="H70">
    <cfRule type="cellIs" dxfId="4" priority="765" operator="greaterThan">
      <formula>250</formula>
    </cfRule>
  </conditionalFormatting>
  <conditionalFormatting sqref="H70">
    <cfRule type="cellIs" dxfId="5" priority="766" operator="greaterThan">
      <formula>200</formula>
    </cfRule>
  </conditionalFormatting>
  <conditionalFormatting sqref="H70">
    <cfRule type="cellIs" dxfId="6" priority="767" operator="greaterThan">
      <formula>150</formula>
    </cfRule>
  </conditionalFormatting>
  <conditionalFormatting sqref="H71">
    <cfRule type="cellIs" dxfId="4" priority="768" operator="greaterThan">
      <formula>250</formula>
    </cfRule>
  </conditionalFormatting>
  <conditionalFormatting sqref="H71">
    <cfRule type="cellIs" dxfId="5" priority="769" operator="greaterThan">
      <formula>200</formula>
    </cfRule>
  </conditionalFormatting>
  <conditionalFormatting sqref="H71">
    <cfRule type="cellIs" dxfId="6" priority="770" operator="greaterThan">
      <formula>150</formula>
    </cfRule>
  </conditionalFormatting>
  <conditionalFormatting sqref="H72">
    <cfRule type="cellIs" dxfId="4" priority="771" operator="greaterThan">
      <formula>250</formula>
    </cfRule>
  </conditionalFormatting>
  <conditionalFormatting sqref="H72">
    <cfRule type="cellIs" dxfId="5" priority="772" operator="greaterThan">
      <formula>200</formula>
    </cfRule>
  </conditionalFormatting>
  <conditionalFormatting sqref="H72">
    <cfRule type="cellIs" dxfId="6" priority="773" operator="greaterThan">
      <formula>150</formula>
    </cfRule>
  </conditionalFormatting>
  <conditionalFormatting sqref="H73">
    <cfRule type="cellIs" dxfId="4" priority="774" operator="greaterThan">
      <formula>250</formula>
    </cfRule>
  </conditionalFormatting>
  <conditionalFormatting sqref="H73">
    <cfRule type="cellIs" dxfId="5" priority="775" operator="greaterThan">
      <formula>200</formula>
    </cfRule>
  </conditionalFormatting>
  <conditionalFormatting sqref="H73">
    <cfRule type="cellIs" dxfId="6" priority="776" operator="greaterThan">
      <formula>150</formula>
    </cfRule>
  </conditionalFormatting>
  <conditionalFormatting sqref="H74">
    <cfRule type="cellIs" dxfId="4" priority="777" operator="greaterThan">
      <formula>250</formula>
    </cfRule>
  </conditionalFormatting>
  <conditionalFormatting sqref="H74">
    <cfRule type="cellIs" dxfId="5" priority="778" operator="greaterThan">
      <formula>200</formula>
    </cfRule>
  </conditionalFormatting>
  <conditionalFormatting sqref="H74">
    <cfRule type="cellIs" dxfId="6" priority="779" operator="greaterThan">
      <formula>150</formula>
    </cfRule>
  </conditionalFormatting>
  <conditionalFormatting sqref="H75">
    <cfRule type="cellIs" dxfId="4" priority="780" operator="greaterThan">
      <formula>250</formula>
    </cfRule>
  </conditionalFormatting>
  <conditionalFormatting sqref="H75">
    <cfRule type="cellIs" dxfId="5" priority="781" operator="greaterThan">
      <formula>200</formula>
    </cfRule>
  </conditionalFormatting>
  <conditionalFormatting sqref="H75">
    <cfRule type="cellIs" dxfId="6" priority="782" operator="greaterThan">
      <formula>150</formula>
    </cfRule>
  </conditionalFormatting>
  <conditionalFormatting sqref="H76">
    <cfRule type="cellIs" dxfId="4" priority="783" operator="greaterThan">
      <formula>250</formula>
    </cfRule>
  </conditionalFormatting>
  <conditionalFormatting sqref="H76">
    <cfRule type="cellIs" dxfId="5" priority="784" operator="greaterThan">
      <formula>200</formula>
    </cfRule>
  </conditionalFormatting>
  <conditionalFormatting sqref="H76">
    <cfRule type="cellIs" dxfId="6" priority="785" operator="greaterThan">
      <formula>150</formula>
    </cfRule>
  </conditionalFormatting>
  <conditionalFormatting sqref="H77">
    <cfRule type="cellIs" dxfId="4" priority="786" operator="greaterThan">
      <formula>250</formula>
    </cfRule>
  </conditionalFormatting>
  <conditionalFormatting sqref="H77">
    <cfRule type="cellIs" dxfId="5" priority="787" operator="greaterThan">
      <formula>200</formula>
    </cfRule>
  </conditionalFormatting>
  <conditionalFormatting sqref="H77">
    <cfRule type="cellIs" dxfId="6" priority="788" operator="greaterThan">
      <formula>150</formula>
    </cfRule>
  </conditionalFormatting>
  <conditionalFormatting sqref="H78">
    <cfRule type="cellIs" dxfId="4" priority="789" operator="greaterThan">
      <formula>250</formula>
    </cfRule>
  </conditionalFormatting>
  <conditionalFormatting sqref="H78">
    <cfRule type="cellIs" dxfId="5" priority="790" operator="greaterThan">
      <formula>200</formula>
    </cfRule>
  </conditionalFormatting>
  <conditionalFormatting sqref="H78">
    <cfRule type="cellIs" dxfId="6" priority="791" operator="greaterThan">
      <formula>150</formula>
    </cfRule>
  </conditionalFormatting>
  <conditionalFormatting sqref="H79">
    <cfRule type="cellIs" dxfId="4" priority="792" operator="greaterThan">
      <formula>250</formula>
    </cfRule>
  </conditionalFormatting>
  <conditionalFormatting sqref="H79">
    <cfRule type="cellIs" dxfId="5" priority="793" operator="greaterThan">
      <formula>200</formula>
    </cfRule>
  </conditionalFormatting>
  <conditionalFormatting sqref="H79">
    <cfRule type="cellIs" dxfId="6" priority="794" operator="greaterThan">
      <formula>150</formula>
    </cfRule>
  </conditionalFormatting>
  <conditionalFormatting sqref="H80">
    <cfRule type="cellIs" dxfId="4" priority="795" operator="greaterThan">
      <formula>250</formula>
    </cfRule>
  </conditionalFormatting>
  <conditionalFormatting sqref="H80">
    <cfRule type="cellIs" dxfId="5" priority="796" operator="greaterThan">
      <formula>200</formula>
    </cfRule>
  </conditionalFormatting>
  <conditionalFormatting sqref="H80">
    <cfRule type="cellIs" dxfId="6" priority="797" operator="greaterThan">
      <formula>150</formula>
    </cfRule>
  </conditionalFormatting>
  <conditionalFormatting sqref="H81">
    <cfRule type="cellIs" dxfId="4" priority="798" operator="greaterThan">
      <formula>250</formula>
    </cfRule>
  </conditionalFormatting>
  <conditionalFormatting sqref="H81">
    <cfRule type="cellIs" dxfId="5" priority="799" operator="greaterThan">
      <formula>200</formula>
    </cfRule>
  </conditionalFormatting>
  <conditionalFormatting sqref="H81">
    <cfRule type="cellIs" dxfId="6" priority="800" operator="greaterThan">
      <formula>150</formula>
    </cfRule>
  </conditionalFormatting>
  <conditionalFormatting sqref="H82">
    <cfRule type="cellIs" dxfId="4" priority="801" operator="greaterThan">
      <formula>250</formula>
    </cfRule>
  </conditionalFormatting>
  <conditionalFormatting sqref="H82">
    <cfRule type="cellIs" dxfId="5" priority="802" operator="greaterThan">
      <formula>200</formula>
    </cfRule>
  </conditionalFormatting>
  <conditionalFormatting sqref="H82">
    <cfRule type="cellIs" dxfId="6" priority="803" operator="greaterThan">
      <formula>150</formula>
    </cfRule>
  </conditionalFormatting>
  <conditionalFormatting sqref="H83">
    <cfRule type="cellIs" dxfId="4" priority="804" operator="greaterThan">
      <formula>250</formula>
    </cfRule>
  </conditionalFormatting>
  <conditionalFormatting sqref="H83">
    <cfRule type="cellIs" dxfId="5" priority="805" operator="greaterThan">
      <formula>200</formula>
    </cfRule>
  </conditionalFormatting>
  <conditionalFormatting sqref="H83">
    <cfRule type="cellIs" dxfId="6" priority="806" operator="greaterThan">
      <formula>150</formula>
    </cfRule>
  </conditionalFormatting>
  <conditionalFormatting sqref="H84">
    <cfRule type="cellIs" dxfId="4" priority="807" operator="greaterThan">
      <formula>250</formula>
    </cfRule>
  </conditionalFormatting>
  <conditionalFormatting sqref="H84">
    <cfRule type="cellIs" dxfId="5" priority="808" operator="greaterThan">
      <formula>200</formula>
    </cfRule>
  </conditionalFormatting>
  <conditionalFormatting sqref="H84">
    <cfRule type="cellIs" dxfId="6" priority="809" operator="greaterThan">
      <formula>150</formula>
    </cfRule>
  </conditionalFormatting>
  <conditionalFormatting sqref="H85">
    <cfRule type="cellIs" dxfId="4" priority="810" operator="greaterThan">
      <formula>250</formula>
    </cfRule>
  </conditionalFormatting>
  <conditionalFormatting sqref="H85">
    <cfRule type="cellIs" dxfId="5" priority="811" operator="greaterThan">
      <formula>200</formula>
    </cfRule>
  </conditionalFormatting>
  <conditionalFormatting sqref="H85">
    <cfRule type="cellIs" dxfId="6" priority="812" operator="greaterThan">
      <formula>150</formula>
    </cfRule>
  </conditionalFormatting>
  <conditionalFormatting sqref="H86">
    <cfRule type="cellIs" dxfId="4" priority="813" operator="greaterThan">
      <formula>250</formula>
    </cfRule>
  </conditionalFormatting>
  <conditionalFormatting sqref="H86">
    <cfRule type="cellIs" dxfId="5" priority="814" operator="greaterThan">
      <formula>200</formula>
    </cfRule>
  </conditionalFormatting>
  <conditionalFormatting sqref="H86">
    <cfRule type="cellIs" dxfId="6" priority="815" operator="greaterThan">
      <formula>150</formula>
    </cfRule>
  </conditionalFormatting>
  <conditionalFormatting sqref="H87">
    <cfRule type="cellIs" dxfId="4" priority="816" operator="greaterThan">
      <formula>250</formula>
    </cfRule>
  </conditionalFormatting>
  <conditionalFormatting sqref="H87">
    <cfRule type="cellIs" dxfId="5" priority="817" operator="greaterThan">
      <formula>200</formula>
    </cfRule>
  </conditionalFormatting>
  <conditionalFormatting sqref="H87">
    <cfRule type="cellIs" dxfId="6" priority="818" operator="greaterThan">
      <formula>150</formula>
    </cfRule>
  </conditionalFormatting>
  <conditionalFormatting sqref="H88">
    <cfRule type="cellIs" dxfId="4" priority="819" operator="greaterThan">
      <formula>250</formula>
    </cfRule>
  </conditionalFormatting>
  <conditionalFormatting sqref="H88">
    <cfRule type="cellIs" dxfId="5" priority="820" operator="greaterThan">
      <formula>200</formula>
    </cfRule>
  </conditionalFormatting>
  <conditionalFormatting sqref="H88">
    <cfRule type="cellIs" dxfId="6" priority="821" operator="greaterThan">
      <formula>150</formula>
    </cfRule>
  </conditionalFormatting>
  <conditionalFormatting sqref="H89">
    <cfRule type="cellIs" dxfId="4" priority="822" operator="greaterThan">
      <formula>250</formula>
    </cfRule>
  </conditionalFormatting>
  <conditionalFormatting sqref="H89">
    <cfRule type="cellIs" dxfId="5" priority="823" operator="greaterThan">
      <formula>200</formula>
    </cfRule>
  </conditionalFormatting>
  <conditionalFormatting sqref="H89">
    <cfRule type="cellIs" dxfId="6" priority="824" operator="greaterThan">
      <formula>150</formula>
    </cfRule>
  </conditionalFormatting>
  <conditionalFormatting sqref="H90">
    <cfRule type="cellIs" dxfId="4" priority="825" operator="greaterThan">
      <formula>250</formula>
    </cfRule>
  </conditionalFormatting>
  <conditionalFormatting sqref="H90">
    <cfRule type="cellIs" dxfId="5" priority="826" operator="greaterThan">
      <formula>200</formula>
    </cfRule>
  </conditionalFormatting>
  <conditionalFormatting sqref="H90">
    <cfRule type="cellIs" dxfId="6" priority="827" operator="greaterThan">
      <formula>150</formula>
    </cfRule>
  </conditionalFormatting>
  <conditionalFormatting sqref="H91">
    <cfRule type="cellIs" dxfId="4" priority="828" operator="greaterThan">
      <formula>250</formula>
    </cfRule>
  </conditionalFormatting>
  <conditionalFormatting sqref="H91">
    <cfRule type="cellIs" dxfId="5" priority="829" operator="greaterThan">
      <formula>200</formula>
    </cfRule>
  </conditionalFormatting>
  <conditionalFormatting sqref="H91">
    <cfRule type="cellIs" dxfId="6" priority="830" operator="greaterThan">
      <formula>150</formula>
    </cfRule>
  </conditionalFormatting>
  <conditionalFormatting sqref="H92">
    <cfRule type="cellIs" dxfId="4" priority="831" operator="greaterThan">
      <formula>250</formula>
    </cfRule>
  </conditionalFormatting>
  <conditionalFormatting sqref="H92">
    <cfRule type="cellIs" dxfId="5" priority="832" operator="greaterThan">
      <formula>200</formula>
    </cfRule>
  </conditionalFormatting>
  <conditionalFormatting sqref="H92">
    <cfRule type="cellIs" dxfId="6" priority="833" operator="greaterThan">
      <formula>150</formula>
    </cfRule>
  </conditionalFormatting>
  <conditionalFormatting sqref="H93">
    <cfRule type="cellIs" dxfId="4" priority="834" operator="greaterThan">
      <formula>250</formula>
    </cfRule>
  </conditionalFormatting>
  <conditionalFormatting sqref="H93">
    <cfRule type="cellIs" dxfId="5" priority="835" operator="greaterThan">
      <formula>200</formula>
    </cfRule>
  </conditionalFormatting>
  <conditionalFormatting sqref="H93">
    <cfRule type="cellIs" dxfId="6" priority="836" operator="greaterThan">
      <formula>150</formula>
    </cfRule>
  </conditionalFormatting>
  <conditionalFormatting sqref="H94">
    <cfRule type="cellIs" dxfId="4" priority="837" operator="greaterThan">
      <formula>250</formula>
    </cfRule>
  </conditionalFormatting>
  <conditionalFormatting sqref="H94">
    <cfRule type="cellIs" dxfId="5" priority="838" operator="greaterThan">
      <formula>200</formula>
    </cfRule>
  </conditionalFormatting>
  <conditionalFormatting sqref="H94">
    <cfRule type="cellIs" dxfId="6" priority="839" operator="greaterThan">
      <formula>150</formula>
    </cfRule>
  </conditionalFormatting>
  <conditionalFormatting sqref="H95">
    <cfRule type="cellIs" dxfId="4" priority="840" operator="greaterThan">
      <formula>250</formula>
    </cfRule>
  </conditionalFormatting>
  <conditionalFormatting sqref="H95">
    <cfRule type="cellIs" dxfId="5" priority="841" operator="greaterThan">
      <formula>200</formula>
    </cfRule>
  </conditionalFormatting>
  <conditionalFormatting sqref="H95">
    <cfRule type="cellIs" dxfId="6" priority="842" operator="greaterThan">
      <formula>150</formula>
    </cfRule>
  </conditionalFormatting>
  <conditionalFormatting sqref="H96">
    <cfRule type="cellIs" dxfId="4" priority="843" operator="greaterThan">
      <formula>250</formula>
    </cfRule>
  </conditionalFormatting>
  <conditionalFormatting sqref="H96">
    <cfRule type="cellIs" dxfId="5" priority="844" operator="greaterThan">
      <formula>200</formula>
    </cfRule>
  </conditionalFormatting>
  <conditionalFormatting sqref="H96">
    <cfRule type="cellIs" dxfId="6" priority="845" operator="greaterThan">
      <formula>150</formula>
    </cfRule>
  </conditionalFormatting>
  <conditionalFormatting sqref="H97">
    <cfRule type="cellIs" dxfId="4" priority="846" operator="greaterThan">
      <formula>250</formula>
    </cfRule>
  </conditionalFormatting>
  <conditionalFormatting sqref="H97">
    <cfRule type="cellIs" dxfId="5" priority="847" operator="greaterThan">
      <formula>200</formula>
    </cfRule>
  </conditionalFormatting>
  <conditionalFormatting sqref="H97">
    <cfRule type="cellIs" dxfId="6" priority="848" operator="greaterThan">
      <formula>150</formula>
    </cfRule>
  </conditionalFormatting>
  <conditionalFormatting sqref="H98">
    <cfRule type="cellIs" dxfId="4" priority="849" operator="greaterThan">
      <formula>250</formula>
    </cfRule>
  </conditionalFormatting>
  <conditionalFormatting sqref="H98">
    <cfRule type="cellIs" dxfId="5" priority="850" operator="greaterThan">
      <formula>200</formula>
    </cfRule>
  </conditionalFormatting>
  <conditionalFormatting sqref="H98">
    <cfRule type="cellIs" dxfId="6" priority="851" operator="greaterThan">
      <formula>150</formula>
    </cfRule>
  </conditionalFormatting>
  <conditionalFormatting sqref="H99">
    <cfRule type="cellIs" dxfId="4" priority="852" operator="greaterThan">
      <formula>250</formula>
    </cfRule>
  </conditionalFormatting>
  <conditionalFormatting sqref="H99">
    <cfRule type="cellIs" dxfId="5" priority="853" operator="greaterThan">
      <formula>200</formula>
    </cfRule>
  </conditionalFormatting>
  <conditionalFormatting sqref="H99">
    <cfRule type="cellIs" dxfId="6" priority="854" operator="greaterThan">
      <formula>150</formula>
    </cfRule>
  </conditionalFormatting>
  <conditionalFormatting sqref="H100">
    <cfRule type="cellIs" dxfId="4" priority="855" operator="greaterThan">
      <formula>250</formula>
    </cfRule>
  </conditionalFormatting>
  <conditionalFormatting sqref="H100">
    <cfRule type="cellIs" dxfId="5" priority="856" operator="greaterThan">
      <formula>200</formula>
    </cfRule>
  </conditionalFormatting>
  <conditionalFormatting sqref="H100">
    <cfRule type="cellIs" dxfId="6" priority="857" operator="greaterThan">
      <formula>150</formula>
    </cfRule>
  </conditionalFormatting>
  <conditionalFormatting sqref="H101">
    <cfRule type="cellIs" dxfId="4" priority="858" operator="greaterThan">
      <formula>250</formula>
    </cfRule>
  </conditionalFormatting>
  <conditionalFormatting sqref="H101">
    <cfRule type="cellIs" dxfId="5" priority="859" operator="greaterThan">
      <formula>200</formula>
    </cfRule>
  </conditionalFormatting>
  <conditionalFormatting sqref="H101">
    <cfRule type="cellIs" dxfId="6" priority="860" operator="greaterThan">
      <formula>150</formula>
    </cfRule>
  </conditionalFormatting>
  <conditionalFormatting sqref="H102">
    <cfRule type="cellIs" dxfId="4" priority="861" operator="greaterThan">
      <formula>250</formula>
    </cfRule>
  </conditionalFormatting>
  <conditionalFormatting sqref="H102">
    <cfRule type="cellIs" dxfId="5" priority="862" operator="greaterThan">
      <formula>200</formula>
    </cfRule>
  </conditionalFormatting>
  <conditionalFormatting sqref="H102">
    <cfRule type="cellIs" dxfId="6" priority="863" operator="greaterThan">
      <formula>150</formula>
    </cfRule>
  </conditionalFormatting>
  <conditionalFormatting sqref="H103">
    <cfRule type="cellIs" dxfId="4" priority="864" operator="greaterThan">
      <formula>250</formula>
    </cfRule>
  </conditionalFormatting>
  <conditionalFormatting sqref="H103">
    <cfRule type="cellIs" dxfId="5" priority="865" operator="greaterThan">
      <formula>200</formula>
    </cfRule>
  </conditionalFormatting>
  <conditionalFormatting sqref="H103">
    <cfRule type="cellIs" dxfId="6" priority="866" operator="greaterThan">
      <formula>150</formula>
    </cfRule>
  </conditionalFormatting>
  <conditionalFormatting sqref="I8">
    <cfRule type="cellIs" dxfId="4" priority="867" operator="greaterThan">
      <formula>250</formula>
    </cfRule>
  </conditionalFormatting>
  <conditionalFormatting sqref="I8">
    <cfRule type="cellIs" dxfId="5" priority="868" operator="greaterThan">
      <formula>200</formula>
    </cfRule>
  </conditionalFormatting>
  <conditionalFormatting sqref="I8">
    <cfRule type="cellIs" dxfId="6" priority="869" operator="greaterThan">
      <formula>150</formula>
    </cfRule>
  </conditionalFormatting>
  <conditionalFormatting sqref="I9">
    <cfRule type="cellIs" dxfId="4" priority="870" operator="greaterThan">
      <formula>250</formula>
    </cfRule>
  </conditionalFormatting>
  <conditionalFormatting sqref="I9">
    <cfRule type="cellIs" dxfId="5" priority="871" operator="greaterThan">
      <formula>200</formula>
    </cfRule>
  </conditionalFormatting>
  <conditionalFormatting sqref="I9">
    <cfRule type="cellIs" dxfId="6" priority="872" operator="greaterThan">
      <formula>150</formula>
    </cfRule>
  </conditionalFormatting>
  <conditionalFormatting sqref="I10">
    <cfRule type="cellIs" dxfId="4" priority="873" operator="greaterThan">
      <formula>250</formula>
    </cfRule>
  </conditionalFormatting>
  <conditionalFormatting sqref="I10">
    <cfRule type="cellIs" dxfId="5" priority="874" operator="greaterThan">
      <formula>200</formula>
    </cfRule>
  </conditionalFormatting>
  <conditionalFormatting sqref="I10">
    <cfRule type="cellIs" dxfId="6" priority="875" operator="greaterThan">
      <formula>150</formula>
    </cfRule>
  </conditionalFormatting>
  <conditionalFormatting sqref="I11">
    <cfRule type="cellIs" dxfId="4" priority="876" operator="greaterThan">
      <formula>250</formula>
    </cfRule>
  </conditionalFormatting>
  <conditionalFormatting sqref="I11">
    <cfRule type="cellIs" dxfId="5" priority="877" operator="greaterThan">
      <formula>200</formula>
    </cfRule>
  </conditionalFormatting>
  <conditionalFormatting sqref="I11">
    <cfRule type="cellIs" dxfId="6" priority="878" operator="greaterThan">
      <formula>150</formula>
    </cfRule>
  </conditionalFormatting>
  <conditionalFormatting sqref="I12">
    <cfRule type="cellIs" dxfId="4" priority="879" operator="greaterThan">
      <formula>250</formula>
    </cfRule>
  </conditionalFormatting>
  <conditionalFormatting sqref="I12">
    <cfRule type="cellIs" dxfId="5" priority="880" operator="greaterThan">
      <formula>200</formula>
    </cfRule>
  </conditionalFormatting>
  <conditionalFormatting sqref="I12">
    <cfRule type="cellIs" dxfId="6" priority="881" operator="greaterThan">
      <formula>150</formula>
    </cfRule>
  </conditionalFormatting>
  <conditionalFormatting sqref="I13">
    <cfRule type="cellIs" dxfId="4" priority="882" operator="greaterThan">
      <formula>250</formula>
    </cfRule>
  </conditionalFormatting>
  <conditionalFormatting sqref="I13">
    <cfRule type="cellIs" dxfId="5" priority="883" operator="greaterThan">
      <formula>200</formula>
    </cfRule>
  </conditionalFormatting>
  <conditionalFormatting sqref="I13">
    <cfRule type="cellIs" dxfId="6" priority="884" operator="greaterThan">
      <formula>150</formula>
    </cfRule>
  </conditionalFormatting>
  <conditionalFormatting sqref="I14">
    <cfRule type="cellIs" dxfId="4" priority="885" operator="greaterThan">
      <formula>250</formula>
    </cfRule>
  </conditionalFormatting>
  <conditionalFormatting sqref="I14">
    <cfRule type="cellIs" dxfId="5" priority="886" operator="greaterThan">
      <formula>200</formula>
    </cfRule>
  </conditionalFormatting>
  <conditionalFormatting sqref="I14">
    <cfRule type="cellIs" dxfId="6" priority="887" operator="greaterThan">
      <formula>150</formula>
    </cfRule>
  </conditionalFormatting>
  <conditionalFormatting sqref="I15">
    <cfRule type="cellIs" dxfId="4" priority="888" operator="greaterThan">
      <formula>250</formula>
    </cfRule>
  </conditionalFormatting>
  <conditionalFormatting sqref="I15">
    <cfRule type="cellIs" dxfId="5" priority="889" operator="greaterThan">
      <formula>200</formula>
    </cfRule>
  </conditionalFormatting>
  <conditionalFormatting sqref="I15">
    <cfRule type="cellIs" dxfId="6" priority="890" operator="greaterThan">
      <formula>150</formula>
    </cfRule>
  </conditionalFormatting>
  <conditionalFormatting sqref="I16">
    <cfRule type="cellIs" dxfId="4" priority="891" operator="greaterThan">
      <formula>250</formula>
    </cfRule>
  </conditionalFormatting>
  <conditionalFormatting sqref="I16">
    <cfRule type="cellIs" dxfId="5" priority="892" operator="greaterThan">
      <formula>200</formula>
    </cfRule>
  </conditionalFormatting>
  <conditionalFormatting sqref="I16">
    <cfRule type="cellIs" dxfId="6" priority="893" operator="greaterThan">
      <formula>150</formula>
    </cfRule>
  </conditionalFormatting>
  <conditionalFormatting sqref="I17">
    <cfRule type="cellIs" dxfId="4" priority="894" operator="greaterThan">
      <formula>250</formula>
    </cfRule>
  </conditionalFormatting>
  <conditionalFormatting sqref="I17">
    <cfRule type="cellIs" dxfId="5" priority="895" operator="greaterThan">
      <formula>200</formula>
    </cfRule>
  </conditionalFormatting>
  <conditionalFormatting sqref="I17">
    <cfRule type="cellIs" dxfId="6" priority="896" operator="greaterThan">
      <formula>150</formula>
    </cfRule>
  </conditionalFormatting>
  <conditionalFormatting sqref="I18">
    <cfRule type="cellIs" dxfId="4" priority="897" operator="greaterThan">
      <formula>250</formula>
    </cfRule>
  </conditionalFormatting>
  <conditionalFormatting sqref="I18">
    <cfRule type="cellIs" dxfId="5" priority="898" operator="greaterThan">
      <formula>200</formula>
    </cfRule>
  </conditionalFormatting>
  <conditionalFormatting sqref="I18">
    <cfRule type="cellIs" dxfId="6" priority="899" operator="greaterThan">
      <formula>150</formula>
    </cfRule>
  </conditionalFormatting>
  <conditionalFormatting sqref="I19">
    <cfRule type="cellIs" dxfId="4" priority="900" operator="greaterThan">
      <formula>250</formula>
    </cfRule>
  </conditionalFormatting>
  <conditionalFormatting sqref="I19">
    <cfRule type="cellIs" dxfId="5" priority="901" operator="greaterThan">
      <formula>200</formula>
    </cfRule>
  </conditionalFormatting>
  <conditionalFormatting sqref="I19">
    <cfRule type="cellIs" dxfId="6" priority="902" operator="greaterThan">
      <formula>150</formula>
    </cfRule>
  </conditionalFormatting>
  <conditionalFormatting sqref="I20">
    <cfRule type="cellIs" dxfId="4" priority="903" operator="greaterThan">
      <formula>250</formula>
    </cfRule>
  </conditionalFormatting>
  <conditionalFormatting sqref="I20">
    <cfRule type="cellIs" dxfId="5" priority="904" operator="greaterThan">
      <formula>200</formula>
    </cfRule>
  </conditionalFormatting>
  <conditionalFormatting sqref="I20">
    <cfRule type="cellIs" dxfId="6" priority="905" operator="greaterThan">
      <formula>150</formula>
    </cfRule>
  </conditionalFormatting>
  <conditionalFormatting sqref="I21">
    <cfRule type="cellIs" dxfId="4" priority="906" operator="greaterThan">
      <formula>250</formula>
    </cfRule>
  </conditionalFormatting>
  <conditionalFormatting sqref="I21">
    <cfRule type="cellIs" dxfId="5" priority="907" operator="greaterThan">
      <formula>200</formula>
    </cfRule>
  </conditionalFormatting>
  <conditionalFormatting sqref="I21">
    <cfRule type="cellIs" dxfId="6" priority="908" operator="greaterThan">
      <formula>150</formula>
    </cfRule>
  </conditionalFormatting>
  <conditionalFormatting sqref="I22">
    <cfRule type="cellIs" dxfId="4" priority="909" operator="greaterThan">
      <formula>250</formula>
    </cfRule>
  </conditionalFormatting>
  <conditionalFormatting sqref="I22">
    <cfRule type="cellIs" dxfId="5" priority="910" operator="greaterThan">
      <formula>200</formula>
    </cfRule>
  </conditionalFormatting>
  <conditionalFormatting sqref="I22">
    <cfRule type="cellIs" dxfId="6" priority="911" operator="greaterThan">
      <formula>150</formula>
    </cfRule>
  </conditionalFormatting>
  <conditionalFormatting sqref="I23">
    <cfRule type="cellIs" dxfId="4" priority="912" operator="greaterThan">
      <formula>250</formula>
    </cfRule>
  </conditionalFormatting>
  <conditionalFormatting sqref="I23">
    <cfRule type="cellIs" dxfId="5" priority="913" operator="greaterThan">
      <formula>200</formula>
    </cfRule>
  </conditionalFormatting>
  <conditionalFormatting sqref="I23">
    <cfRule type="cellIs" dxfId="6" priority="914" operator="greaterThan">
      <formula>150</formula>
    </cfRule>
  </conditionalFormatting>
  <conditionalFormatting sqref="I24">
    <cfRule type="cellIs" dxfId="4" priority="915" operator="greaterThan">
      <formula>250</formula>
    </cfRule>
  </conditionalFormatting>
  <conditionalFormatting sqref="I24">
    <cfRule type="cellIs" dxfId="5" priority="916" operator="greaterThan">
      <formula>200</formula>
    </cfRule>
  </conditionalFormatting>
  <conditionalFormatting sqref="I24">
    <cfRule type="cellIs" dxfId="6" priority="917" operator="greaterThan">
      <formula>150</formula>
    </cfRule>
  </conditionalFormatting>
  <conditionalFormatting sqref="I25">
    <cfRule type="cellIs" dxfId="4" priority="918" operator="greaterThan">
      <formula>250</formula>
    </cfRule>
  </conditionalFormatting>
  <conditionalFormatting sqref="I25">
    <cfRule type="cellIs" dxfId="5" priority="919" operator="greaterThan">
      <formula>200</formula>
    </cfRule>
  </conditionalFormatting>
  <conditionalFormatting sqref="I25">
    <cfRule type="cellIs" dxfId="6" priority="920" operator="greaterThan">
      <formula>150</formula>
    </cfRule>
  </conditionalFormatting>
  <conditionalFormatting sqref="I26">
    <cfRule type="cellIs" dxfId="4" priority="921" operator="greaterThan">
      <formula>250</formula>
    </cfRule>
  </conditionalFormatting>
  <conditionalFormatting sqref="I26">
    <cfRule type="cellIs" dxfId="5" priority="922" operator="greaterThan">
      <formula>200</formula>
    </cfRule>
  </conditionalFormatting>
  <conditionalFormatting sqref="I26">
    <cfRule type="cellIs" dxfId="6" priority="923" operator="greaterThan">
      <formula>150</formula>
    </cfRule>
  </conditionalFormatting>
  <conditionalFormatting sqref="I27">
    <cfRule type="cellIs" dxfId="4" priority="924" operator="greaterThan">
      <formula>250</formula>
    </cfRule>
  </conditionalFormatting>
  <conditionalFormatting sqref="I27">
    <cfRule type="cellIs" dxfId="5" priority="925" operator="greaterThan">
      <formula>200</formula>
    </cfRule>
  </conditionalFormatting>
  <conditionalFormatting sqref="I27">
    <cfRule type="cellIs" dxfId="6" priority="926" operator="greaterThan">
      <formula>150</formula>
    </cfRule>
  </conditionalFormatting>
  <conditionalFormatting sqref="I28">
    <cfRule type="cellIs" dxfId="4" priority="927" operator="greaterThan">
      <formula>250</formula>
    </cfRule>
  </conditionalFormatting>
  <conditionalFormatting sqref="I28">
    <cfRule type="cellIs" dxfId="5" priority="928" operator="greaterThan">
      <formula>200</formula>
    </cfRule>
  </conditionalFormatting>
  <conditionalFormatting sqref="I28">
    <cfRule type="cellIs" dxfId="6" priority="929" operator="greaterThan">
      <formula>150</formula>
    </cfRule>
  </conditionalFormatting>
  <conditionalFormatting sqref="I29">
    <cfRule type="cellIs" dxfId="4" priority="930" operator="greaterThan">
      <formula>250</formula>
    </cfRule>
  </conditionalFormatting>
  <conditionalFormatting sqref="I29">
    <cfRule type="cellIs" dxfId="5" priority="931" operator="greaterThan">
      <formula>200</formula>
    </cfRule>
  </conditionalFormatting>
  <conditionalFormatting sqref="I29">
    <cfRule type="cellIs" dxfId="6" priority="932" operator="greaterThan">
      <formula>150</formula>
    </cfRule>
  </conditionalFormatting>
  <conditionalFormatting sqref="I30">
    <cfRule type="cellIs" dxfId="4" priority="933" operator="greaterThan">
      <formula>250</formula>
    </cfRule>
  </conditionalFormatting>
  <conditionalFormatting sqref="I30">
    <cfRule type="cellIs" dxfId="5" priority="934" operator="greaterThan">
      <formula>200</formula>
    </cfRule>
  </conditionalFormatting>
  <conditionalFormatting sqref="I30">
    <cfRule type="cellIs" dxfId="6" priority="935" operator="greaterThan">
      <formula>150</formula>
    </cfRule>
  </conditionalFormatting>
  <conditionalFormatting sqref="I31">
    <cfRule type="cellIs" dxfId="4" priority="936" operator="greaterThan">
      <formula>250</formula>
    </cfRule>
  </conditionalFormatting>
  <conditionalFormatting sqref="I31">
    <cfRule type="cellIs" dxfId="5" priority="937" operator="greaterThan">
      <formula>200</formula>
    </cfRule>
  </conditionalFormatting>
  <conditionalFormatting sqref="I31">
    <cfRule type="cellIs" dxfId="6" priority="938" operator="greaterThan">
      <formula>150</formula>
    </cfRule>
  </conditionalFormatting>
  <conditionalFormatting sqref="I32">
    <cfRule type="cellIs" dxfId="4" priority="939" operator="greaterThan">
      <formula>250</formula>
    </cfRule>
  </conditionalFormatting>
  <conditionalFormatting sqref="I32">
    <cfRule type="cellIs" dxfId="5" priority="940" operator="greaterThan">
      <formula>200</formula>
    </cfRule>
  </conditionalFormatting>
  <conditionalFormatting sqref="I32">
    <cfRule type="cellIs" dxfId="6" priority="941" operator="greaterThan">
      <formula>150</formula>
    </cfRule>
  </conditionalFormatting>
  <conditionalFormatting sqref="I33">
    <cfRule type="cellIs" dxfId="4" priority="942" operator="greaterThan">
      <formula>250</formula>
    </cfRule>
  </conditionalFormatting>
  <conditionalFormatting sqref="I33">
    <cfRule type="cellIs" dxfId="5" priority="943" operator="greaterThan">
      <formula>200</formula>
    </cfRule>
  </conditionalFormatting>
  <conditionalFormatting sqref="I33">
    <cfRule type="cellIs" dxfId="6" priority="944" operator="greaterThan">
      <formula>150</formula>
    </cfRule>
  </conditionalFormatting>
  <conditionalFormatting sqref="I34">
    <cfRule type="cellIs" dxfId="4" priority="945" operator="greaterThan">
      <formula>250</formula>
    </cfRule>
  </conditionalFormatting>
  <conditionalFormatting sqref="I34">
    <cfRule type="cellIs" dxfId="5" priority="946" operator="greaterThan">
      <formula>200</formula>
    </cfRule>
  </conditionalFormatting>
  <conditionalFormatting sqref="I34">
    <cfRule type="cellIs" dxfId="6" priority="947" operator="greaterThan">
      <formula>150</formula>
    </cfRule>
  </conditionalFormatting>
  <conditionalFormatting sqref="I35">
    <cfRule type="cellIs" dxfId="4" priority="948" operator="greaterThan">
      <formula>250</formula>
    </cfRule>
  </conditionalFormatting>
  <conditionalFormatting sqref="I35">
    <cfRule type="cellIs" dxfId="5" priority="949" operator="greaterThan">
      <formula>200</formula>
    </cfRule>
  </conditionalFormatting>
  <conditionalFormatting sqref="I35">
    <cfRule type="cellIs" dxfId="6" priority="950" operator="greaterThan">
      <formula>150</formula>
    </cfRule>
  </conditionalFormatting>
  <conditionalFormatting sqref="I36">
    <cfRule type="cellIs" dxfId="4" priority="951" operator="greaterThan">
      <formula>250</formula>
    </cfRule>
  </conditionalFormatting>
  <conditionalFormatting sqref="I36">
    <cfRule type="cellIs" dxfId="5" priority="952" operator="greaterThan">
      <formula>200</formula>
    </cfRule>
  </conditionalFormatting>
  <conditionalFormatting sqref="I36">
    <cfRule type="cellIs" dxfId="6" priority="953" operator="greaterThan">
      <formula>150</formula>
    </cfRule>
  </conditionalFormatting>
  <conditionalFormatting sqref="I37">
    <cfRule type="cellIs" dxfId="4" priority="954" operator="greaterThan">
      <formula>250</formula>
    </cfRule>
  </conditionalFormatting>
  <conditionalFormatting sqref="I37">
    <cfRule type="cellIs" dxfId="5" priority="955" operator="greaterThan">
      <formula>200</formula>
    </cfRule>
  </conditionalFormatting>
  <conditionalFormatting sqref="I37">
    <cfRule type="cellIs" dxfId="6" priority="956" operator="greaterThan">
      <formula>150</formula>
    </cfRule>
  </conditionalFormatting>
  <conditionalFormatting sqref="I38">
    <cfRule type="cellIs" dxfId="4" priority="957" operator="greaterThan">
      <formula>250</formula>
    </cfRule>
  </conditionalFormatting>
  <conditionalFormatting sqref="I38">
    <cfRule type="cellIs" dxfId="5" priority="958" operator="greaterThan">
      <formula>200</formula>
    </cfRule>
  </conditionalFormatting>
  <conditionalFormatting sqref="I38">
    <cfRule type="cellIs" dxfId="6" priority="959" operator="greaterThan">
      <formula>150</formula>
    </cfRule>
  </conditionalFormatting>
  <conditionalFormatting sqref="I39">
    <cfRule type="cellIs" dxfId="4" priority="960" operator="greaterThan">
      <formula>250</formula>
    </cfRule>
  </conditionalFormatting>
  <conditionalFormatting sqref="I39">
    <cfRule type="cellIs" dxfId="5" priority="961" operator="greaterThan">
      <formula>200</formula>
    </cfRule>
  </conditionalFormatting>
  <conditionalFormatting sqref="I39">
    <cfRule type="cellIs" dxfId="6" priority="962" operator="greaterThan">
      <formula>150</formula>
    </cfRule>
  </conditionalFormatting>
  <conditionalFormatting sqref="I40">
    <cfRule type="cellIs" dxfId="4" priority="963" operator="greaterThan">
      <formula>250</formula>
    </cfRule>
  </conditionalFormatting>
  <conditionalFormatting sqref="I40">
    <cfRule type="cellIs" dxfId="5" priority="964" operator="greaterThan">
      <formula>200</formula>
    </cfRule>
  </conditionalFormatting>
  <conditionalFormatting sqref="I40">
    <cfRule type="cellIs" dxfId="6" priority="965" operator="greaterThan">
      <formula>150</formula>
    </cfRule>
  </conditionalFormatting>
  <conditionalFormatting sqref="I41">
    <cfRule type="cellIs" dxfId="4" priority="966" operator="greaterThan">
      <formula>250</formula>
    </cfRule>
  </conditionalFormatting>
  <conditionalFormatting sqref="I41">
    <cfRule type="cellIs" dxfId="5" priority="967" operator="greaterThan">
      <formula>200</formula>
    </cfRule>
  </conditionalFormatting>
  <conditionalFormatting sqref="I41">
    <cfRule type="cellIs" dxfId="6" priority="968" operator="greaterThan">
      <formula>150</formula>
    </cfRule>
  </conditionalFormatting>
  <conditionalFormatting sqref="I42">
    <cfRule type="cellIs" dxfId="4" priority="969" operator="greaterThan">
      <formula>250</formula>
    </cfRule>
  </conditionalFormatting>
  <conditionalFormatting sqref="I42">
    <cfRule type="cellIs" dxfId="5" priority="970" operator="greaterThan">
      <formula>200</formula>
    </cfRule>
  </conditionalFormatting>
  <conditionalFormatting sqref="I42">
    <cfRule type="cellIs" dxfId="6" priority="971" operator="greaterThan">
      <formula>150</formula>
    </cfRule>
  </conditionalFormatting>
  <conditionalFormatting sqref="I43">
    <cfRule type="cellIs" dxfId="4" priority="972" operator="greaterThan">
      <formula>250</formula>
    </cfRule>
  </conditionalFormatting>
  <conditionalFormatting sqref="I43">
    <cfRule type="cellIs" dxfId="5" priority="973" operator="greaterThan">
      <formula>200</formula>
    </cfRule>
  </conditionalFormatting>
  <conditionalFormatting sqref="I43">
    <cfRule type="cellIs" dxfId="6" priority="974" operator="greaterThan">
      <formula>150</formula>
    </cfRule>
  </conditionalFormatting>
  <conditionalFormatting sqref="I44">
    <cfRule type="cellIs" dxfId="4" priority="975" operator="greaterThan">
      <formula>250</formula>
    </cfRule>
  </conditionalFormatting>
  <conditionalFormatting sqref="I44">
    <cfRule type="cellIs" dxfId="5" priority="976" operator="greaterThan">
      <formula>200</formula>
    </cfRule>
  </conditionalFormatting>
  <conditionalFormatting sqref="I44">
    <cfRule type="cellIs" dxfId="6" priority="977" operator="greaterThan">
      <formula>150</formula>
    </cfRule>
  </conditionalFormatting>
  <conditionalFormatting sqref="I45">
    <cfRule type="cellIs" dxfId="4" priority="978" operator="greaterThan">
      <formula>250</formula>
    </cfRule>
  </conditionalFormatting>
  <conditionalFormatting sqref="I45">
    <cfRule type="cellIs" dxfId="5" priority="979" operator="greaterThan">
      <formula>200</formula>
    </cfRule>
  </conditionalFormatting>
  <conditionalFormatting sqref="I45">
    <cfRule type="cellIs" dxfId="6" priority="980" operator="greaterThan">
      <formula>150</formula>
    </cfRule>
  </conditionalFormatting>
  <conditionalFormatting sqref="I46">
    <cfRule type="cellIs" dxfId="4" priority="981" operator="greaterThan">
      <formula>250</formula>
    </cfRule>
  </conditionalFormatting>
  <conditionalFormatting sqref="I46">
    <cfRule type="cellIs" dxfId="5" priority="982" operator="greaterThan">
      <formula>200</formula>
    </cfRule>
  </conditionalFormatting>
  <conditionalFormatting sqref="I46">
    <cfRule type="cellIs" dxfId="6" priority="983" operator="greaterThan">
      <formula>150</formula>
    </cfRule>
  </conditionalFormatting>
  <conditionalFormatting sqref="I47">
    <cfRule type="cellIs" dxfId="4" priority="984" operator="greaterThan">
      <formula>250</formula>
    </cfRule>
  </conditionalFormatting>
  <conditionalFormatting sqref="I47">
    <cfRule type="cellIs" dxfId="5" priority="985" operator="greaterThan">
      <formula>200</formula>
    </cfRule>
  </conditionalFormatting>
  <conditionalFormatting sqref="I47">
    <cfRule type="cellIs" dxfId="6" priority="986" operator="greaterThan">
      <formula>150</formula>
    </cfRule>
  </conditionalFormatting>
  <conditionalFormatting sqref="I48">
    <cfRule type="cellIs" dxfId="4" priority="987" operator="greaterThan">
      <formula>250</formula>
    </cfRule>
  </conditionalFormatting>
  <conditionalFormatting sqref="I48">
    <cfRule type="cellIs" dxfId="5" priority="988" operator="greaterThan">
      <formula>200</formula>
    </cfRule>
  </conditionalFormatting>
  <conditionalFormatting sqref="I48">
    <cfRule type="cellIs" dxfId="6" priority="989" operator="greaterThan">
      <formula>150</formula>
    </cfRule>
  </conditionalFormatting>
  <conditionalFormatting sqref="I49">
    <cfRule type="cellIs" dxfId="4" priority="990" operator="greaterThan">
      <formula>250</formula>
    </cfRule>
  </conditionalFormatting>
  <conditionalFormatting sqref="I49">
    <cfRule type="cellIs" dxfId="5" priority="991" operator="greaterThan">
      <formula>200</formula>
    </cfRule>
  </conditionalFormatting>
  <conditionalFormatting sqref="I49">
    <cfRule type="cellIs" dxfId="6" priority="992" operator="greaterThan">
      <formula>150</formula>
    </cfRule>
  </conditionalFormatting>
  <conditionalFormatting sqref="I50">
    <cfRule type="cellIs" dxfId="4" priority="993" operator="greaterThan">
      <formula>250</formula>
    </cfRule>
  </conditionalFormatting>
  <conditionalFormatting sqref="I50">
    <cfRule type="cellIs" dxfId="5" priority="994" operator="greaterThan">
      <formula>200</formula>
    </cfRule>
  </conditionalFormatting>
  <conditionalFormatting sqref="I50">
    <cfRule type="cellIs" dxfId="6" priority="995" operator="greaterThan">
      <formula>150</formula>
    </cfRule>
  </conditionalFormatting>
  <conditionalFormatting sqref="I51">
    <cfRule type="cellIs" dxfId="4" priority="996" operator="greaterThan">
      <formula>250</formula>
    </cfRule>
  </conditionalFormatting>
  <conditionalFormatting sqref="I51">
    <cfRule type="cellIs" dxfId="5" priority="997" operator="greaterThan">
      <formula>200</formula>
    </cfRule>
  </conditionalFormatting>
  <conditionalFormatting sqref="I51">
    <cfRule type="cellIs" dxfId="6" priority="998" operator="greaterThan">
      <formula>150</formula>
    </cfRule>
  </conditionalFormatting>
  <conditionalFormatting sqref="I52">
    <cfRule type="cellIs" dxfId="4" priority="999" operator="greaterThan">
      <formula>250</formula>
    </cfRule>
  </conditionalFormatting>
  <conditionalFormatting sqref="I52">
    <cfRule type="cellIs" dxfId="5" priority="1000" operator="greaterThan">
      <formula>200</formula>
    </cfRule>
  </conditionalFormatting>
  <conditionalFormatting sqref="I52">
    <cfRule type="cellIs" dxfId="6" priority="1001" operator="greaterThan">
      <formula>150</formula>
    </cfRule>
  </conditionalFormatting>
  <conditionalFormatting sqref="I53">
    <cfRule type="cellIs" dxfId="4" priority="1002" operator="greaterThan">
      <formula>250</formula>
    </cfRule>
  </conditionalFormatting>
  <conditionalFormatting sqref="I53">
    <cfRule type="cellIs" dxfId="5" priority="1003" operator="greaterThan">
      <formula>200</formula>
    </cfRule>
  </conditionalFormatting>
  <conditionalFormatting sqref="I53">
    <cfRule type="cellIs" dxfId="6" priority="1004" operator="greaterThan">
      <formula>150</formula>
    </cfRule>
  </conditionalFormatting>
  <conditionalFormatting sqref="I54">
    <cfRule type="cellIs" dxfId="4" priority="1005" operator="greaterThan">
      <formula>250</formula>
    </cfRule>
  </conditionalFormatting>
  <conditionalFormatting sqref="I54">
    <cfRule type="cellIs" dxfId="5" priority="1006" operator="greaterThan">
      <formula>200</formula>
    </cfRule>
  </conditionalFormatting>
  <conditionalFormatting sqref="I54">
    <cfRule type="cellIs" dxfId="6" priority="1007" operator="greaterThan">
      <formula>150</formula>
    </cfRule>
  </conditionalFormatting>
  <conditionalFormatting sqref="I55">
    <cfRule type="cellIs" dxfId="4" priority="1008" operator="greaterThan">
      <formula>250</formula>
    </cfRule>
  </conditionalFormatting>
  <conditionalFormatting sqref="I55">
    <cfRule type="cellIs" dxfId="5" priority="1009" operator="greaterThan">
      <formula>200</formula>
    </cfRule>
  </conditionalFormatting>
  <conditionalFormatting sqref="I55">
    <cfRule type="cellIs" dxfId="6" priority="1010" operator="greaterThan">
      <formula>150</formula>
    </cfRule>
  </conditionalFormatting>
  <conditionalFormatting sqref="I56">
    <cfRule type="cellIs" dxfId="4" priority="1011" operator="greaterThan">
      <formula>250</formula>
    </cfRule>
  </conditionalFormatting>
  <conditionalFormatting sqref="I56">
    <cfRule type="cellIs" dxfId="5" priority="1012" operator="greaterThan">
      <formula>200</formula>
    </cfRule>
  </conditionalFormatting>
  <conditionalFormatting sqref="I56">
    <cfRule type="cellIs" dxfId="6" priority="1013" operator="greaterThan">
      <formula>150</formula>
    </cfRule>
  </conditionalFormatting>
  <conditionalFormatting sqref="I57">
    <cfRule type="cellIs" dxfId="4" priority="1014" operator="greaterThan">
      <formula>250</formula>
    </cfRule>
  </conditionalFormatting>
  <conditionalFormatting sqref="I57">
    <cfRule type="cellIs" dxfId="5" priority="1015" operator="greaterThan">
      <formula>200</formula>
    </cfRule>
  </conditionalFormatting>
  <conditionalFormatting sqref="I57">
    <cfRule type="cellIs" dxfId="6" priority="1016" operator="greaterThan">
      <formula>150</formula>
    </cfRule>
  </conditionalFormatting>
  <conditionalFormatting sqref="I58">
    <cfRule type="cellIs" dxfId="4" priority="1017" operator="greaterThan">
      <formula>250</formula>
    </cfRule>
  </conditionalFormatting>
  <conditionalFormatting sqref="I58">
    <cfRule type="cellIs" dxfId="5" priority="1018" operator="greaterThan">
      <formula>200</formula>
    </cfRule>
  </conditionalFormatting>
  <conditionalFormatting sqref="I58">
    <cfRule type="cellIs" dxfId="6" priority="1019" operator="greaterThan">
      <formula>150</formula>
    </cfRule>
  </conditionalFormatting>
  <conditionalFormatting sqref="I59">
    <cfRule type="cellIs" dxfId="4" priority="1020" operator="greaterThan">
      <formula>250</formula>
    </cfRule>
  </conditionalFormatting>
  <conditionalFormatting sqref="I59">
    <cfRule type="cellIs" dxfId="5" priority="1021" operator="greaterThan">
      <formula>200</formula>
    </cfRule>
  </conditionalFormatting>
  <conditionalFormatting sqref="I59">
    <cfRule type="cellIs" dxfId="6" priority="1022" operator="greaterThan">
      <formula>150</formula>
    </cfRule>
  </conditionalFormatting>
  <conditionalFormatting sqref="I60">
    <cfRule type="cellIs" dxfId="4" priority="1023" operator="greaterThan">
      <formula>250</formula>
    </cfRule>
  </conditionalFormatting>
  <conditionalFormatting sqref="I60">
    <cfRule type="cellIs" dxfId="5" priority="1024" operator="greaterThan">
      <formula>200</formula>
    </cfRule>
  </conditionalFormatting>
  <conditionalFormatting sqref="I60">
    <cfRule type="cellIs" dxfId="6" priority="1025" operator="greaterThan">
      <formula>150</formula>
    </cfRule>
  </conditionalFormatting>
  <conditionalFormatting sqref="I61">
    <cfRule type="cellIs" dxfId="4" priority="1026" operator="greaterThan">
      <formula>250</formula>
    </cfRule>
  </conditionalFormatting>
  <conditionalFormatting sqref="I61">
    <cfRule type="cellIs" dxfId="5" priority="1027" operator="greaterThan">
      <formula>200</formula>
    </cfRule>
  </conditionalFormatting>
  <conditionalFormatting sqref="I61">
    <cfRule type="cellIs" dxfId="6" priority="1028" operator="greaterThan">
      <formula>150</formula>
    </cfRule>
  </conditionalFormatting>
  <conditionalFormatting sqref="I62">
    <cfRule type="cellIs" dxfId="4" priority="1029" operator="greaterThan">
      <formula>250</formula>
    </cfRule>
  </conditionalFormatting>
  <conditionalFormatting sqref="I62">
    <cfRule type="cellIs" dxfId="5" priority="1030" operator="greaterThan">
      <formula>200</formula>
    </cfRule>
  </conditionalFormatting>
  <conditionalFormatting sqref="I62">
    <cfRule type="cellIs" dxfId="6" priority="1031" operator="greaterThan">
      <formula>150</formula>
    </cfRule>
  </conditionalFormatting>
  <conditionalFormatting sqref="I63">
    <cfRule type="cellIs" dxfId="4" priority="1032" operator="greaterThan">
      <formula>250</formula>
    </cfRule>
  </conditionalFormatting>
  <conditionalFormatting sqref="I63">
    <cfRule type="cellIs" dxfId="5" priority="1033" operator="greaterThan">
      <formula>200</formula>
    </cfRule>
  </conditionalFormatting>
  <conditionalFormatting sqref="I63">
    <cfRule type="cellIs" dxfId="6" priority="1034" operator="greaterThan">
      <formula>150</formula>
    </cfRule>
  </conditionalFormatting>
  <conditionalFormatting sqref="I64">
    <cfRule type="cellIs" dxfId="4" priority="1035" operator="greaterThan">
      <formula>250</formula>
    </cfRule>
  </conditionalFormatting>
  <conditionalFormatting sqref="I64">
    <cfRule type="cellIs" dxfId="5" priority="1036" operator="greaterThan">
      <formula>200</formula>
    </cfRule>
  </conditionalFormatting>
  <conditionalFormatting sqref="I64">
    <cfRule type="cellIs" dxfId="6" priority="1037" operator="greaterThan">
      <formula>150</formula>
    </cfRule>
  </conditionalFormatting>
  <conditionalFormatting sqref="I65">
    <cfRule type="cellIs" dxfId="4" priority="1038" operator="greaterThan">
      <formula>250</formula>
    </cfRule>
  </conditionalFormatting>
  <conditionalFormatting sqref="I65">
    <cfRule type="cellIs" dxfId="5" priority="1039" operator="greaterThan">
      <formula>200</formula>
    </cfRule>
  </conditionalFormatting>
  <conditionalFormatting sqref="I65">
    <cfRule type="cellIs" dxfId="6" priority="1040" operator="greaterThan">
      <formula>150</formula>
    </cfRule>
  </conditionalFormatting>
  <conditionalFormatting sqref="I66">
    <cfRule type="cellIs" dxfId="4" priority="1041" operator="greaterThan">
      <formula>250</formula>
    </cfRule>
  </conditionalFormatting>
  <conditionalFormatting sqref="I66">
    <cfRule type="cellIs" dxfId="5" priority="1042" operator="greaterThan">
      <formula>200</formula>
    </cfRule>
  </conditionalFormatting>
  <conditionalFormatting sqref="I66">
    <cfRule type="cellIs" dxfId="6" priority="1043" operator="greaterThan">
      <formula>150</formula>
    </cfRule>
  </conditionalFormatting>
  <conditionalFormatting sqref="I67">
    <cfRule type="cellIs" dxfId="4" priority="1044" operator="greaterThan">
      <formula>250</formula>
    </cfRule>
  </conditionalFormatting>
  <conditionalFormatting sqref="I67">
    <cfRule type="cellIs" dxfId="5" priority="1045" operator="greaterThan">
      <formula>200</formula>
    </cfRule>
  </conditionalFormatting>
  <conditionalFormatting sqref="I67">
    <cfRule type="cellIs" dxfId="6" priority="1046" operator="greaterThan">
      <formula>150</formula>
    </cfRule>
  </conditionalFormatting>
  <conditionalFormatting sqref="I68">
    <cfRule type="cellIs" dxfId="4" priority="1047" operator="greaterThan">
      <formula>250</formula>
    </cfRule>
  </conditionalFormatting>
  <conditionalFormatting sqref="I68">
    <cfRule type="cellIs" dxfId="5" priority="1048" operator="greaterThan">
      <formula>200</formula>
    </cfRule>
  </conditionalFormatting>
  <conditionalFormatting sqref="I68">
    <cfRule type="cellIs" dxfId="6" priority="1049" operator="greaterThan">
      <formula>150</formula>
    </cfRule>
  </conditionalFormatting>
  <conditionalFormatting sqref="I69">
    <cfRule type="cellIs" dxfId="4" priority="1050" operator="greaterThan">
      <formula>250</formula>
    </cfRule>
  </conditionalFormatting>
  <conditionalFormatting sqref="I69">
    <cfRule type="cellIs" dxfId="5" priority="1051" operator="greaterThan">
      <formula>200</formula>
    </cfRule>
  </conditionalFormatting>
  <conditionalFormatting sqref="I69">
    <cfRule type="cellIs" dxfId="6" priority="1052" operator="greaterThan">
      <formula>150</formula>
    </cfRule>
  </conditionalFormatting>
  <conditionalFormatting sqref="I70">
    <cfRule type="cellIs" dxfId="4" priority="1053" operator="greaterThan">
      <formula>250</formula>
    </cfRule>
  </conditionalFormatting>
  <conditionalFormatting sqref="I70">
    <cfRule type="cellIs" dxfId="5" priority="1054" operator="greaterThan">
      <formula>200</formula>
    </cfRule>
  </conditionalFormatting>
  <conditionalFormatting sqref="I70">
    <cfRule type="cellIs" dxfId="6" priority="1055" operator="greaterThan">
      <formula>150</formula>
    </cfRule>
  </conditionalFormatting>
  <conditionalFormatting sqref="I71">
    <cfRule type="cellIs" dxfId="4" priority="1056" operator="greaterThan">
      <formula>250</formula>
    </cfRule>
  </conditionalFormatting>
  <conditionalFormatting sqref="I71">
    <cfRule type="cellIs" dxfId="5" priority="1057" operator="greaterThan">
      <formula>200</formula>
    </cfRule>
  </conditionalFormatting>
  <conditionalFormatting sqref="I71">
    <cfRule type="cellIs" dxfId="6" priority="1058" operator="greaterThan">
      <formula>150</formula>
    </cfRule>
  </conditionalFormatting>
  <conditionalFormatting sqref="I72">
    <cfRule type="cellIs" dxfId="4" priority="1059" operator="greaterThan">
      <formula>250</formula>
    </cfRule>
  </conditionalFormatting>
  <conditionalFormatting sqref="I72">
    <cfRule type="cellIs" dxfId="5" priority="1060" operator="greaterThan">
      <formula>200</formula>
    </cfRule>
  </conditionalFormatting>
  <conditionalFormatting sqref="I72">
    <cfRule type="cellIs" dxfId="6" priority="1061" operator="greaterThan">
      <formula>150</formula>
    </cfRule>
  </conditionalFormatting>
  <conditionalFormatting sqref="I73">
    <cfRule type="cellIs" dxfId="4" priority="1062" operator="greaterThan">
      <formula>250</formula>
    </cfRule>
  </conditionalFormatting>
  <conditionalFormatting sqref="I73">
    <cfRule type="cellIs" dxfId="5" priority="1063" operator="greaterThan">
      <formula>200</formula>
    </cfRule>
  </conditionalFormatting>
  <conditionalFormatting sqref="I73">
    <cfRule type="cellIs" dxfId="6" priority="1064" operator="greaterThan">
      <formula>150</formula>
    </cfRule>
  </conditionalFormatting>
  <conditionalFormatting sqref="I74">
    <cfRule type="cellIs" dxfId="4" priority="1065" operator="greaterThan">
      <formula>250</formula>
    </cfRule>
  </conditionalFormatting>
  <conditionalFormatting sqref="I74">
    <cfRule type="cellIs" dxfId="5" priority="1066" operator="greaterThan">
      <formula>200</formula>
    </cfRule>
  </conditionalFormatting>
  <conditionalFormatting sqref="I74">
    <cfRule type="cellIs" dxfId="6" priority="1067" operator="greaterThan">
      <formula>150</formula>
    </cfRule>
  </conditionalFormatting>
  <conditionalFormatting sqref="I75">
    <cfRule type="cellIs" dxfId="4" priority="1068" operator="greaterThan">
      <formula>250</formula>
    </cfRule>
  </conditionalFormatting>
  <conditionalFormatting sqref="I75">
    <cfRule type="cellIs" dxfId="5" priority="1069" operator="greaterThan">
      <formula>200</formula>
    </cfRule>
  </conditionalFormatting>
  <conditionalFormatting sqref="I75">
    <cfRule type="cellIs" dxfId="6" priority="1070" operator="greaterThan">
      <formula>150</formula>
    </cfRule>
  </conditionalFormatting>
  <conditionalFormatting sqref="I76">
    <cfRule type="cellIs" dxfId="4" priority="1071" operator="greaterThan">
      <formula>250</formula>
    </cfRule>
  </conditionalFormatting>
  <conditionalFormatting sqref="I76">
    <cfRule type="cellIs" dxfId="5" priority="1072" operator="greaterThan">
      <formula>200</formula>
    </cfRule>
  </conditionalFormatting>
  <conditionalFormatting sqref="I76">
    <cfRule type="cellIs" dxfId="6" priority="1073" operator="greaterThan">
      <formula>150</formula>
    </cfRule>
  </conditionalFormatting>
  <conditionalFormatting sqref="I77">
    <cfRule type="cellIs" dxfId="4" priority="1074" operator="greaterThan">
      <formula>250</formula>
    </cfRule>
  </conditionalFormatting>
  <conditionalFormatting sqref="I77">
    <cfRule type="cellIs" dxfId="5" priority="1075" operator="greaterThan">
      <formula>200</formula>
    </cfRule>
  </conditionalFormatting>
  <conditionalFormatting sqref="I77">
    <cfRule type="cellIs" dxfId="6" priority="1076" operator="greaterThan">
      <formula>150</formula>
    </cfRule>
  </conditionalFormatting>
  <conditionalFormatting sqref="I78">
    <cfRule type="cellIs" dxfId="4" priority="1077" operator="greaterThan">
      <formula>250</formula>
    </cfRule>
  </conditionalFormatting>
  <conditionalFormatting sqref="I78">
    <cfRule type="cellIs" dxfId="5" priority="1078" operator="greaterThan">
      <formula>200</formula>
    </cfRule>
  </conditionalFormatting>
  <conditionalFormatting sqref="I78">
    <cfRule type="cellIs" dxfId="6" priority="1079" operator="greaterThan">
      <formula>150</formula>
    </cfRule>
  </conditionalFormatting>
  <conditionalFormatting sqref="I79">
    <cfRule type="cellIs" dxfId="4" priority="1080" operator="greaterThan">
      <formula>250</formula>
    </cfRule>
  </conditionalFormatting>
  <conditionalFormatting sqref="I79">
    <cfRule type="cellIs" dxfId="5" priority="1081" operator="greaterThan">
      <formula>200</formula>
    </cfRule>
  </conditionalFormatting>
  <conditionalFormatting sqref="I79">
    <cfRule type="cellIs" dxfId="6" priority="1082" operator="greaterThan">
      <formula>150</formula>
    </cfRule>
  </conditionalFormatting>
  <conditionalFormatting sqref="I80">
    <cfRule type="cellIs" dxfId="4" priority="1083" operator="greaterThan">
      <formula>250</formula>
    </cfRule>
  </conditionalFormatting>
  <conditionalFormatting sqref="I80">
    <cfRule type="cellIs" dxfId="5" priority="1084" operator="greaterThan">
      <formula>200</formula>
    </cfRule>
  </conditionalFormatting>
  <conditionalFormatting sqref="I80">
    <cfRule type="cellIs" dxfId="6" priority="1085" operator="greaterThan">
      <formula>150</formula>
    </cfRule>
  </conditionalFormatting>
  <conditionalFormatting sqref="I81">
    <cfRule type="cellIs" dxfId="4" priority="1086" operator="greaterThan">
      <formula>250</formula>
    </cfRule>
  </conditionalFormatting>
  <conditionalFormatting sqref="I81">
    <cfRule type="cellIs" dxfId="5" priority="1087" operator="greaterThan">
      <formula>200</formula>
    </cfRule>
  </conditionalFormatting>
  <conditionalFormatting sqref="I81">
    <cfRule type="cellIs" dxfId="6" priority="1088" operator="greaterThan">
      <formula>150</formula>
    </cfRule>
  </conditionalFormatting>
  <conditionalFormatting sqref="I82">
    <cfRule type="cellIs" dxfId="4" priority="1089" operator="greaterThan">
      <formula>250</formula>
    </cfRule>
  </conditionalFormatting>
  <conditionalFormatting sqref="I82">
    <cfRule type="cellIs" dxfId="5" priority="1090" operator="greaterThan">
      <formula>200</formula>
    </cfRule>
  </conditionalFormatting>
  <conditionalFormatting sqref="I82">
    <cfRule type="cellIs" dxfId="6" priority="1091" operator="greaterThan">
      <formula>150</formula>
    </cfRule>
  </conditionalFormatting>
  <conditionalFormatting sqref="I83">
    <cfRule type="cellIs" dxfId="4" priority="1092" operator="greaterThan">
      <formula>250</formula>
    </cfRule>
  </conditionalFormatting>
  <conditionalFormatting sqref="I83">
    <cfRule type="cellIs" dxfId="5" priority="1093" operator="greaterThan">
      <formula>200</formula>
    </cfRule>
  </conditionalFormatting>
  <conditionalFormatting sqref="I83">
    <cfRule type="cellIs" dxfId="6" priority="1094" operator="greaterThan">
      <formula>150</formula>
    </cfRule>
  </conditionalFormatting>
  <conditionalFormatting sqref="I84">
    <cfRule type="cellIs" dxfId="4" priority="1095" operator="greaterThan">
      <formula>250</formula>
    </cfRule>
  </conditionalFormatting>
  <conditionalFormatting sqref="I84">
    <cfRule type="cellIs" dxfId="5" priority="1096" operator="greaterThan">
      <formula>200</formula>
    </cfRule>
  </conditionalFormatting>
  <conditionalFormatting sqref="I84">
    <cfRule type="cellIs" dxfId="6" priority="1097" operator="greaterThan">
      <formula>150</formula>
    </cfRule>
  </conditionalFormatting>
  <conditionalFormatting sqref="I85">
    <cfRule type="cellIs" dxfId="4" priority="1098" operator="greaterThan">
      <formula>250</formula>
    </cfRule>
  </conditionalFormatting>
  <conditionalFormatting sqref="I85">
    <cfRule type="cellIs" dxfId="5" priority="1099" operator="greaterThan">
      <formula>200</formula>
    </cfRule>
  </conditionalFormatting>
  <conditionalFormatting sqref="I85">
    <cfRule type="cellIs" dxfId="6" priority="1100" operator="greaterThan">
      <formula>150</formula>
    </cfRule>
  </conditionalFormatting>
  <conditionalFormatting sqref="I86">
    <cfRule type="cellIs" dxfId="4" priority="1101" operator="greaterThan">
      <formula>250</formula>
    </cfRule>
  </conditionalFormatting>
  <conditionalFormatting sqref="I86">
    <cfRule type="cellIs" dxfId="5" priority="1102" operator="greaterThan">
      <formula>200</formula>
    </cfRule>
  </conditionalFormatting>
  <conditionalFormatting sqref="I86">
    <cfRule type="cellIs" dxfId="6" priority="1103" operator="greaterThan">
      <formula>150</formula>
    </cfRule>
  </conditionalFormatting>
  <conditionalFormatting sqref="I87">
    <cfRule type="cellIs" dxfId="4" priority="1104" operator="greaterThan">
      <formula>250</formula>
    </cfRule>
  </conditionalFormatting>
  <conditionalFormatting sqref="I87">
    <cfRule type="cellIs" dxfId="5" priority="1105" operator="greaterThan">
      <formula>200</formula>
    </cfRule>
  </conditionalFormatting>
  <conditionalFormatting sqref="I87">
    <cfRule type="cellIs" dxfId="6" priority="1106" operator="greaterThan">
      <formula>150</formula>
    </cfRule>
  </conditionalFormatting>
  <conditionalFormatting sqref="I88">
    <cfRule type="cellIs" dxfId="4" priority="1107" operator="greaterThan">
      <formula>250</formula>
    </cfRule>
  </conditionalFormatting>
  <conditionalFormatting sqref="I88">
    <cfRule type="cellIs" dxfId="5" priority="1108" operator="greaterThan">
      <formula>200</formula>
    </cfRule>
  </conditionalFormatting>
  <conditionalFormatting sqref="I88">
    <cfRule type="cellIs" dxfId="6" priority="1109" operator="greaterThan">
      <formula>150</formula>
    </cfRule>
  </conditionalFormatting>
  <conditionalFormatting sqref="I89">
    <cfRule type="cellIs" dxfId="4" priority="1110" operator="greaterThan">
      <formula>250</formula>
    </cfRule>
  </conditionalFormatting>
  <conditionalFormatting sqref="I89">
    <cfRule type="cellIs" dxfId="5" priority="1111" operator="greaterThan">
      <formula>200</formula>
    </cfRule>
  </conditionalFormatting>
  <conditionalFormatting sqref="I89">
    <cfRule type="cellIs" dxfId="6" priority="1112" operator="greaterThan">
      <formula>150</formula>
    </cfRule>
  </conditionalFormatting>
  <conditionalFormatting sqref="I90">
    <cfRule type="cellIs" dxfId="4" priority="1113" operator="greaterThan">
      <formula>250</formula>
    </cfRule>
  </conditionalFormatting>
  <conditionalFormatting sqref="I90">
    <cfRule type="cellIs" dxfId="5" priority="1114" operator="greaterThan">
      <formula>200</formula>
    </cfRule>
  </conditionalFormatting>
  <conditionalFormatting sqref="I90">
    <cfRule type="cellIs" dxfId="6" priority="1115" operator="greaterThan">
      <formula>150</formula>
    </cfRule>
  </conditionalFormatting>
  <conditionalFormatting sqref="I91">
    <cfRule type="cellIs" dxfId="4" priority="1116" operator="greaterThan">
      <formula>250</formula>
    </cfRule>
  </conditionalFormatting>
  <conditionalFormatting sqref="I91">
    <cfRule type="cellIs" dxfId="5" priority="1117" operator="greaterThan">
      <formula>200</formula>
    </cfRule>
  </conditionalFormatting>
  <conditionalFormatting sqref="I91">
    <cfRule type="cellIs" dxfId="6" priority="1118" operator="greaterThan">
      <formula>150</formula>
    </cfRule>
  </conditionalFormatting>
  <conditionalFormatting sqref="I92">
    <cfRule type="cellIs" dxfId="4" priority="1119" operator="greaterThan">
      <formula>250</formula>
    </cfRule>
  </conditionalFormatting>
  <conditionalFormatting sqref="I92">
    <cfRule type="cellIs" dxfId="5" priority="1120" operator="greaterThan">
      <formula>200</formula>
    </cfRule>
  </conditionalFormatting>
  <conditionalFormatting sqref="I92">
    <cfRule type="cellIs" dxfId="6" priority="1121" operator="greaterThan">
      <formula>150</formula>
    </cfRule>
  </conditionalFormatting>
  <conditionalFormatting sqref="I93">
    <cfRule type="cellIs" dxfId="4" priority="1122" operator="greaterThan">
      <formula>250</formula>
    </cfRule>
  </conditionalFormatting>
  <conditionalFormatting sqref="I93">
    <cfRule type="cellIs" dxfId="5" priority="1123" operator="greaterThan">
      <formula>200</formula>
    </cfRule>
  </conditionalFormatting>
  <conditionalFormatting sqref="I93">
    <cfRule type="cellIs" dxfId="6" priority="1124" operator="greaterThan">
      <formula>150</formula>
    </cfRule>
  </conditionalFormatting>
  <conditionalFormatting sqref="I94">
    <cfRule type="cellIs" dxfId="4" priority="1125" operator="greaterThan">
      <formula>250</formula>
    </cfRule>
  </conditionalFormatting>
  <conditionalFormatting sqref="I94">
    <cfRule type="cellIs" dxfId="5" priority="1126" operator="greaterThan">
      <formula>200</formula>
    </cfRule>
  </conditionalFormatting>
  <conditionalFormatting sqref="I94">
    <cfRule type="cellIs" dxfId="6" priority="1127" operator="greaterThan">
      <formula>150</formula>
    </cfRule>
  </conditionalFormatting>
  <conditionalFormatting sqref="I95">
    <cfRule type="cellIs" dxfId="4" priority="1128" operator="greaterThan">
      <formula>250</formula>
    </cfRule>
  </conditionalFormatting>
  <conditionalFormatting sqref="I95">
    <cfRule type="cellIs" dxfId="5" priority="1129" operator="greaterThan">
      <formula>200</formula>
    </cfRule>
  </conditionalFormatting>
  <conditionalFormatting sqref="I95">
    <cfRule type="cellIs" dxfId="6" priority="1130" operator="greaterThan">
      <formula>150</formula>
    </cfRule>
  </conditionalFormatting>
  <conditionalFormatting sqref="I96">
    <cfRule type="cellIs" dxfId="4" priority="1131" operator="greaterThan">
      <formula>250</formula>
    </cfRule>
  </conditionalFormatting>
  <conditionalFormatting sqref="I96">
    <cfRule type="cellIs" dxfId="5" priority="1132" operator="greaterThan">
      <formula>200</formula>
    </cfRule>
  </conditionalFormatting>
  <conditionalFormatting sqref="I96">
    <cfRule type="cellIs" dxfId="6" priority="1133" operator="greaterThan">
      <formula>150</formula>
    </cfRule>
  </conditionalFormatting>
  <conditionalFormatting sqref="I97">
    <cfRule type="cellIs" dxfId="4" priority="1134" operator="greaterThan">
      <formula>250</formula>
    </cfRule>
  </conditionalFormatting>
  <conditionalFormatting sqref="I97">
    <cfRule type="cellIs" dxfId="5" priority="1135" operator="greaterThan">
      <formula>200</formula>
    </cfRule>
  </conditionalFormatting>
  <conditionalFormatting sqref="I97">
    <cfRule type="cellIs" dxfId="6" priority="1136" operator="greaterThan">
      <formula>150</formula>
    </cfRule>
  </conditionalFormatting>
  <conditionalFormatting sqref="I98">
    <cfRule type="cellIs" dxfId="4" priority="1137" operator="greaterThan">
      <formula>250</formula>
    </cfRule>
  </conditionalFormatting>
  <conditionalFormatting sqref="I98">
    <cfRule type="cellIs" dxfId="5" priority="1138" operator="greaterThan">
      <formula>200</formula>
    </cfRule>
  </conditionalFormatting>
  <conditionalFormatting sqref="I98">
    <cfRule type="cellIs" dxfId="6" priority="1139" operator="greaterThan">
      <formula>150</formula>
    </cfRule>
  </conditionalFormatting>
  <conditionalFormatting sqref="I99">
    <cfRule type="cellIs" dxfId="4" priority="1140" operator="greaterThan">
      <formula>250</formula>
    </cfRule>
  </conditionalFormatting>
  <conditionalFormatting sqref="I99">
    <cfRule type="cellIs" dxfId="5" priority="1141" operator="greaterThan">
      <formula>200</formula>
    </cfRule>
  </conditionalFormatting>
  <conditionalFormatting sqref="I99">
    <cfRule type="cellIs" dxfId="6" priority="1142" operator="greaterThan">
      <formula>150</formula>
    </cfRule>
  </conditionalFormatting>
  <conditionalFormatting sqref="I100">
    <cfRule type="cellIs" dxfId="4" priority="1143" operator="greaterThan">
      <formula>250</formula>
    </cfRule>
  </conditionalFormatting>
  <conditionalFormatting sqref="I100">
    <cfRule type="cellIs" dxfId="5" priority="1144" operator="greaterThan">
      <formula>200</formula>
    </cfRule>
  </conditionalFormatting>
  <conditionalFormatting sqref="I100">
    <cfRule type="cellIs" dxfId="6" priority="1145" operator="greaterThan">
      <formula>150</formula>
    </cfRule>
  </conditionalFormatting>
  <conditionalFormatting sqref="I101">
    <cfRule type="cellIs" dxfId="4" priority="1146" operator="greaterThan">
      <formula>250</formula>
    </cfRule>
  </conditionalFormatting>
  <conditionalFormatting sqref="I101">
    <cfRule type="cellIs" dxfId="5" priority="1147" operator="greaterThan">
      <formula>200</formula>
    </cfRule>
  </conditionalFormatting>
  <conditionalFormatting sqref="I101">
    <cfRule type="cellIs" dxfId="6" priority="1148" operator="greaterThan">
      <formula>150</formula>
    </cfRule>
  </conditionalFormatting>
  <conditionalFormatting sqref="I102">
    <cfRule type="cellIs" dxfId="4" priority="1149" operator="greaterThan">
      <formula>250</formula>
    </cfRule>
  </conditionalFormatting>
  <conditionalFormatting sqref="I102">
    <cfRule type="cellIs" dxfId="5" priority="1150" operator="greaterThan">
      <formula>200</formula>
    </cfRule>
  </conditionalFormatting>
  <conditionalFormatting sqref="I102">
    <cfRule type="cellIs" dxfId="6" priority="1151" operator="greaterThan">
      <formula>150</formula>
    </cfRule>
  </conditionalFormatting>
  <conditionalFormatting sqref="I103">
    <cfRule type="cellIs" dxfId="4" priority="1152" operator="greaterThan">
      <formula>250</formula>
    </cfRule>
  </conditionalFormatting>
  <conditionalFormatting sqref="I103">
    <cfRule type="cellIs" dxfId="5" priority="1153" operator="greaterThan">
      <formula>200</formula>
    </cfRule>
  </conditionalFormatting>
  <conditionalFormatting sqref="I103">
    <cfRule type="cellIs" dxfId="6" priority="1154" operator="greaterThan">
      <formula>150</formula>
    </cfRule>
  </conditionalFormatting>
  <conditionalFormatting sqref="J8">
    <cfRule type="cellIs" dxfId="4" priority="1155" operator="greaterThan">
      <formula>250</formula>
    </cfRule>
  </conditionalFormatting>
  <conditionalFormatting sqref="J8">
    <cfRule type="cellIs" dxfId="5" priority="1156" operator="greaterThan">
      <formula>200</formula>
    </cfRule>
  </conditionalFormatting>
  <conditionalFormatting sqref="J8">
    <cfRule type="cellIs" dxfId="6" priority="1157" operator="greaterThan">
      <formula>150</formula>
    </cfRule>
  </conditionalFormatting>
  <conditionalFormatting sqref="J9">
    <cfRule type="cellIs" dxfId="4" priority="1158" operator="greaterThan">
      <formula>250</formula>
    </cfRule>
  </conditionalFormatting>
  <conditionalFormatting sqref="J9">
    <cfRule type="cellIs" dxfId="5" priority="1159" operator="greaterThan">
      <formula>200</formula>
    </cfRule>
  </conditionalFormatting>
  <conditionalFormatting sqref="J9">
    <cfRule type="cellIs" dxfId="6" priority="1160" operator="greaterThan">
      <formula>150</formula>
    </cfRule>
  </conditionalFormatting>
  <conditionalFormatting sqref="J10">
    <cfRule type="cellIs" dxfId="4" priority="1161" operator="greaterThan">
      <formula>250</formula>
    </cfRule>
  </conditionalFormatting>
  <conditionalFormatting sqref="J10">
    <cfRule type="cellIs" dxfId="5" priority="1162" operator="greaterThan">
      <formula>200</formula>
    </cfRule>
  </conditionalFormatting>
  <conditionalFormatting sqref="J10">
    <cfRule type="cellIs" dxfId="6" priority="1163" operator="greaterThan">
      <formula>150</formula>
    </cfRule>
  </conditionalFormatting>
  <conditionalFormatting sqref="J11">
    <cfRule type="cellIs" dxfId="4" priority="1164" operator="greaterThan">
      <formula>250</formula>
    </cfRule>
  </conditionalFormatting>
  <conditionalFormatting sqref="J11">
    <cfRule type="cellIs" dxfId="5" priority="1165" operator="greaterThan">
      <formula>200</formula>
    </cfRule>
  </conditionalFormatting>
  <conditionalFormatting sqref="J11">
    <cfRule type="cellIs" dxfId="6" priority="1166" operator="greaterThan">
      <formula>150</formula>
    </cfRule>
  </conditionalFormatting>
  <conditionalFormatting sqref="J12">
    <cfRule type="cellIs" dxfId="4" priority="1167" operator="greaterThan">
      <formula>250</formula>
    </cfRule>
  </conditionalFormatting>
  <conditionalFormatting sqref="J12">
    <cfRule type="cellIs" dxfId="5" priority="1168" operator="greaterThan">
      <formula>200</formula>
    </cfRule>
  </conditionalFormatting>
  <conditionalFormatting sqref="J12">
    <cfRule type="cellIs" dxfId="6" priority="1169" operator="greaterThan">
      <formula>150</formula>
    </cfRule>
  </conditionalFormatting>
  <conditionalFormatting sqref="J13">
    <cfRule type="cellIs" dxfId="4" priority="1170" operator="greaterThan">
      <formula>250</formula>
    </cfRule>
  </conditionalFormatting>
  <conditionalFormatting sqref="J13">
    <cfRule type="cellIs" dxfId="5" priority="1171" operator="greaterThan">
      <formula>200</formula>
    </cfRule>
  </conditionalFormatting>
  <conditionalFormatting sqref="J13">
    <cfRule type="cellIs" dxfId="6" priority="1172" operator="greaterThan">
      <formula>150</formula>
    </cfRule>
  </conditionalFormatting>
  <conditionalFormatting sqref="J14">
    <cfRule type="cellIs" dxfId="4" priority="1173" operator="greaterThan">
      <formula>250</formula>
    </cfRule>
  </conditionalFormatting>
  <conditionalFormatting sqref="J14">
    <cfRule type="cellIs" dxfId="5" priority="1174" operator="greaterThan">
      <formula>200</formula>
    </cfRule>
  </conditionalFormatting>
  <conditionalFormatting sqref="J14">
    <cfRule type="cellIs" dxfId="6" priority="1175" operator="greaterThan">
      <formula>150</formula>
    </cfRule>
  </conditionalFormatting>
  <conditionalFormatting sqref="J15">
    <cfRule type="cellIs" dxfId="4" priority="1176" operator="greaterThan">
      <formula>250</formula>
    </cfRule>
  </conditionalFormatting>
  <conditionalFormatting sqref="J15">
    <cfRule type="cellIs" dxfId="5" priority="1177" operator="greaterThan">
      <formula>200</formula>
    </cfRule>
  </conditionalFormatting>
  <conditionalFormatting sqref="J15">
    <cfRule type="cellIs" dxfId="6" priority="1178" operator="greaterThan">
      <formula>150</formula>
    </cfRule>
  </conditionalFormatting>
  <conditionalFormatting sqref="J16">
    <cfRule type="cellIs" dxfId="4" priority="1179" operator="greaterThan">
      <formula>250</formula>
    </cfRule>
  </conditionalFormatting>
  <conditionalFormatting sqref="J16">
    <cfRule type="cellIs" dxfId="5" priority="1180" operator="greaterThan">
      <formula>200</formula>
    </cfRule>
  </conditionalFormatting>
  <conditionalFormatting sqref="J16">
    <cfRule type="cellIs" dxfId="6" priority="1181" operator="greaterThan">
      <formula>150</formula>
    </cfRule>
  </conditionalFormatting>
  <conditionalFormatting sqref="J17">
    <cfRule type="cellIs" dxfId="4" priority="1182" operator="greaterThan">
      <formula>250</formula>
    </cfRule>
  </conditionalFormatting>
  <conditionalFormatting sqref="J17">
    <cfRule type="cellIs" dxfId="5" priority="1183" operator="greaterThan">
      <formula>200</formula>
    </cfRule>
  </conditionalFormatting>
  <conditionalFormatting sqref="J17">
    <cfRule type="cellIs" dxfId="6" priority="1184" operator="greaterThan">
      <formula>150</formula>
    </cfRule>
  </conditionalFormatting>
  <conditionalFormatting sqref="J18">
    <cfRule type="cellIs" dxfId="4" priority="1185" operator="greaterThan">
      <formula>250</formula>
    </cfRule>
  </conditionalFormatting>
  <conditionalFormatting sqref="J18">
    <cfRule type="cellIs" dxfId="5" priority="1186" operator="greaterThan">
      <formula>200</formula>
    </cfRule>
  </conditionalFormatting>
  <conditionalFormatting sqref="J18">
    <cfRule type="cellIs" dxfId="6" priority="1187" operator="greaterThan">
      <formula>150</formula>
    </cfRule>
  </conditionalFormatting>
  <conditionalFormatting sqref="J19">
    <cfRule type="cellIs" dxfId="4" priority="1188" operator="greaterThan">
      <formula>250</formula>
    </cfRule>
  </conditionalFormatting>
  <conditionalFormatting sqref="J19">
    <cfRule type="cellIs" dxfId="5" priority="1189" operator="greaterThan">
      <formula>200</formula>
    </cfRule>
  </conditionalFormatting>
  <conditionalFormatting sqref="J19">
    <cfRule type="cellIs" dxfId="6" priority="1190" operator="greaterThan">
      <formula>150</formula>
    </cfRule>
  </conditionalFormatting>
  <conditionalFormatting sqref="J20">
    <cfRule type="cellIs" dxfId="4" priority="1191" operator="greaterThan">
      <formula>250</formula>
    </cfRule>
  </conditionalFormatting>
  <conditionalFormatting sqref="J20">
    <cfRule type="cellIs" dxfId="5" priority="1192" operator="greaterThan">
      <formula>200</formula>
    </cfRule>
  </conditionalFormatting>
  <conditionalFormatting sqref="J20">
    <cfRule type="cellIs" dxfId="6" priority="1193" operator="greaterThan">
      <formula>150</formula>
    </cfRule>
  </conditionalFormatting>
  <conditionalFormatting sqref="J21">
    <cfRule type="cellIs" dxfId="4" priority="1194" operator="greaterThan">
      <formula>250</formula>
    </cfRule>
  </conditionalFormatting>
  <conditionalFormatting sqref="J21">
    <cfRule type="cellIs" dxfId="5" priority="1195" operator="greaterThan">
      <formula>200</formula>
    </cfRule>
  </conditionalFormatting>
  <conditionalFormatting sqref="J21">
    <cfRule type="cellIs" dxfId="6" priority="1196" operator="greaterThan">
      <formula>150</formula>
    </cfRule>
  </conditionalFormatting>
  <conditionalFormatting sqref="J22">
    <cfRule type="cellIs" dxfId="4" priority="1197" operator="greaterThan">
      <formula>250</formula>
    </cfRule>
  </conditionalFormatting>
  <conditionalFormatting sqref="J22">
    <cfRule type="cellIs" dxfId="5" priority="1198" operator="greaterThan">
      <formula>200</formula>
    </cfRule>
  </conditionalFormatting>
  <conditionalFormatting sqref="J22">
    <cfRule type="cellIs" dxfId="6" priority="1199" operator="greaterThan">
      <formula>150</formula>
    </cfRule>
  </conditionalFormatting>
  <conditionalFormatting sqref="J23">
    <cfRule type="cellIs" dxfId="4" priority="1200" operator="greaterThan">
      <formula>250</formula>
    </cfRule>
  </conditionalFormatting>
  <conditionalFormatting sqref="J23">
    <cfRule type="cellIs" dxfId="5" priority="1201" operator="greaterThan">
      <formula>200</formula>
    </cfRule>
  </conditionalFormatting>
  <conditionalFormatting sqref="J23">
    <cfRule type="cellIs" dxfId="6" priority="1202" operator="greaterThan">
      <formula>150</formula>
    </cfRule>
  </conditionalFormatting>
  <conditionalFormatting sqref="J24">
    <cfRule type="cellIs" dxfId="4" priority="1203" operator="greaterThan">
      <formula>250</formula>
    </cfRule>
  </conditionalFormatting>
  <conditionalFormatting sqref="J24">
    <cfRule type="cellIs" dxfId="5" priority="1204" operator="greaterThan">
      <formula>200</formula>
    </cfRule>
  </conditionalFormatting>
  <conditionalFormatting sqref="J24">
    <cfRule type="cellIs" dxfId="6" priority="1205" operator="greaterThan">
      <formula>150</formula>
    </cfRule>
  </conditionalFormatting>
  <conditionalFormatting sqref="J25">
    <cfRule type="cellIs" dxfId="4" priority="1206" operator="greaterThan">
      <formula>250</formula>
    </cfRule>
  </conditionalFormatting>
  <conditionalFormatting sqref="J25">
    <cfRule type="cellIs" dxfId="5" priority="1207" operator="greaterThan">
      <formula>200</formula>
    </cfRule>
  </conditionalFormatting>
  <conditionalFormatting sqref="J25">
    <cfRule type="cellIs" dxfId="6" priority="1208" operator="greaterThan">
      <formula>150</formula>
    </cfRule>
  </conditionalFormatting>
  <conditionalFormatting sqref="J26">
    <cfRule type="cellIs" dxfId="4" priority="1209" operator="greaterThan">
      <formula>250</formula>
    </cfRule>
  </conditionalFormatting>
  <conditionalFormatting sqref="J26">
    <cfRule type="cellIs" dxfId="5" priority="1210" operator="greaterThan">
      <formula>200</formula>
    </cfRule>
  </conditionalFormatting>
  <conditionalFormatting sqref="J26">
    <cfRule type="cellIs" dxfId="6" priority="1211" operator="greaterThan">
      <formula>150</formula>
    </cfRule>
  </conditionalFormatting>
  <conditionalFormatting sqref="J27">
    <cfRule type="cellIs" dxfId="4" priority="1212" operator="greaterThan">
      <formula>250</formula>
    </cfRule>
  </conditionalFormatting>
  <conditionalFormatting sqref="J27">
    <cfRule type="cellIs" dxfId="5" priority="1213" operator="greaterThan">
      <formula>200</formula>
    </cfRule>
  </conditionalFormatting>
  <conditionalFormatting sqref="J27">
    <cfRule type="cellIs" dxfId="6" priority="1214" operator="greaterThan">
      <formula>150</formula>
    </cfRule>
  </conditionalFormatting>
  <conditionalFormatting sqref="J28">
    <cfRule type="cellIs" dxfId="4" priority="1215" operator="greaterThan">
      <formula>250</formula>
    </cfRule>
  </conditionalFormatting>
  <conditionalFormatting sqref="J28">
    <cfRule type="cellIs" dxfId="5" priority="1216" operator="greaterThan">
      <formula>200</formula>
    </cfRule>
  </conditionalFormatting>
  <conditionalFormatting sqref="J28">
    <cfRule type="cellIs" dxfId="6" priority="1217" operator="greaterThan">
      <formula>150</formula>
    </cfRule>
  </conditionalFormatting>
  <conditionalFormatting sqref="J29">
    <cfRule type="cellIs" dxfId="4" priority="1218" operator="greaterThan">
      <formula>250</formula>
    </cfRule>
  </conditionalFormatting>
  <conditionalFormatting sqref="J29">
    <cfRule type="cellIs" dxfId="5" priority="1219" operator="greaterThan">
      <formula>200</formula>
    </cfRule>
  </conditionalFormatting>
  <conditionalFormatting sqref="J29">
    <cfRule type="cellIs" dxfId="6" priority="1220" operator="greaterThan">
      <formula>150</formula>
    </cfRule>
  </conditionalFormatting>
  <conditionalFormatting sqref="J30">
    <cfRule type="cellIs" dxfId="4" priority="1221" operator="greaterThan">
      <formula>250</formula>
    </cfRule>
  </conditionalFormatting>
  <conditionalFormatting sqref="J30">
    <cfRule type="cellIs" dxfId="5" priority="1222" operator="greaterThan">
      <formula>200</formula>
    </cfRule>
  </conditionalFormatting>
  <conditionalFormatting sqref="J30">
    <cfRule type="cellIs" dxfId="6" priority="1223" operator="greaterThan">
      <formula>150</formula>
    </cfRule>
  </conditionalFormatting>
  <conditionalFormatting sqref="J31">
    <cfRule type="cellIs" dxfId="4" priority="1224" operator="greaterThan">
      <formula>250</formula>
    </cfRule>
  </conditionalFormatting>
  <conditionalFormatting sqref="J31">
    <cfRule type="cellIs" dxfId="5" priority="1225" operator="greaterThan">
      <formula>200</formula>
    </cfRule>
  </conditionalFormatting>
  <conditionalFormatting sqref="J31">
    <cfRule type="cellIs" dxfId="6" priority="1226" operator="greaterThan">
      <formula>150</formula>
    </cfRule>
  </conditionalFormatting>
  <conditionalFormatting sqref="J32">
    <cfRule type="cellIs" dxfId="4" priority="1227" operator="greaterThan">
      <formula>250</formula>
    </cfRule>
  </conditionalFormatting>
  <conditionalFormatting sqref="J32">
    <cfRule type="cellIs" dxfId="5" priority="1228" operator="greaterThan">
      <formula>200</formula>
    </cfRule>
  </conditionalFormatting>
  <conditionalFormatting sqref="J32">
    <cfRule type="cellIs" dxfId="6" priority="1229" operator="greaterThan">
      <formula>150</formula>
    </cfRule>
  </conditionalFormatting>
  <conditionalFormatting sqref="J33">
    <cfRule type="cellIs" dxfId="4" priority="1230" operator="greaterThan">
      <formula>250</formula>
    </cfRule>
  </conditionalFormatting>
  <conditionalFormatting sqref="J33">
    <cfRule type="cellIs" dxfId="5" priority="1231" operator="greaterThan">
      <formula>200</formula>
    </cfRule>
  </conditionalFormatting>
  <conditionalFormatting sqref="J33">
    <cfRule type="cellIs" dxfId="6" priority="1232" operator="greaterThan">
      <formula>150</formula>
    </cfRule>
  </conditionalFormatting>
  <conditionalFormatting sqref="J34">
    <cfRule type="cellIs" dxfId="4" priority="1233" operator="greaterThan">
      <formula>250</formula>
    </cfRule>
  </conditionalFormatting>
  <conditionalFormatting sqref="J34">
    <cfRule type="cellIs" dxfId="5" priority="1234" operator="greaterThan">
      <formula>200</formula>
    </cfRule>
  </conditionalFormatting>
  <conditionalFormatting sqref="J34">
    <cfRule type="cellIs" dxfId="6" priority="1235" operator="greaterThan">
      <formula>150</formula>
    </cfRule>
  </conditionalFormatting>
  <conditionalFormatting sqref="J35">
    <cfRule type="cellIs" dxfId="4" priority="1236" operator="greaterThan">
      <formula>250</formula>
    </cfRule>
  </conditionalFormatting>
  <conditionalFormatting sqref="J35">
    <cfRule type="cellIs" dxfId="5" priority="1237" operator="greaterThan">
      <formula>200</formula>
    </cfRule>
  </conditionalFormatting>
  <conditionalFormatting sqref="J35">
    <cfRule type="cellIs" dxfId="6" priority="1238" operator="greaterThan">
      <formula>150</formula>
    </cfRule>
  </conditionalFormatting>
  <conditionalFormatting sqref="J36">
    <cfRule type="cellIs" dxfId="4" priority="1239" operator="greaterThan">
      <formula>250</formula>
    </cfRule>
  </conditionalFormatting>
  <conditionalFormatting sqref="J36">
    <cfRule type="cellIs" dxfId="5" priority="1240" operator="greaterThan">
      <formula>200</formula>
    </cfRule>
  </conditionalFormatting>
  <conditionalFormatting sqref="J36">
    <cfRule type="cellIs" dxfId="6" priority="1241" operator="greaterThan">
      <formula>150</formula>
    </cfRule>
  </conditionalFormatting>
  <conditionalFormatting sqref="J37">
    <cfRule type="cellIs" dxfId="4" priority="1242" operator="greaterThan">
      <formula>250</formula>
    </cfRule>
  </conditionalFormatting>
  <conditionalFormatting sqref="J37">
    <cfRule type="cellIs" dxfId="5" priority="1243" operator="greaterThan">
      <formula>200</formula>
    </cfRule>
  </conditionalFormatting>
  <conditionalFormatting sqref="J37">
    <cfRule type="cellIs" dxfId="6" priority="1244" operator="greaterThan">
      <formula>150</formula>
    </cfRule>
  </conditionalFormatting>
  <conditionalFormatting sqref="J38">
    <cfRule type="cellIs" dxfId="4" priority="1245" operator="greaterThan">
      <formula>250</formula>
    </cfRule>
  </conditionalFormatting>
  <conditionalFormatting sqref="J38">
    <cfRule type="cellIs" dxfId="5" priority="1246" operator="greaterThan">
      <formula>200</formula>
    </cfRule>
  </conditionalFormatting>
  <conditionalFormatting sqref="J38">
    <cfRule type="cellIs" dxfId="6" priority="1247" operator="greaterThan">
      <formula>150</formula>
    </cfRule>
  </conditionalFormatting>
  <conditionalFormatting sqref="J39">
    <cfRule type="cellIs" dxfId="4" priority="1248" operator="greaterThan">
      <formula>250</formula>
    </cfRule>
  </conditionalFormatting>
  <conditionalFormatting sqref="J39">
    <cfRule type="cellIs" dxfId="5" priority="1249" operator="greaterThan">
      <formula>200</formula>
    </cfRule>
  </conditionalFormatting>
  <conditionalFormatting sqref="J39">
    <cfRule type="cellIs" dxfId="6" priority="1250" operator="greaterThan">
      <formula>150</formula>
    </cfRule>
  </conditionalFormatting>
  <conditionalFormatting sqref="J40">
    <cfRule type="cellIs" dxfId="4" priority="1251" operator="greaterThan">
      <formula>250</formula>
    </cfRule>
  </conditionalFormatting>
  <conditionalFormatting sqref="J40">
    <cfRule type="cellIs" dxfId="5" priority="1252" operator="greaterThan">
      <formula>200</formula>
    </cfRule>
  </conditionalFormatting>
  <conditionalFormatting sqref="J40">
    <cfRule type="cellIs" dxfId="6" priority="1253" operator="greaterThan">
      <formula>150</formula>
    </cfRule>
  </conditionalFormatting>
  <conditionalFormatting sqref="J41">
    <cfRule type="cellIs" dxfId="4" priority="1254" operator="greaterThan">
      <formula>250</formula>
    </cfRule>
  </conditionalFormatting>
  <conditionalFormatting sqref="J41">
    <cfRule type="cellIs" dxfId="5" priority="1255" operator="greaterThan">
      <formula>200</formula>
    </cfRule>
  </conditionalFormatting>
  <conditionalFormatting sqref="J41">
    <cfRule type="cellIs" dxfId="6" priority="1256" operator="greaterThan">
      <formula>150</formula>
    </cfRule>
  </conditionalFormatting>
  <conditionalFormatting sqref="J42">
    <cfRule type="cellIs" dxfId="4" priority="1257" operator="greaterThan">
      <formula>250</formula>
    </cfRule>
  </conditionalFormatting>
  <conditionalFormatting sqref="J42">
    <cfRule type="cellIs" dxfId="5" priority="1258" operator="greaterThan">
      <formula>200</formula>
    </cfRule>
  </conditionalFormatting>
  <conditionalFormatting sqref="J42">
    <cfRule type="cellIs" dxfId="6" priority="1259" operator="greaterThan">
      <formula>150</formula>
    </cfRule>
  </conditionalFormatting>
  <conditionalFormatting sqref="J43">
    <cfRule type="cellIs" dxfId="4" priority="1260" operator="greaterThan">
      <formula>250</formula>
    </cfRule>
  </conditionalFormatting>
  <conditionalFormatting sqref="J43">
    <cfRule type="cellIs" dxfId="5" priority="1261" operator="greaterThan">
      <formula>200</formula>
    </cfRule>
  </conditionalFormatting>
  <conditionalFormatting sqref="J43">
    <cfRule type="cellIs" dxfId="6" priority="1262" operator="greaterThan">
      <formula>150</formula>
    </cfRule>
  </conditionalFormatting>
  <conditionalFormatting sqref="J44">
    <cfRule type="cellIs" dxfId="4" priority="1263" operator="greaterThan">
      <formula>250</formula>
    </cfRule>
  </conditionalFormatting>
  <conditionalFormatting sqref="J44">
    <cfRule type="cellIs" dxfId="5" priority="1264" operator="greaterThan">
      <formula>200</formula>
    </cfRule>
  </conditionalFormatting>
  <conditionalFormatting sqref="J44">
    <cfRule type="cellIs" dxfId="6" priority="1265" operator="greaterThan">
      <formula>150</formula>
    </cfRule>
  </conditionalFormatting>
  <conditionalFormatting sqref="J45">
    <cfRule type="cellIs" dxfId="4" priority="1266" operator="greaterThan">
      <formula>250</formula>
    </cfRule>
  </conditionalFormatting>
  <conditionalFormatting sqref="J45">
    <cfRule type="cellIs" dxfId="5" priority="1267" operator="greaterThan">
      <formula>200</formula>
    </cfRule>
  </conditionalFormatting>
  <conditionalFormatting sqref="J45">
    <cfRule type="cellIs" dxfId="6" priority="1268" operator="greaterThan">
      <formula>150</formula>
    </cfRule>
  </conditionalFormatting>
  <conditionalFormatting sqref="J46">
    <cfRule type="cellIs" dxfId="4" priority="1269" operator="greaterThan">
      <formula>250</formula>
    </cfRule>
  </conditionalFormatting>
  <conditionalFormatting sqref="J46">
    <cfRule type="cellIs" dxfId="5" priority="1270" operator="greaterThan">
      <formula>200</formula>
    </cfRule>
  </conditionalFormatting>
  <conditionalFormatting sqref="J46">
    <cfRule type="cellIs" dxfId="6" priority="1271" operator="greaterThan">
      <formula>150</formula>
    </cfRule>
  </conditionalFormatting>
  <conditionalFormatting sqref="J47">
    <cfRule type="cellIs" dxfId="4" priority="1272" operator="greaterThan">
      <formula>250</formula>
    </cfRule>
  </conditionalFormatting>
  <conditionalFormatting sqref="J47">
    <cfRule type="cellIs" dxfId="5" priority="1273" operator="greaterThan">
      <formula>200</formula>
    </cfRule>
  </conditionalFormatting>
  <conditionalFormatting sqref="J47">
    <cfRule type="cellIs" dxfId="6" priority="1274" operator="greaterThan">
      <formula>150</formula>
    </cfRule>
  </conditionalFormatting>
  <conditionalFormatting sqref="J48">
    <cfRule type="cellIs" dxfId="4" priority="1275" operator="greaterThan">
      <formula>250</formula>
    </cfRule>
  </conditionalFormatting>
  <conditionalFormatting sqref="J48">
    <cfRule type="cellIs" dxfId="5" priority="1276" operator="greaterThan">
      <formula>200</formula>
    </cfRule>
  </conditionalFormatting>
  <conditionalFormatting sqref="J48">
    <cfRule type="cellIs" dxfId="6" priority="1277" operator="greaterThan">
      <formula>150</formula>
    </cfRule>
  </conditionalFormatting>
  <conditionalFormatting sqref="J49">
    <cfRule type="cellIs" dxfId="4" priority="1278" operator="greaterThan">
      <formula>250</formula>
    </cfRule>
  </conditionalFormatting>
  <conditionalFormatting sqref="J49">
    <cfRule type="cellIs" dxfId="5" priority="1279" operator="greaterThan">
      <formula>200</formula>
    </cfRule>
  </conditionalFormatting>
  <conditionalFormatting sqref="J49">
    <cfRule type="cellIs" dxfId="6" priority="1280" operator="greaterThan">
      <formula>150</formula>
    </cfRule>
  </conditionalFormatting>
  <conditionalFormatting sqref="J50">
    <cfRule type="cellIs" dxfId="4" priority="1281" operator="greaterThan">
      <formula>250</formula>
    </cfRule>
  </conditionalFormatting>
  <conditionalFormatting sqref="J50">
    <cfRule type="cellIs" dxfId="5" priority="1282" operator="greaterThan">
      <formula>200</formula>
    </cfRule>
  </conditionalFormatting>
  <conditionalFormatting sqref="J50">
    <cfRule type="cellIs" dxfId="6" priority="1283" operator="greaterThan">
      <formula>150</formula>
    </cfRule>
  </conditionalFormatting>
  <conditionalFormatting sqref="J51">
    <cfRule type="cellIs" dxfId="4" priority="1284" operator="greaterThan">
      <formula>250</formula>
    </cfRule>
  </conditionalFormatting>
  <conditionalFormatting sqref="J51">
    <cfRule type="cellIs" dxfId="5" priority="1285" operator="greaterThan">
      <formula>200</formula>
    </cfRule>
  </conditionalFormatting>
  <conditionalFormatting sqref="J51">
    <cfRule type="cellIs" dxfId="6" priority="1286" operator="greaterThan">
      <formula>150</formula>
    </cfRule>
  </conditionalFormatting>
  <conditionalFormatting sqref="J52">
    <cfRule type="cellIs" dxfId="4" priority="1287" operator="greaterThan">
      <formula>250</formula>
    </cfRule>
  </conditionalFormatting>
  <conditionalFormatting sqref="J52">
    <cfRule type="cellIs" dxfId="5" priority="1288" operator="greaterThan">
      <formula>200</formula>
    </cfRule>
  </conditionalFormatting>
  <conditionalFormatting sqref="J52">
    <cfRule type="cellIs" dxfId="6" priority="1289" operator="greaterThan">
      <formula>150</formula>
    </cfRule>
  </conditionalFormatting>
  <conditionalFormatting sqref="J53">
    <cfRule type="cellIs" dxfId="4" priority="1290" operator="greaterThan">
      <formula>250</formula>
    </cfRule>
  </conditionalFormatting>
  <conditionalFormatting sqref="J53">
    <cfRule type="cellIs" dxfId="5" priority="1291" operator="greaterThan">
      <formula>200</formula>
    </cfRule>
  </conditionalFormatting>
  <conditionalFormatting sqref="J53">
    <cfRule type="cellIs" dxfId="6" priority="1292" operator="greaterThan">
      <formula>150</formula>
    </cfRule>
  </conditionalFormatting>
  <conditionalFormatting sqref="J54">
    <cfRule type="cellIs" dxfId="4" priority="1293" operator="greaterThan">
      <formula>250</formula>
    </cfRule>
  </conditionalFormatting>
  <conditionalFormatting sqref="J54">
    <cfRule type="cellIs" dxfId="5" priority="1294" operator="greaterThan">
      <formula>200</formula>
    </cfRule>
  </conditionalFormatting>
  <conditionalFormatting sqref="J54">
    <cfRule type="cellIs" dxfId="6" priority="1295" operator="greaterThan">
      <formula>150</formula>
    </cfRule>
  </conditionalFormatting>
  <conditionalFormatting sqref="J55">
    <cfRule type="cellIs" dxfId="4" priority="1296" operator="greaterThan">
      <formula>250</formula>
    </cfRule>
  </conditionalFormatting>
  <conditionalFormatting sqref="J55">
    <cfRule type="cellIs" dxfId="5" priority="1297" operator="greaterThan">
      <formula>200</formula>
    </cfRule>
  </conditionalFormatting>
  <conditionalFormatting sqref="J55">
    <cfRule type="cellIs" dxfId="6" priority="1298" operator="greaterThan">
      <formula>150</formula>
    </cfRule>
  </conditionalFormatting>
  <conditionalFormatting sqref="J56">
    <cfRule type="cellIs" dxfId="4" priority="1299" operator="greaterThan">
      <formula>250</formula>
    </cfRule>
  </conditionalFormatting>
  <conditionalFormatting sqref="J56">
    <cfRule type="cellIs" dxfId="5" priority="1300" operator="greaterThan">
      <formula>200</formula>
    </cfRule>
  </conditionalFormatting>
  <conditionalFormatting sqref="J56">
    <cfRule type="cellIs" dxfId="6" priority="1301" operator="greaterThan">
      <formula>150</formula>
    </cfRule>
  </conditionalFormatting>
  <conditionalFormatting sqref="J57">
    <cfRule type="cellIs" dxfId="4" priority="1302" operator="greaterThan">
      <formula>250</formula>
    </cfRule>
  </conditionalFormatting>
  <conditionalFormatting sqref="J57">
    <cfRule type="cellIs" dxfId="5" priority="1303" operator="greaterThan">
      <formula>200</formula>
    </cfRule>
  </conditionalFormatting>
  <conditionalFormatting sqref="J57">
    <cfRule type="cellIs" dxfId="6" priority="1304" operator="greaterThan">
      <formula>150</formula>
    </cfRule>
  </conditionalFormatting>
  <conditionalFormatting sqref="J58">
    <cfRule type="cellIs" dxfId="4" priority="1305" operator="greaterThan">
      <formula>250</formula>
    </cfRule>
  </conditionalFormatting>
  <conditionalFormatting sqref="J58">
    <cfRule type="cellIs" dxfId="5" priority="1306" operator="greaterThan">
      <formula>200</formula>
    </cfRule>
  </conditionalFormatting>
  <conditionalFormatting sqref="J58">
    <cfRule type="cellIs" dxfId="6" priority="1307" operator="greaterThan">
      <formula>150</formula>
    </cfRule>
  </conditionalFormatting>
  <conditionalFormatting sqref="J59">
    <cfRule type="cellIs" dxfId="4" priority="1308" operator="greaterThan">
      <formula>250</formula>
    </cfRule>
  </conditionalFormatting>
  <conditionalFormatting sqref="J59">
    <cfRule type="cellIs" dxfId="5" priority="1309" operator="greaterThan">
      <formula>200</formula>
    </cfRule>
  </conditionalFormatting>
  <conditionalFormatting sqref="J59">
    <cfRule type="cellIs" dxfId="6" priority="1310" operator="greaterThan">
      <formula>150</formula>
    </cfRule>
  </conditionalFormatting>
  <conditionalFormatting sqref="J60">
    <cfRule type="cellIs" dxfId="4" priority="1311" operator="greaterThan">
      <formula>250</formula>
    </cfRule>
  </conditionalFormatting>
  <conditionalFormatting sqref="J60">
    <cfRule type="cellIs" dxfId="5" priority="1312" operator="greaterThan">
      <formula>200</formula>
    </cfRule>
  </conditionalFormatting>
  <conditionalFormatting sqref="J60">
    <cfRule type="cellIs" dxfId="6" priority="1313" operator="greaterThan">
      <formula>150</formula>
    </cfRule>
  </conditionalFormatting>
  <conditionalFormatting sqref="J61">
    <cfRule type="cellIs" dxfId="4" priority="1314" operator="greaterThan">
      <formula>250</formula>
    </cfRule>
  </conditionalFormatting>
  <conditionalFormatting sqref="J61">
    <cfRule type="cellIs" dxfId="5" priority="1315" operator="greaterThan">
      <formula>200</formula>
    </cfRule>
  </conditionalFormatting>
  <conditionalFormatting sqref="J61">
    <cfRule type="cellIs" dxfId="6" priority="1316" operator="greaterThan">
      <formula>150</formula>
    </cfRule>
  </conditionalFormatting>
  <conditionalFormatting sqref="J62">
    <cfRule type="cellIs" dxfId="4" priority="1317" operator="greaterThan">
      <formula>250</formula>
    </cfRule>
  </conditionalFormatting>
  <conditionalFormatting sqref="J62">
    <cfRule type="cellIs" dxfId="5" priority="1318" operator="greaterThan">
      <formula>200</formula>
    </cfRule>
  </conditionalFormatting>
  <conditionalFormatting sqref="J62">
    <cfRule type="cellIs" dxfId="6" priority="1319" operator="greaterThan">
      <formula>150</formula>
    </cfRule>
  </conditionalFormatting>
  <conditionalFormatting sqref="J63">
    <cfRule type="cellIs" dxfId="4" priority="1320" operator="greaterThan">
      <formula>250</formula>
    </cfRule>
  </conditionalFormatting>
  <conditionalFormatting sqref="J63">
    <cfRule type="cellIs" dxfId="5" priority="1321" operator="greaterThan">
      <formula>200</formula>
    </cfRule>
  </conditionalFormatting>
  <conditionalFormatting sqref="J63">
    <cfRule type="cellIs" dxfId="6" priority="1322" operator="greaterThan">
      <formula>150</formula>
    </cfRule>
  </conditionalFormatting>
  <conditionalFormatting sqref="J64">
    <cfRule type="cellIs" dxfId="4" priority="1323" operator="greaterThan">
      <formula>250</formula>
    </cfRule>
  </conditionalFormatting>
  <conditionalFormatting sqref="J64">
    <cfRule type="cellIs" dxfId="5" priority="1324" operator="greaterThan">
      <formula>200</formula>
    </cfRule>
  </conditionalFormatting>
  <conditionalFormatting sqref="J64">
    <cfRule type="cellIs" dxfId="6" priority="1325" operator="greaterThan">
      <formula>150</formula>
    </cfRule>
  </conditionalFormatting>
  <conditionalFormatting sqref="J65">
    <cfRule type="cellIs" dxfId="4" priority="1326" operator="greaterThan">
      <formula>250</formula>
    </cfRule>
  </conditionalFormatting>
  <conditionalFormatting sqref="J65">
    <cfRule type="cellIs" dxfId="5" priority="1327" operator="greaterThan">
      <formula>200</formula>
    </cfRule>
  </conditionalFormatting>
  <conditionalFormatting sqref="J65">
    <cfRule type="cellIs" dxfId="6" priority="1328" operator="greaterThan">
      <formula>150</formula>
    </cfRule>
  </conditionalFormatting>
  <conditionalFormatting sqref="J66">
    <cfRule type="cellIs" dxfId="4" priority="1329" operator="greaterThan">
      <formula>250</formula>
    </cfRule>
  </conditionalFormatting>
  <conditionalFormatting sqref="J66">
    <cfRule type="cellIs" dxfId="5" priority="1330" operator="greaterThan">
      <formula>200</formula>
    </cfRule>
  </conditionalFormatting>
  <conditionalFormatting sqref="J66">
    <cfRule type="cellIs" dxfId="6" priority="1331" operator="greaterThan">
      <formula>150</formula>
    </cfRule>
  </conditionalFormatting>
  <conditionalFormatting sqref="J67">
    <cfRule type="cellIs" dxfId="4" priority="1332" operator="greaterThan">
      <formula>250</formula>
    </cfRule>
  </conditionalFormatting>
  <conditionalFormatting sqref="J67">
    <cfRule type="cellIs" dxfId="5" priority="1333" operator="greaterThan">
      <formula>200</formula>
    </cfRule>
  </conditionalFormatting>
  <conditionalFormatting sqref="J67">
    <cfRule type="cellIs" dxfId="6" priority="1334" operator="greaterThan">
      <formula>150</formula>
    </cfRule>
  </conditionalFormatting>
  <conditionalFormatting sqref="J68">
    <cfRule type="cellIs" dxfId="4" priority="1335" operator="greaterThan">
      <formula>250</formula>
    </cfRule>
  </conditionalFormatting>
  <conditionalFormatting sqref="J68">
    <cfRule type="cellIs" dxfId="5" priority="1336" operator="greaterThan">
      <formula>200</formula>
    </cfRule>
  </conditionalFormatting>
  <conditionalFormatting sqref="J68">
    <cfRule type="cellIs" dxfId="6" priority="1337" operator="greaterThan">
      <formula>150</formula>
    </cfRule>
  </conditionalFormatting>
  <conditionalFormatting sqref="J69">
    <cfRule type="cellIs" dxfId="4" priority="1338" operator="greaterThan">
      <formula>250</formula>
    </cfRule>
  </conditionalFormatting>
  <conditionalFormatting sqref="J69">
    <cfRule type="cellIs" dxfId="5" priority="1339" operator="greaterThan">
      <formula>200</formula>
    </cfRule>
  </conditionalFormatting>
  <conditionalFormatting sqref="J69">
    <cfRule type="cellIs" dxfId="6" priority="1340" operator="greaterThan">
      <formula>150</formula>
    </cfRule>
  </conditionalFormatting>
  <conditionalFormatting sqref="J70">
    <cfRule type="cellIs" dxfId="4" priority="1341" operator="greaterThan">
      <formula>250</formula>
    </cfRule>
  </conditionalFormatting>
  <conditionalFormatting sqref="J70">
    <cfRule type="cellIs" dxfId="5" priority="1342" operator="greaterThan">
      <formula>200</formula>
    </cfRule>
  </conditionalFormatting>
  <conditionalFormatting sqref="J70">
    <cfRule type="cellIs" dxfId="6" priority="1343" operator="greaterThan">
      <formula>150</formula>
    </cfRule>
  </conditionalFormatting>
  <conditionalFormatting sqref="J71">
    <cfRule type="cellIs" dxfId="4" priority="1344" operator="greaterThan">
      <formula>250</formula>
    </cfRule>
  </conditionalFormatting>
  <conditionalFormatting sqref="J71">
    <cfRule type="cellIs" dxfId="5" priority="1345" operator="greaterThan">
      <formula>200</formula>
    </cfRule>
  </conditionalFormatting>
  <conditionalFormatting sqref="J71">
    <cfRule type="cellIs" dxfId="6" priority="1346" operator="greaterThan">
      <formula>150</formula>
    </cfRule>
  </conditionalFormatting>
  <conditionalFormatting sqref="J72">
    <cfRule type="cellIs" dxfId="4" priority="1347" operator="greaterThan">
      <formula>250</formula>
    </cfRule>
  </conditionalFormatting>
  <conditionalFormatting sqref="J72">
    <cfRule type="cellIs" dxfId="5" priority="1348" operator="greaterThan">
      <formula>200</formula>
    </cfRule>
  </conditionalFormatting>
  <conditionalFormatting sqref="J72">
    <cfRule type="cellIs" dxfId="6" priority="1349" operator="greaterThan">
      <formula>150</formula>
    </cfRule>
  </conditionalFormatting>
  <conditionalFormatting sqref="J73">
    <cfRule type="cellIs" dxfId="4" priority="1350" operator="greaterThan">
      <formula>250</formula>
    </cfRule>
  </conditionalFormatting>
  <conditionalFormatting sqref="J73">
    <cfRule type="cellIs" dxfId="5" priority="1351" operator="greaterThan">
      <formula>200</formula>
    </cfRule>
  </conditionalFormatting>
  <conditionalFormatting sqref="J73">
    <cfRule type="cellIs" dxfId="6" priority="1352" operator="greaterThan">
      <formula>150</formula>
    </cfRule>
  </conditionalFormatting>
  <conditionalFormatting sqref="J74">
    <cfRule type="cellIs" dxfId="4" priority="1353" operator="greaterThan">
      <formula>250</formula>
    </cfRule>
  </conditionalFormatting>
  <conditionalFormatting sqref="J74">
    <cfRule type="cellIs" dxfId="5" priority="1354" operator="greaterThan">
      <formula>200</formula>
    </cfRule>
  </conditionalFormatting>
  <conditionalFormatting sqref="J74">
    <cfRule type="cellIs" dxfId="6" priority="1355" operator="greaterThan">
      <formula>150</formula>
    </cfRule>
  </conditionalFormatting>
  <conditionalFormatting sqref="J75">
    <cfRule type="cellIs" dxfId="4" priority="1356" operator="greaterThan">
      <formula>250</formula>
    </cfRule>
  </conditionalFormatting>
  <conditionalFormatting sqref="J75">
    <cfRule type="cellIs" dxfId="5" priority="1357" operator="greaterThan">
      <formula>200</formula>
    </cfRule>
  </conditionalFormatting>
  <conditionalFormatting sqref="J75">
    <cfRule type="cellIs" dxfId="6" priority="1358" operator="greaterThan">
      <formula>150</formula>
    </cfRule>
  </conditionalFormatting>
  <conditionalFormatting sqref="J76">
    <cfRule type="cellIs" dxfId="4" priority="1359" operator="greaterThan">
      <formula>250</formula>
    </cfRule>
  </conditionalFormatting>
  <conditionalFormatting sqref="J76">
    <cfRule type="cellIs" dxfId="5" priority="1360" operator="greaterThan">
      <formula>200</formula>
    </cfRule>
  </conditionalFormatting>
  <conditionalFormatting sqref="J76">
    <cfRule type="cellIs" dxfId="6" priority="1361" operator="greaterThan">
      <formula>150</formula>
    </cfRule>
  </conditionalFormatting>
  <conditionalFormatting sqref="J77">
    <cfRule type="cellIs" dxfId="4" priority="1362" operator="greaterThan">
      <formula>250</formula>
    </cfRule>
  </conditionalFormatting>
  <conditionalFormatting sqref="J77">
    <cfRule type="cellIs" dxfId="5" priority="1363" operator="greaterThan">
      <formula>200</formula>
    </cfRule>
  </conditionalFormatting>
  <conditionalFormatting sqref="J77">
    <cfRule type="cellIs" dxfId="6" priority="1364" operator="greaterThan">
      <formula>150</formula>
    </cfRule>
  </conditionalFormatting>
  <conditionalFormatting sqref="J78">
    <cfRule type="cellIs" dxfId="4" priority="1365" operator="greaterThan">
      <formula>250</formula>
    </cfRule>
  </conditionalFormatting>
  <conditionalFormatting sqref="J78">
    <cfRule type="cellIs" dxfId="5" priority="1366" operator="greaterThan">
      <formula>200</formula>
    </cfRule>
  </conditionalFormatting>
  <conditionalFormatting sqref="J78">
    <cfRule type="cellIs" dxfId="6" priority="1367" operator="greaterThan">
      <formula>150</formula>
    </cfRule>
  </conditionalFormatting>
  <conditionalFormatting sqref="J79">
    <cfRule type="cellIs" dxfId="4" priority="1368" operator="greaterThan">
      <formula>250</formula>
    </cfRule>
  </conditionalFormatting>
  <conditionalFormatting sqref="J79">
    <cfRule type="cellIs" dxfId="5" priority="1369" operator="greaterThan">
      <formula>200</formula>
    </cfRule>
  </conditionalFormatting>
  <conditionalFormatting sqref="J79">
    <cfRule type="cellIs" dxfId="6" priority="1370" operator="greaterThan">
      <formula>150</formula>
    </cfRule>
  </conditionalFormatting>
  <conditionalFormatting sqref="J80">
    <cfRule type="cellIs" dxfId="4" priority="1371" operator="greaterThan">
      <formula>250</formula>
    </cfRule>
  </conditionalFormatting>
  <conditionalFormatting sqref="J80">
    <cfRule type="cellIs" dxfId="5" priority="1372" operator="greaterThan">
      <formula>200</formula>
    </cfRule>
  </conditionalFormatting>
  <conditionalFormatting sqref="J80">
    <cfRule type="cellIs" dxfId="6" priority="1373" operator="greaterThan">
      <formula>150</formula>
    </cfRule>
  </conditionalFormatting>
  <conditionalFormatting sqref="J81">
    <cfRule type="cellIs" dxfId="4" priority="1374" operator="greaterThan">
      <formula>250</formula>
    </cfRule>
  </conditionalFormatting>
  <conditionalFormatting sqref="J81">
    <cfRule type="cellIs" dxfId="5" priority="1375" operator="greaterThan">
      <formula>200</formula>
    </cfRule>
  </conditionalFormatting>
  <conditionalFormatting sqref="J81">
    <cfRule type="cellIs" dxfId="6" priority="1376" operator="greaterThan">
      <formula>150</formula>
    </cfRule>
  </conditionalFormatting>
  <conditionalFormatting sqref="J82">
    <cfRule type="cellIs" dxfId="4" priority="1377" operator="greaterThan">
      <formula>250</formula>
    </cfRule>
  </conditionalFormatting>
  <conditionalFormatting sqref="J82">
    <cfRule type="cellIs" dxfId="5" priority="1378" operator="greaterThan">
      <formula>200</formula>
    </cfRule>
  </conditionalFormatting>
  <conditionalFormatting sqref="J82">
    <cfRule type="cellIs" dxfId="6" priority="1379" operator="greaterThan">
      <formula>150</formula>
    </cfRule>
  </conditionalFormatting>
  <conditionalFormatting sqref="J83">
    <cfRule type="cellIs" dxfId="4" priority="1380" operator="greaterThan">
      <formula>250</formula>
    </cfRule>
  </conditionalFormatting>
  <conditionalFormatting sqref="J83">
    <cfRule type="cellIs" dxfId="5" priority="1381" operator="greaterThan">
      <formula>200</formula>
    </cfRule>
  </conditionalFormatting>
  <conditionalFormatting sqref="J83">
    <cfRule type="cellIs" dxfId="6" priority="1382" operator="greaterThan">
      <formula>150</formula>
    </cfRule>
  </conditionalFormatting>
  <conditionalFormatting sqref="J84">
    <cfRule type="cellIs" dxfId="4" priority="1383" operator="greaterThan">
      <formula>250</formula>
    </cfRule>
  </conditionalFormatting>
  <conditionalFormatting sqref="J84">
    <cfRule type="cellIs" dxfId="5" priority="1384" operator="greaterThan">
      <formula>200</formula>
    </cfRule>
  </conditionalFormatting>
  <conditionalFormatting sqref="J84">
    <cfRule type="cellIs" dxfId="6" priority="1385" operator="greaterThan">
      <formula>150</formula>
    </cfRule>
  </conditionalFormatting>
  <conditionalFormatting sqref="J85">
    <cfRule type="cellIs" dxfId="4" priority="1386" operator="greaterThan">
      <formula>250</formula>
    </cfRule>
  </conditionalFormatting>
  <conditionalFormatting sqref="J85">
    <cfRule type="cellIs" dxfId="5" priority="1387" operator="greaterThan">
      <formula>200</formula>
    </cfRule>
  </conditionalFormatting>
  <conditionalFormatting sqref="J85">
    <cfRule type="cellIs" dxfId="6" priority="1388" operator="greaterThan">
      <formula>150</formula>
    </cfRule>
  </conditionalFormatting>
  <conditionalFormatting sqref="J86">
    <cfRule type="cellIs" dxfId="4" priority="1389" operator="greaterThan">
      <formula>250</formula>
    </cfRule>
  </conditionalFormatting>
  <conditionalFormatting sqref="J86">
    <cfRule type="cellIs" dxfId="5" priority="1390" operator="greaterThan">
      <formula>200</formula>
    </cfRule>
  </conditionalFormatting>
  <conditionalFormatting sqref="J86">
    <cfRule type="cellIs" dxfId="6" priority="1391" operator="greaterThan">
      <formula>150</formula>
    </cfRule>
  </conditionalFormatting>
  <conditionalFormatting sqref="J87">
    <cfRule type="cellIs" dxfId="4" priority="1392" operator="greaterThan">
      <formula>250</formula>
    </cfRule>
  </conditionalFormatting>
  <conditionalFormatting sqref="J87">
    <cfRule type="cellIs" dxfId="5" priority="1393" operator="greaterThan">
      <formula>200</formula>
    </cfRule>
  </conditionalFormatting>
  <conditionalFormatting sqref="J87">
    <cfRule type="cellIs" dxfId="6" priority="1394" operator="greaterThan">
      <formula>150</formula>
    </cfRule>
  </conditionalFormatting>
  <conditionalFormatting sqref="J88">
    <cfRule type="cellIs" dxfId="4" priority="1395" operator="greaterThan">
      <formula>250</formula>
    </cfRule>
  </conditionalFormatting>
  <conditionalFormatting sqref="J88">
    <cfRule type="cellIs" dxfId="5" priority="1396" operator="greaterThan">
      <formula>200</formula>
    </cfRule>
  </conditionalFormatting>
  <conditionalFormatting sqref="J88">
    <cfRule type="cellIs" dxfId="6" priority="1397" operator="greaterThan">
      <formula>150</formula>
    </cfRule>
  </conditionalFormatting>
  <conditionalFormatting sqref="J89">
    <cfRule type="cellIs" dxfId="4" priority="1398" operator="greaterThan">
      <formula>250</formula>
    </cfRule>
  </conditionalFormatting>
  <conditionalFormatting sqref="J89">
    <cfRule type="cellIs" dxfId="5" priority="1399" operator="greaterThan">
      <formula>200</formula>
    </cfRule>
  </conditionalFormatting>
  <conditionalFormatting sqref="J89">
    <cfRule type="cellIs" dxfId="6" priority="1400" operator="greaterThan">
      <formula>150</formula>
    </cfRule>
  </conditionalFormatting>
  <conditionalFormatting sqref="J90">
    <cfRule type="cellIs" dxfId="4" priority="1401" operator="greaterThan">
      <formula>250</formula>
    </cfRule>
  </conditionalFormatting>
  <conditionalFormatting sqref="J90">
    <cfRule type="cellIs" dxfId="5" priority="1402" operator="greaterThan">
      <formula>200</formula>
    </cfRule>
  </conditionalFormatting>
  <conditionalFormatting sqref="J90">
    <cfRule type="cellIs" dxfId="6" priority="1403" operator="greaterThan">
      <formula>150</formula>
    </cfRule>
  </conditionalFormatting>
  <conditionalFormatting sqref="J91">
    <cfRule type="cellIs" dxfId="4" priority="1404" operator="greaterThan">
      <formula>250</formula>
    </cfRule>
  </conditionalFormatting>
  <conditionalFormatting sqref="J91">
    <cfRule type="cellIs" dxfId="5" priority="1405" operator="greaterThan">
      <formula>200</formula>
    </cfRule>
  </conditionalFormatting>
  <conditionalFormatting sqref="J91">
    <cfRule type="cellIs" dxfId="6" priority="1406" operator="greaterThan">
      <formula>150</formula>
    </cfRule>
  </conditionalFormatting>
  <conditionalFormatting sqref="J92">
    <cfRule type="cellIs" dxfId="4" priority="1407" operator="greaterThan">
      <formula>250</formula>
    </cfRule>
  </conditionalFormatting>
  <conditionalFormatting sqref="J92">
    <cfRule type="cellIs" dxfId="5" priority="1408" operator="greaterThan">
      <formula>200</formula>
    </cfRule>
  </conditionalFormatting>
  <conditionalFormatting sqref="J92">
    <cfRule type="cellIs" dxfId="6" priority="1409" operator="greaterThan">
      <formula>150</formula>
    </cfRule>
  </conditionalFormatting>
  <conditionalFormatting sqref="J93">
    <cfRule type="cellIs" dxfId="4" priority="1410" operator="greaterThan">
      <formula>250</formula>
    </cfRule>
  </conditionalFormatting>
  <conditionalFormatting sqref="J93">
    <cfRule type="cellIs" dxfId="5" priority="1411" operator="greaterThan">
      <formula>200</formula>
    </cfRule>
  </conditionalFormatting>
  <conditionalFormatting sqref="J93">
    <cfRule type="cellIs" dxfId="6" priority="1412" operator="greaterThan">
      <formula>150</formula>
    </cfRule>
  </conditionalFormatting>
  <conditionalFormatting sqref="J94">
    <cfRule type="cellIs" dxfId="4" priority="1413" operator="greaterThan">
      <formula>250</formula>
    </cfRule>
  </conditionalFormatting>
  <conditionalFormatting sqref="J94">
    <cfRule type="cellIs" dxfId="5" priority="1414" operator="greaterThan">
      <formula>200</formula>
    </cfRule>
  </conditionalFormatting>
  <conditionalFormatting sqref="J94">
    <cfRule type="cellIs" dxfId="6" priority="1415" operator="greaterThan">
      <formula>150</formula>
    </cfRule>
  </conditionalFormatting>
  <conditionalFormatting sqref="J95">
    <cfRule type="cellIs" dxfId="4" priority="1416" operator="greaterThan">
      <formula>250</formula>
    </cfRule>
  </conditionalFormatting>
  <conditionalFormatting sqref="J95">
    <cfRule type="cellIs" dxfId="5" priority="1417" operator="greaterThan">
      <formula>200</formula>
    </cfRule>
  </conditionalFormatting>
  <conditionalFormatting sqref="J95">
    <cfRule type="cellIs" dxfId="6" priority="1418" operator="greaterThan">
      <formula>150</formula>
    </cfRule>
  </conditionalFormatting>
  <conditionalFormatting sqref="J96">
    <cfRule type="cellIs" dxfId="4" priority="1419" operator="greaterThan">
      <formula>250</formula>
    </cfRule>
  </conditionalFormatting>
  <conditionalFormatting sqref="J96">
    <cfRule type="cellIs" dxfId="5" priority="1420" operator="greaterThan">
      <formula>200</formula>
    </cfRule>
  </conditionalFormatting>
  <conditionalFormatting sqref="J96">
    <cfRule type="cellIs" dxfId="6" priority="1421" operator="greaterThan">
      <formula>150</formula>
    </cfRule>
  </conditionalFormatting>
  <conditionalFormatting sqref="J97">
    <cfRule type="cellIs" dxfId="4" priority="1422" operator="greaterThan">
      <formula>250</formula>
    </cfRule>
  </conditionalFormatting>
  <conditionalFormatting sqref="J97">
    <cfRule type="cellIs" dxfId="5" priority="1423" operator="greaterThan">
      <formula>200</formula>
    </cfRule>
  </conditionalFormatting>
  <conditionalFormatting sqref="J97">
    <cfRule type="cellIs" dxfId="6" priority="1424" operator="greaterThan">
      <formula>150</formula>
    </cfRule>
  </conditionalFormatting>
  <conditionalFormatting sqref="J98">
    <cfRule type="cellIs" dxfId="4" priority="1425" operator="greaterThan">
      <formula>250</formula>
    </cfRule>
  </conditionalFormatting>
  <conditionalFormatting sqref="J98">
    <cfRule type="cellIs" dxfId="5" priority="1426" operator="greaterThan">
      <formula>200</formula>
    </cfRule>
  </conditionalFormatting>
  <conditionalFormatting sqref="J98">
    <cfRule type="cellIs" dxfId="6" priority="1427" operator="greaterThan">
      <formula>150</formula>
    </cfRule>
  </conditionalFormatting>
  <conditionalFormatting sqref="J99">
    <cfRule type="cellIs" dxfId="4" priority="1428" operator="greaterThan">
      <formula>250</formula>
    </cfRule>
  </conditionalFormatting>
  <conditionalFormatting sqref="J99">
    <cfRule type="cellIs" dxfId="5" priority="1429" operator="greaterThan">
      <formula>200</formula>
    </cfRule>
  </conditionalFormatting>
  <conditionalFormatting sqref="J99">
    <cfRule type="cellIs" dxfId="6" priority="1430" operator="greaterThan">
      <formula>150</formula>
    </cfRule>
  </conditionalFormatting>
  <conditionalFormatting sqref="J100">
    <cfRule type="cellIs" dxfId="4" priority="1431" operator="greaterThan">
      <formula>250</formula>
    </cfRule>
  </conditionalFormatting>
  <conditionalFormatting sqref="J100">
    <cfRule type="cellIs" dxfId="5" priority="1432" operator="greaterThan">
      <formula>200</formula>
    </cfRule>
  </conditionalFormatting>
  <conditionalFormatting sqref="J100">
    <cfRule type="cellIs" dxfId="6" priority="1433" operator="greaterThan">
      <formula>150</formula>
    </cfRule>
  </conditionalFormatting>
  <conditionalFormatting sqref="J101">
    <cfRule type="cellIs" dxfId="4" priority="1434" operator="greaterThan">
      <formula>250</formula>
    </cfRule>
  </conditionalFormatting>
  <conditionalFormatting sqref="J101">
    <cfRule type="cellIs" dxfId="5" priority="1435" operator="greaterThan">
      <formula>200</formula>
    </cfRule>
  </conditionalFormatting>
  <conditionalFormatting sqref="J101">
    <cfRule type="cellIs" dxfId="6" priority="1436" operator="greaterThan">
      <formula>150</formula>
    </cfRule>
  </conditionalFormatting>
  <conditionalFormatting sqref="J102">
    <cfRule type="cellIs" dxfId="4" priority="1437" operator="greaterThan">
      <formula>250</formula>
    </cfRule>
  </conditionalFormatting>
  <conditionalFormatting sqref="J102">
    <cfRule type="cellIs" dxfId="5" priority="1438" operator="greaterThan">
      <formula>200</formula>
    </cfRule>
  </conditionalFormatting>
  <conditionalFormatting sqref="J102">
    <cfRule type="cellIs" dxfId="6" priority="1439" operator="greaterThan">
      <formula>150</formula>
    </cfRule>
  </conditionalFormatting>
  <conditionalFormatting sqref="J103">
    <cfRule type="cellIs" dxfId="4" priority="1440" operator="greaterThan">
      <formula>250</formula>
    </cfRule>
  </conditionalFormatting>
  <conditionalFormatting sqref="J103">
    <cfRule type="cellIs" dxfId="5" priority="1441" operator="greaterThan">
      <formula>200</formula>
    </cfRule>
  </conditionalFormatting>
  <conditionalFormatting sqref="J103">
    <cfRule type="cellIs" dxfId="6" priority="1442" operator="greaterThan">
      <formula>150</formula>
    </cfRule>
  </conditionalFormatting>
  <conditionalFormatting sqref="AA8">
    <cfRule type="cellIs" dxfId="2" priority="1443" operator="greaterThan">
      <formula>0</formula>
    </cfRule>
  </conditionalFormatting>
  <conditionalFormatting sqref="AA9">
    <cfRule type="cellIs" dxfId="2" priority="1444" operator="greaterThan">
      <formula>0</formula>
    </cfRule>
  </conditionalFormatting>
  <conditionalFormatting sqref="AA10">
    <cfRule type="cellIs" dxfId="2" priority="1445" operator="greaterThan">
      <formula>0</formula>
    </cfRule>
  </conditionalFormatting>
  <conditionalFormatting sqref="AA11">
    <cfRule type="cellIs" dxfId="2" priority="1446" operator="greaterThan">
      <formula>0</formula>
    </cfRule>
  </conditionalFormatting>
  <conditionalFormatting sqref="AA12">
    <cfRule type="cellIs" dxfId="2" priority="1447" operator="greaterThan">
      <formula>0</formula>
    </cfRule>
  </conditionalFormatting>
  <conditionalFormatting sqref="AA13">
    <cfRule type="cellIs" dxfId="2" priority="1448" operator="greaterThan">
      <formula>0</formula>
    </cfRule>
  </conditionalFormatting>
  <conditionalFormatting sqref="AA14">
    <cfRule type="cellIs" dxfId="2" priority="1449" operator="greaterThan">
      <formula>0</formula>
    </cfRule>
  </conditionalFormatting>
  <conditionalFormatting sqref="AA15">
    <cfRule type="cellIs" dxfId="2" priority="1450" operator="greaterThan">
      <formula>0</formula>
    </cfRule>
  </conditionalFormatting>
  <conditionalFormatting sqref="AA16">
    <cfRule type="cellIs" dxfId="2" priority="1451" operator="greaterThan">
      <formula>0</formula>
    </cfRule>
  </conditionalFormatting>
  <conditionalFormatting sqref="AA17">
    <cfRule type="cellIs" dxfId="2" priority="1452" operator="greaterThan">
      <formula>0</formula>
    </cfRule>
  </conditionalFormatting>
  <conditionalFormatting sqref="AA18">
    <cfRule type="cellIs" dxfId="2" priority="1453" operator="greaterThan">
      <formula>0</formula>
    </cfRule>
  </conditionalFormatting>
  <conditionalFormatting sqref="AA19">
    <cfRule type="cellIs" dxfId="2" priority="1454" operator="greaterThan">
      <formula>0</formula>
    </cfRule>
  </conditionalFormatting>
  <conditionalFormatting sqref="AA20">
    <cfRule type="cellIs" dxfId="2" priority="1455" operator="greaterThan">
      <formula>0</formula>
    </cfRule>
  </conditionalFormatting>
  <conditionalFormatting sqref="AA21">
    <cfRule type="cellIs" dxfId="2" priority="1456" operator="greaterThan">
      <formula>0</formula>
    </cfRule>
  </conditionalFormatting>
  <conditionalFormatting sqref="AA22">
    <cfRule type="cellIs" dxfId="2" priority="1457" operator="greaterThan">
      <formula>0</formula>
    </cfRule>
  </conditionalFormatting>
  <conditionalFormatting sqref="AA23">
    <cfRule type="cellIs" dxfId="2" priority="1458" operator="greaterThan">
      <formula>0</formula>
    </cfRule>
  </conditionalFormatting>
  <conditionalFormatting sqref="AA24">
    <cfRule type="cellIs" dxfId="2" priority="1459" operator="greaterThan">
      <formula>0</formula>
    </cfRule>
  </conditionalFormatting>
  <conditionalFormatting sqref="AA25">
    <cfRule type="cellIs" dxfId="2" priority="1460" operator="greaterThan">
      <formula>0</formula>
    </cfRule>
  </conditionalFormatting>
  <conditionalFormatting sqref="AA26">
    <cfRule type="cellIs" dxfId="2" priority="1461" operator="greaterThan">
      <formula>0</formula>
    </cfRule>
  </conditionalFormatting>
  <conditionalFormatting sqref="AA27">
    <cfRule type="cellIs" dxfId="2" priority="1462" operator="greaterThan">
      <formula>0</formula>
    </cfRule>
  </conditionalFormatting>
  <conditionalFormatting sqref="AA28">
    <cfRule type="cellIs" dxfId="2" priority="1463" operator="greaterThan">
      <formula>0</formula>
    </cfRule>
  </conditionalFormatting>
  <conditionalFormatting sqref="AA29">
    <cfRule type="cellIs" dxfId="2" priority="1464" operator="greaterThan">
      <formula>0</formula>
    </cfRule>
  </conditionalFormatting>
  <conditionalFormatting sqref="AA30">
    <cfRule type="cellIs" dxfId="2" priority="1465" operator="greaterThan">
      <formula>0</formula>
    </cfRule>
  </conditionalFormatting>
  <conditionalFormatting sqref="AA31">
    <cfRule type="cellIs" dxfId="2" priority="1466" operator="greaterThan">
      <formula>0</formula>
    </cfRule>
  </conditionalFormatting>
  <conditionalFormatting sqref="AA32">
    <cfRule type="cellIs" dxfId="2" priority="1467" operator="greaterThan">
      <formula>0</formula>
    </cfRule>
  </conditionalFormatting>
  <conditionalFormatting sqref="AA33">
    <cfRule type="cellIs" dxfId="2" priority="1468" operator="greaterThan">
      <formula>0</formula>
    </cfRule>
  </conditionalFormatting>
  <conditionalFormatting sqref="AA34">
    <cfRule type="cellIs" dxfId="2" priority="1469" operator="greaterThan">
      <formula>0</formula>
    </cfRule>
  </conditionalFormatting>
  <conditionalFormatting sqref="AA35">
    <cfRule type="cellIs" dxfId="2" priority="1470" operator="greaterThan">
      <formula>0</formula>
    </cfRule>
  </conditionalFormatting>
  <conditionalFormatting sqref="AA36">
    <cfRule type="cellIs" dxfId="2" priority="1471" operator="greaterThan">
      <formula>0</formula>
    </cfRule>
  </conditionalFormatting>
  <conditionalFormatting sqref="AA37">
    <cfRule type="cellIs" dxfId="2" priority="1472" operator="greaterThan">
      <formula>0</formula>
    </cfRule>
  </conditionalFormatting>
  <conditionalFormatting sqref="AA38">
    <cfRule type="cellIs" dxfId="2" priority="1473" operator="greaterThan">
      <formula>0</formula>
    </cfRule>
  </conditionalFormatting>
  <conditionalFormatting sqref="AA39">
    <cfRule type="cellIs" dxfId="2" priority="1474" operator="greaterThan">
      <formula>0</formula>
    </cfRule>
  </conditionalFormatting>
  <conditionalFormatting sqref="AA40">
    <cfRule type="cellIs" dxfId="2" priority="1475" operator="greaterThan">
      <formula>0</formula>
    </cfRule>
  </conditionalFormatting>
  <conditionalFormatting sqref="AA41">
    <cfRule type="cellIs" dxfId="2" priority="1476" operator="greaterThan">
      <formula>0</formula>
    </cfRule>
  </conditionalFormatting>
  <conditionalFormatting sqref="AA42">
    <cfRule type="cellIs" dxfId="2" priority="1477" operator="greaterThan">
      <formula>0</formula>
    </cfRule>
  </conditionalFormatting>
  <conditionalFormatting sqref="AA43">
    <cfRule type="cellIs" dxfId="2" priority="1478" operator="greaterThan">
      <formula>0</formula>
    </cfRule>
  </conditionalFormatting>
  <conditionalFormatting sqref="AA44">
    <cfRule type="cellIs" dxfId="2" priority="1479" operator="greaterThan">
      <formula>0</formula>
    </cfRule>
  </conditionalFormatting>
  <conditionalFormatting sqref="AA45">
    <cfRule type="cellIs" dxfId="2" priority="1480" operator="greaterThan">
      <formula>0</formula>
    </cfRule>
  </conditionalFormatting>
  <conditionalFormatting sqref="AA46">
    <cfRule type="cellIs" dxfId="2" priority="1481" operator="greaterThan">
      <formula>0</formula>
    </cfRule>
  </conditionalFormatting>
  <conditionalFormatting sqref="AA47">
    <cfRule type="cellIs" dxfId="2" priority="1482" operator="greaterThan">
      <formula>0</formula>
    </cfRule>
  </conditionalFormatting>
  <conditionalFormatting sqref="AA48">
    <cfRule type="cellIs" dxfId="2" priority="1483" operator="greaterThan">
      <formula>0</formula>
    </cfRule>
  </conditionalFormatting>
  <conditionalFormatting sqref="AA49">
    <cfRule type="cellIs" dxfId="2" priority="1484" operator="greaterThan">
      <formula>0</formula>
    </cfRule>
  </conditionalFormatting>
  <conditionalFormatting sqref="AA50">
    <cfRule type="cellIs" dxfId="2" priority="1485" operator="greaterThan">
      <formula>0</formula>
    </cfRule>
  </conditionalFormatting>
  <conditionalFormatting sqref="AA51">
    <cfRule type="cellIs" dxfId="2" priority="1486" operator="greaterThan">
      <formula>0</formula>
    </cfRule>
  </conditionalFormatting>
  <conditionalFormatting sqref="AA52">
    <cfRule type="cellIs" dxfId="2" priority="1487" operator="greaterThan">
      <formula>0</formula>
    </cfRule>
  </conditionalFormatting>
  <conditionalFormatting sqref="AA53">
    <cfRule type="cellIs" dxfId="2" priority="1488" operator="greaterThan">
      <formula>0</formula>
    </cfRule>
  </conditionalFormatting>
  <conditionalFormatting sqref="AA54">
    <cfRule type="cellIs" dxfId="2" priority="1489" operator="greaterThan">
      <formula>0</formula>
    </cfRule>
  </conditionalFormatting>
  <conditionalFormatting sqref="AA55">
    <cfRule type="cellIs" dxfId="2" priority="1490" operator="greaterThan">
      <formula>0</formula>
    </cfRule>
  </conditionalFormatting>
  <conditionalFormatting sqref="AA56">
    <cfRule type="cellIs" dxfId="2" priority="1491" operator="greaterThan">
      <formula>0</formula>
    </cfRule>
  </conditionalFormatting>
  <conditionalFormatting sqref="AA57">
    <cfRule type="cellIs" dxfId="2" priority="1492" operator="greaterThan">
      <formula>0</formula>
    </cfRule>
  </conditionalFormatting>
  <conditionalFormatting sqref="AA58">
    <cfRule type="cellIs" dxfId="2" priority="1493" operator="greaterThan">
      <formula>0</formula>
    </cfRule>
  </conditionalFormatting>
  <conditionalFormatting sqref="AA59">
    <cfRule type="cellIs" dxfId="2" priority="1494" operator="greaterThan">
      <formula>0</formula>
    </cfRule>
  </conditionalFormatting>
  <conditionalFormatting sqref="AA60">
    <cfRule type="cellIs" dxfId="2" priority="1495" operator="greaterThan">
      <formula>0</formula>
    </cfRule>
  </conditionalFormatting>
  <conditionalFormatting sqref="AA61">
    <cfRule type="cellIs" dxfId="2" priority="1496" operator="greaterThan">
      <formula>0</formula>
    </cfRule>
  </conditionalFormatting>
  <conditionalFormatting sqref="AA62">
    <cfRule type="cellIs" dxfId="2" priority="1497" operator="greaterThan">
      <formula>0</formula>
    </cfRule>
  </conditionalFormatting>
  <conditionalFormatting sqref="AA63">
    <cfRule type="cellIs" dxfId="2" priority="1498" operator="greaterThan">
      <formula>0</formula>
    </cfRule>
  </conditionalFormatting>
  <conditionalFormatting sqref="AA64">
    <cfRule type="cellIs" dxfId="2" priority="1499" operator="greaterThan">
      <formula>0</formula>
    </cfRule>
  </conditionalFormatting>
  <conditionalFormatting sqref="AA65">
    <cfRule type="cellIs" dxfId="2" priority="1500" operator="greaterThan">
      <formula>0</formula>
    </cfRule>
  </conditionalFormatting>
  <conditionalFormatting sqref="AA66">
    <cfRule type="cellIs" dxfId="2" priority="1501" operator="greaterThan">
      <formula>0</formula>
    </cfRule>
  </conditionalFormatting>
  <conditionalFormatting sqref="AA67">
    <cfRule type="cellIs" dxfId="2" priority="1502" operator="greaterThan">
      <formula>0</formula>
    </cfRule>
  </conditionalFormatting>
  <conditionalFormatting sqref="AA68">
    <cfRule type="cellIs" dxfId="2" priority="1503" operator="greaterThan">
      <formula>0</formula>
    </cfRule>
  </conditionalFormatting>
  <conditionalFormatting sqref="AA69">
    <cfRule type="cellIs" dxfId="2" priority="1504" operator="greaterThan">
      <formula>0</formula>
    </cfRule>
  </conditionalFormatting>
  <conditionalFormatting sqref="AA70">
    <cfRule type="cellIs" dxfId="2" priority="1505" operator="greaterThan">
      <formula>0</formula>
    </cfRule>
  </conditionalFormatting>
  <conditionalFormatting sqref="AA71">
    <cfRule type="cellIs" dxfId="2" priority="1506" operator="greaterThan">
      <formula>0</formula>
    </cfRule>
  </conditionalFormatting>
  <conditionalFormatting sqref="AA72">
    <cfRule type="cellIs" dxfId="2" priority="1507" operator="greaterThan">
      <formula>0</formula>
    </cfRule>
  </conditionalFormatting>
  <conditionalFormatting sqref="AA73">
    <cfRule type="cellIs" dxfId="2" priority="1508" operator="greaterThan">
      <formula>0</formula>
    </cfRule>
  </conditionalFormatting>
  <conditionalFormatting sqref="AA74">
    <cfRule type="cellIs" dxfId="2" priority="1509" operator="greaterThan">
      <formula>0</formula>
    </cfRule>
  </conditionalFormatting>
  <conditionalFormatting sqref="AA75">
    <cfRule type="cellIs" dxfId="2" priority="1510" operator="greaterThan">
      <formula>0</formula>
    </cfRule>
  </conditionalFormatting>
  <conditionalFormatting sqref="AA76">
    <cfRule type="cellIs" dxfId="2" priority="1511" operator="greaterThan">
      <formula>0</formula>
    </cfRule>
  </conditionalFormatting>
  <conditionalFormatting sqref="AA77">
    <cfRule type="cellIs" dxfId="2" priority="1512" operator="greaterThan">
      <formula>0</formula>
    </cfRule>
  </conditionalFormatting>
  <conditionalFormatting sqref="AA78">
    <cfRule type="cellIs" dxfId="2" priority="1513" operator="greaterThan">
      <formula>0</formula>
    </cfRule>
  </conditionalFormatting>
  <conditionalFormatting sqref="AA79">
    <cfRule type="cellIs" dxfId="2" priority="1514" operator="greaterThan">
      <formula>0</formula>
    </cfRule>
  </conditionalFormatting>
  <conditionalFormatting sqref="AA80">
    <cfRule type="cellIs" dxfId="2" priority="1515" operator="greaterThan">
      <formula>0</formula>
    </cfRule>
  </conditionalFormatting>
  <conditionalFormatting sqref="AA81">
    <cfRule type="cellIs" dxfId="2" priority="1516" operator="greaterThan">
      <formula>0</formula>
    </cfRule>
  </conditionalFormatting>
  <conditionalFormatting sqref="AA82">
    <cfRule type="cellIs" dxfId="2" priority="1517" operator="greaterThan">
      <formula>0</formula>
    </cfRule>
  </conditionalFormatting>
  <conditionalFormatting sqref="AA83">
    <cfRule type="cellIs" dxfId="2" priority="1518" operator="greaterThan">
      <formula>0</formula>
    </cfRule>
  </conditionalFormatting>
  <conditionalFormatting sqref="AA84">
    <cfRule type="cellIs" dxfId="2" priority="1519" operator="greaterThan">
      <formula>0</formula>
    </cfRule>
  </conditionalFormatting>
  <conditionalFormatting sqref="AA85">
    <cfRule type="cellIs" dxfId="2" priority="1520" operator="greaterThan">
      <formula>0</formula>
    </cfRule>
  </conditionalFormatting>
  <conditionalFormatting sqref="AA86">
    <cfRule type="cellIs" dxfId="2" priority="1521" operator="greaterThan">
      <formula>0</formula>
    </cfRule>
  </conditionalFormatting>
  <conditionalFormatting sqref="AA87">
    <cfRule type="cellIs" dxfId="2" priority="1522" operator="greaterThan">
      <formula>0</formula>
    </cfRule>
  </conditionalFormatting>
  <conditionalFormatting sqref="AA88">
    <cfRule type="cellIs" dxfId="2" priority="1523" operator="greaterThan">
      <formula>0</formula>
    </cfRule>
  </conditionalFormatting>
  <conditionalFormatting sqref="AA89">
    <cfRule type="cellIs" dxfId="2" priority="1524" operator="greaterThan">
      <formula>0</formula>
    </cfRule>
  </conditionalFormatting>
  <conditionalFormatting sqref="AA90">
    <cfRule type="cellIs" dxfId="2" priority="1525" operator="greaterThan">
      <formula>0</formula>
    </cfRule>
  </conditionalFormatting>
  <conditionalFormatting sqref="AA91">
    <cfRule type="cellIs" dxfId="2" priority="1526" operator="greaterThan">
      <formula>0</formula>
    </cfRule>
  </conditionalFormatting>
  <conditionalFormatting sqref="AA92">
    <cfRule type="cellIs" dxfId="2" priority="1527" operator="greaterThan">
      <formula>0</formula>
    </cfRule>
  </conditionalFormatting>
  <conditionalFormatting sqref="AA93">
    <cfRule type="cellIs" dxfId="2" priority="1528" operator="greaterThan">
      <formula>0</formula>
    </cfRule>
  </conditionalFormatting>
  <conditionalFormatting sqref="AA94">
    <cfRule type="cellIs" dxfId="2" priority="1529" operator="greaterThan">
      <formula>0</formula>
    </cfRule>
  </conditionalFormatting>
  <conditionalFormatting sqref="AA95">
    <cfRule type="cellIs" dxfId="2" priority="1530" operator="greaterThan">
      <formula>0</formula>
    </cfRule>
  </conditionalFormatting>
  <conditionalFormatting sqref="AA96">
    <cfRule type="cellIs" dxfId="2" priority="1531" operator="greaterThan">
      <formula>0</formula>
    </cfRule>
  </conditionalFormatting>
  <conditionalFormatting sqref="AA97">
    <cfRule type="cellIs" dxfId="2" priority="1532" operator="greaterThan">
      <formula>0</formula>
    </cfRule>
  </conditionalFormatting>
  <conditionalFormatting sqref="AA98">
    <cfRule type="cellIs" dxfId="2" priority="1533" operator="greaterThan">
      <formula>0</formula>
    </cfRule>
  </conditionalFormatting>
  <conditionalFormatting sqref="AA99">
    <cfRule type="cellIs" dxfId="2" priority="1534" operator="greaterThan">
      <formula>0</formula>
    </cfRule>
  </conditionalFormatting>
  <conditionalFormatting sqref="AA100">
    <cfRule type="cellIs" dxfId="2" priority="1535" operator="greaterThan">
      <formula>0</formula>
    </cfRule>
  </conditionalFormatting>
  <conditionalFormatting sqref="AA101">
    <cfRule type="cellIs" dxfId="2" priority="1536" operator="greaterThan">
      <formula>0</formula>
    </cfRule>
  </conditionalFormatting>
  <conditionalFormatting sqref="AA102">
    <cfRule type="cellIs" dxfId="2" priority="1537" operator="greaterThan">
      <formula>0</formula>
    </cfRule>
  </conditionalFormatting>
  <conditionalFormatting sqref="AA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L356"/>
  <sheetViews>
    <sheetView tabSelected="0" workbookViewId="0" zoomScale="80" zoomScaleNormal="80" showGridLines="true" showRowColHeaders="1">
      <selection activeCell="P103" sqref="P103"/>
    </sheetView>
  </sheetViews>
  <sheetFormatPr defaultRowHeight="14.4" defaultColWidth="8.85546875" outlineLevelRow="0" outlineLevelCol="0"/>
  <cols>
    <col min="6" max="6" width="14.140625" customWidth="true" style="0"/>
    <col min="19" max="19" width="19" customWidth="true" style="0"/>
    <col min="26" max="26" width="19.42578125" customWidth="true" style="0"/>
    <col min="27" max="27" width="17" customWidth="true" style="0"/>
  </cols>
  <sheetData>
    <row r="1" spans="1:38" customHeight="1" ht="21">
      <c r="A1" s="1" t="s">
        <v>0</v>
      </c>
      <c r="B1" s="2"/>
      <c r="C1" s="3" t="s">
        <v>1</v>
      </c>
      <c r="D1" s="2"/>
      <c r="E1" s="140"/>
      <c r="F1" s="140"/>
      <c r="G1" s="140"/>
      <c r="H1" s="140"/>
      <c r="I1" s="4"/>
      <c r="J1" s="4"/>
      <c r="K1" s="5"/>
      <c r="L1" s="5"/>
      <c r="M1" s="5"/>
      <c r="N1" s="5"/>
      <c r="O1" s="5"/>
      <c r="P1" s="5"/>
      <c r="Q1" s="6"/>
      <c r="R1" s="6"/>
      <c r="S1" s="7"/>
      <c r="T1" s="8"/>
      <c r="U1" s="8"/>
      <c r="V1" s="8"/>
      <c r="W1" s="8"/>
      <c r="X1" s="8"/>
      <c r="Y1" s="8"/>
      <c r="Z1" s="2"/>
      <c r="AA1" s="2"/>
      <c r="AB1" s="9" t="s">
        <v>2</v>
      </c>
      <c r="AC1" s="10">
        <f>$AB$107</f>
        <v>9.85077691673418</v>
      </c>
      <c r="AD1" s="11" t="s">
        <v>3</v>
      </c>
      <c r="AE1" s="12"/>
      <c r="AF1" s="13"/>
      <c r="AG1" s="14"/>
      <c r="AH1" s="15"/>
      <c r="AI1" s="16"/>
    </row>
    <row r="2" spans="1:38" customHeight="1" ht="21">
      <c r="A2" s="17">
        <v>308.277</v>
      </c>
      <c r="B2" s="18"/>
      <c r="C2" s="19">
        <v>800</v>
      </c>
      <c r="D2" s="20"/>
      <c r="E2" s="20"/>
      <c r="F2" s="20"/>
      <c r="G2" s="20"/>
      <c r="H2" s="20"/>
      <c r="I2" s="20"/>
      <c r="J2" s="20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141" t="s">
        <v>4</v>
      </c>
      <c r="AB2" s="141"/>
      <c r="AC2" s="141"/>
      <c r="AD2" s="141"/>
      <c r="AE2" s="22"/>
      <c r="AF2" s="23"/>
      <c r="AG2" s="24"/>
      <c r="AH2" s="25"/>
      <c r="AI2" s="16"/>
    </row>
    <row r="3" spans="1:38" customHeight="1" ht="23.25">
      <c r="A3" s="26"/>
      <c r="B3" s="18"/>
      <c r="C3" s="18"/>
      <c r="D3" s="18"/>
      <c r="E3" s="18"/>
      <c r="F3" s="18"/>
      <c r="G3" s="18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142" t="s">
        <v>5</v>
      </c>
      <c r="AB3" s="142"/>
      <c r="AC3" s="142"/>
      <c r="AD3" s="142"/>
      <c r="AE3" s="28"/>
      <c r="AF3" s="23"/>
      <c r="AG3" s="24"/>
      <c r="AH3" s="25"/>
      <c r="AI3" s="16"/>
    </row>
    <row r="4" spans="1:38" customHeight="1" ht="22.5">
      <c r="A4" s="29" t="s">
        <v>6</v>
      </c>
      <c r="B4" s="143" t="s">
        <v>61</v>
      </c>
      <c r="C4" s="143"/>
      <c r="D4" s="143"/>
      <c r="E4" s="30"/>
      <c r="F4" s="30"/>
      <c r="G4" s="30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144" t="s">
        <v>8</v>
      </c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32"/>
      <c r="AE4" s="33"/>
      <c r="AF4" s="34"/>
      <c r="AG4" s="35"/>
      <c r="AH4" s="36"/>
      <c r="AI4" s="16"/>
    </row>
    <row r="5" spans="1:38" customHeight="1" ht="15.75">
      <c r="A5" s="37"/>
      <c r="B5" s="38"/>
      <c r="C5" s="38"/>
      <c r="D5" s="38" t="s">
        <v>9</v>
      </c>
      <c r="E5" s="38"/>
      <c r="F5" s="38"/>
      <c r="G5" s="38"/>
      <c r="H5" s="39"/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 t="s">
        <v>9</v>
      </c>
      <c r="Q5" s="39"/>
      <c r="R5" s="39"/>
      <c r="S5" s="39"/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 t="s">
        <v>9</v>
      </c>
      <c r="Z5" s="39"/>
      <c r="AA5" s="39"/>
      <c r="AB5" s="39"/>
      <c r="AC5" s="39"/>
      <c r="AD5" s="40"/>
      <c r="AF5" s="16"/>
      <c r="AG5" s="41" t="s">
        <v>10</v>
      </c>
      <c r="AH5" s="42" t="s">
        <v>11</v>
      </c>
      <c r="AI5" s="43" t="s">
        <v>12</v>
      </c>
    </row>
    <row r="6" spans="1:38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17</v>
      </c>
      <c r="H6" s="45" t="s">
        <v>18</v>
      </c>
      <c r="I6" s="45" t="s">
        <v>19</v>
      </c>
      <c r="J6" s="45" t="s">
        <v>20</v>
      </c>
      <c r="K6" s="45" t="s">
        <v>21</v>
      </c>
      <c r="L6" s="45" t="s">
        <v>22</v>
      </c>
      <c r="M6" s="45" t="s">
        <v>23</v>
      </c>
      <c r="N6" s="45" t="s">
        <v>21</v>
      </c>
      <c r="O6" s="45" t="s">
        <v>22</v>
      </c>
      <c r="P6" s="45" t="s">
        <v>23</v>
      </c>
      <c r="Q6" s="45" t="s">
        <v>24</v>
      </c>
      <c r="R6" s="45" t="s">
        <v>25</v>
      </c>
      <c r="S6" s="45" t="s">
        <v>26</v>
      </c>
      <c r="T6" s="45">
        <v>12</v>
      </c>
      <c r="U6" s="45">
        <v>15</v>
      </c>
      <c r="V6" s="45">
        <v>20</v>
      </c>
      <c r="W6" s="45" t="s">
        <v>27</v>
      </c>
      <c r="X6" s="45" t="s">
        <v>27</v>
      </c>
      <c r="Y6" s="45" t="s">
        <v>27</v>
      </c>
      <c r="Z6" s="45" t="s">
        <v>27</v>
      </c>
      <c r="AA6" s="46" t="s">
        <v>28</v>
      </c>
      <c r="AB6" s="45" t="s">
        <v>29</v>
      </c>
      <c r="AC6" s="45" t="s">
        <v>30</v>
      </c>
      <c r="AD6" s="47" t="s">
        <v>31</v>
      </c>
      <c r="AE6" s="48"/>
      <c r="AF6" s="16"/>
      <c r="AG6" s="49">
        <v>51.5</v>
      </c>
      <c r="AH6" s="50">
        <v>0</v>
      </c>
      <c r="AI6" s="51">
        <v>0</v>
      </c>
    </row>
    <row r="7" spans="1:38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41</v>
      </c>
      <c r="L7" s="53" t="s">
        <v>41</v>
      </c>
      <c r="M7" s="53" t="s">
        <v>42</v>
      </c>
      <c r="N7" s="53" t="s">
        <v>43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48</v>
      </c>
      <c r="U7" s="53" t="s">
        <v>48</v>
      </c>
      <c r="V7" s="53" t="s">
        <v>48</v>
      </c>
      <c r="W7" s="53" t="s">
        <v>49</v>
      </c>
      <c r="X7" s="53" t="s">
        <v>50</v>
      </c>
      <c r="Y7" s="53" t="s">
        <v>51</v>
      </c>
      <c r="Z7" s="53" t="s">
        <v>47</v>
      </c>
      <c r="AA7" s="53" t="s">
        <v>52</v>
      </c>
      <c r="AB7" s="53" t="s">
        <v>47</v>
      </c>
      <c r="AC7" s="53" t="s">
        <v>47</v>
      </c>
      <c r="AD7" s="54" t="s">
        <v>47</v>
      </c>
      <c r="AE7" s="55"/>
      <c r="AF7" s="16"/>
      <c r="AG7" s="49">
        <f>ROUND((AG6-0.01),2)</f>
        <v>51.49</v>
      </c>
      <c r="AH7" s="50">
        <v>0</v>
      </c>
      <c r="AI7" s="51">
        <v>0</v>
      </c>
    </row>
    <row r="8" spans="1:38" customHeight="1" ht="15.75">
      <c r="A8" s="56">
        <v>0</v>
      </c>
      <c r="B8" s="57">
        <v>0.0104166666666667</v>
      </c>
      <c r="C8" s="58">
        <v>50.02</v>
      </c>
      <c r="D8" s="59">
        <f>ROUND(C8,2)</f>
        <v>50.02</v>
      </c>
      <c r="E8" s="60">
        <v>184.97</v>
      </c>
      <c r="F8" s="60">
        <v>762.19276</v>
      </c>
      <c r="G8" s="61">
        <f>ABS(F8)</f>
        <v>762.19276</v>
      </c>
      <c r="H8" s="62">
        <v>-78.37611</v>
      </c>
      <c r="I8" s="63">
        <f>MAX(H8,-0.12*G8)</f>
        <v>-78.37611</v>
      </c>
      <c r="J8" s="63">
        <f>IF(ABS(G8)&lt;=10,0.5,IF(ABS(G8)&lt;=25,1,IF(ABS(G8)&lt;=100,2,10)))</f>
        <v>10</v>
      </c>
      <c r="K8" s="64">
        <f>IF(H8&lt;-J8,1,0)</f>
        <v>1</v>
      </c>
      <c r="L8" s="64"/>
      <c r="M8" s="65">
        <f>IF(OR(L8=6,L8=12,L8=18,L8=24,L8=30,L8=36,L8=42,L8=48,L8=54,L8=60,L8=66,L8=72,L8=78,L8=84,L8=90,L8=96),1,0)</f>
        <v>0</v>
      </c>
      <c r="N8" s="65">
        <f>IF(H8&gt;J8,1,0)</f>
        <v>0</v>
      </c>
      <c r="O8" s="65"/>
      <c r="P8" s="65">
        <f>IF(OR(O8=6,O8=12,O8=18,O8=24,O8=30,O8=36,O8=42,O8=48,O8=54,O8=60,O8=66,O8=72,O8=78,O8=84,O8=90,O8=96),1,0)</f>
        <v>0</v>
      </c>
      <c r="Q8" s="66">
        <f>M8+P8</f>
        <v>0</v>
      </c>
      <c r="R8" s="66">
        <f>Q8*ABS(S8)*0.1</f>
        <v>0</v>
      </c>
      <c r="S8" s="67">
        <f>I8*E8/40000</f>
        <v>-0.3624307266675</v>
      </c>
      <c r="T8" s="60">
        <f>MIN($T$6/100*G8,150)</f>
        <v>91.46313119999999</v>
      </c>
      <c r="U8" s="60">
        <f>MIN($U$6/100*G8,200)</f>
        <v>114.328914</v>
      </c>
      <c r="V8" s="60">
        <f>MIN($V$6/100*G8,250)</f>
        <v>152.438552</v>
      </c>
      <c r="W8" s="60">
        <v>0.2</v>
      </c>
      <c r="X8" s="60">
        <v>0.2</v>
      </c>
      <c r="Y8" s="60">
        <v>0.6</v>
      </c>
      <c r="Z8" s="67">
        <f>IF(AND(D8&lt;49.85,H8&gt;0),$C$2*ABS(H8)/40000,(SUMPRODUCT(--(H8&gt;$T8:$V8),(H8-$T8:$V8),($W8:$Y8)))*E8/40000)</f>
        <v>0</v>
      </c>
      <c r="AA8" s="67">
        <f>IF(AND(C8&gt;=50.1,H8&lt;0),($A$2)*ABS(H8)/40000,0)</f>
        <v>0</v>
      </c>
      <c r="AB8" s="67">
        <f>S8+Z8+AA8</f>
        <v>-0.3624307266675</v>
      </c>
      <c r="AC8" s="67" t="str">
        <f>IF(AB8&gt;=0,AB8,"")</f>
        <v/>
      </c>
      <c r="AD8" s="68">
        <f>IF(AB8&lt;0,AB8,"")</f>
        <v>-0.3624307266675</v>
      </c>
      <c r="AE8" s="69"/>
      <c r="AF8" s="16"/>
      <c r="AG8" s="49">
        <f>ROUND((AG7-0.01),2)</f>
        <v>51.48</v>
      </c>
      <c r="AH8" s="50">
        <v>0</v>
      </c>
      <c r="AI8" s="51">
        <v>0</v>
      </c>
    </row>
    <row r="9" spans="1:38" customHeight="1" ht="15.75">
      <c r="A9" s="70">
        <v>0.0104166666666667</v>
      </c>
      <c r="B9" s="71">
        <v>0.0208333333333333</v>
      </c>
      <c r="C9" s="72">
        <v>50.01</v>
      </c>
      <c r="D9" s="73">
        <f>ROUND(C9,2)</f>
        <v>50.01</v>
      </c>
      <c r="E9" s="60">
        <v>246.62</v>
      </c>
      <c r="F9" s="60">
        <v>560.03716</v>
      </c>
      <c r="G9" s="61">
        <f>ABS(F9)</f>
        <v>560.03716</v>
      </c>
      <c r="H9" s="74">
        <v>108.5749</v>
      </c>
      <c r="I9" s="63">
        <f>MAX(H9,-0.12*G9)</f>
        <v>108.5749</v>
      </c>
      <c r="J9" s="63">
        <f>IF(ABS(G9)&lt;=10,0.5,IF(ABS(G9)&lt;=25,1,IF(ABS(G9)&lt;=100,2,10)))</f>
        <v>10</v>
      </c>
      <c r="K9" s="64">
        <f>IF(H9&lt;-J9,1,0)</f>
        <v>0</v>
      </c>
      <c r="L9" s="64">
        <f>IF(K9=K8,K9+L8,0)</f>
        <v>0</v>
      </c>
      <c r="M9" s="65">
        <f>IF(OR(L9=6,L9=12,L9=18,L9=24,L9=30,L9=36,L9=42,L9=48,L9=54,L9=60,L9=66,L9=72,L9=78,L9=84,L9=90,L9=96),1,0)</f>
        <v>0</v>
      </c>
      <c r="N9" s="65">
        <f>IF(H9&gt;J9,1,0)</f>
        <v>1</v>
      </c>
      <c r="O9" s="65">
        <f>IF(N9=N8,N9+O8,0)</f>
        <v>0</v>
      </c>
      <c r="P9" s="65">
        <f>IF(OR(O9=6,O9=12,O9=18,O9=24,O9=30,O9=36,O9=42,O9=48,O9=54,O9=60,O9=66,O9=72,O9=78,O9=84,O9=90,O9=96),1,0)</f>
        <v>0</v>
      </c>
      <c r="Q9" s="66">
        <f>M9+P9</f>
        <v>0</v>
      </c>
      <c r="R9" s="66">
        <f>Q9*ABS(S9)*0.1</f>
        <v>0</v>
      </c>
      <c r="S9" s="67">
        <f>I9*E9/40000</f>
        <v>0.6694185459500001</v>
      </c>
      <c r="T9" s="60">
        <f>MIN($T$6/100*G9,150)</f>
        <v>67.20445919999999</v>
      </c>
      <c r="U9" s="60">
        <f>MIN($U$6/100*G9,200)</f>
        <v>84.005574</v>
      </c>
      <c r="V9" s="60">
        <f>MIN($V$6/100*G9,250)</f>
        <v>112.007432</v>
      </c>
      <c r="W9" s="60">
        <v>0.2</v>
      </c>
      <c r="X9" s="60">
        <v>0.2</v>
      </c>
      <c r="Y9" s="60">
        <v>0.6</v>
      </c>
      <c r="Z9" s="67">
        <f>IF(AND(D9&lt;49.85,H9&gt;0),$C$2*ABS(H9)/40000,(SUMPRODUCT(--(H9&gt;$T9:$V9),(H9-$T9:$V9),($W9:$Y9)))*E9/40000)</f>
        <v>0.08131032644108004</v>
      </c>
      <c r="AA9" s="67">
        <f>IF(AND(C9&gt;=50.1,H9&lt;0),($A$2)*ABS(H9)/40000,0)</f>
        <v>0</v>
      </c>
      <c r="AB9" s="67">
        <f>S9+Z9+AA9</f>
        <v>0.7507288723910801</v>
      </c>
      <c r="AC9" s="75">
        <f>IF(AB9&gt;=0,AB9,"")</f>
        <v>0.7507288723910801</v>
      </c>
      <c r="AD9" s="76" t="str">
        <f>IF(AB9&lt;0,AB9,"")</f>
        <v/>
      </c>
      <c r="AE9" s="77"/>
      <c r="AF9" s="16"/>
      <c r="AG9" s="49">
        <f>ROUND((AG8-0.01),2)</f>
        <v>51.47</v>
      </c>
      <c r="AH9" s="50">
        <v>0</v>
      </c>
      <c r="AI9" s="51">
        <v>0</v>
      </c>
    </row>
    <row r="10" spans="1:38" customHeight="1" ht="15.75">
      <c r="A10" s="70">
        <v>0.0208333333333333</v>
      </c>
      <c r="B10" s="71">
        <v>0.03125</v>
      </c>
      <c r="C10" s="72">
        <v>50</v>
      </c>
      <c r="D10" s="73">
        <f>ROUND(C10,2)</f>
        <v>50</v>
      </c>
      <c r="E10" s="60">
        <v>308.28</v>
      </c>
      <c r="F10" s="60">
        <v>689.50396</v>
      </c>
      <c r="G10" s="61">
        <f>ABS(F10)</f>
        <v>689.50396</v>
      </c>
      <c r="H10" s="74">
        <v>-18.91094</v>
      </c>
      <c r="I10" s="63">
        <f>MAX(H10,-0.12*G10)</f>
        <v>-18.91094</v>
      </c>
      <c r="J10" s="63">
        <f>IF(ABS(G10)&lt;=10,0.5,IF(ABS(G10)&lt;=25,1,IF(ABS(G10)&lt;=100,2,10)))</f>
        <v>10</v>
      </c>
      <c r="K10" s="64">
        <f>IF(H10&lt;-J10,1,0)</f>
        <v>1</v>
      </c>
      <c r="L10" s="64">
        <f>IF(K10=K9,L9+K10,0)</f>
        <v>0</v>
      </c>
      <c r="M10" s="65">
        <f>IF(OR(L10=6,L10=12,L10=18,L10=24,L10=30,L10=36,L10=42,L10=48,L10=54,L10=60,L10=66,L10=72,L10=78,L10=84,L10=90,L10=96),1,0)</f>
        <v>0</v>
      </c>
      <c r="N10" s="65">
        <f>IF(H10&gt;J10,1,0)</f>
        <v>0</v>
      </c>
      <c r="O10" s="65">
        <f>IF(N10=N9,O9+N10,0)</f>
        <v>0</v>
      </c>
      <c r="P10" s="65">
        <f>IF(OR(O10=6,O10=12,O10=18,O10=24,O10=30,O10=36,O10=42,O10=48,O10=54,O10=60,O10=66,O10=72,O10=78,O10=84,O10=90,O10=96),1,0)</f>
        <v>0</v>
      </c>
      <c r="Q10" s="66">
        <f>M10+P10</f>
        <v>0</v>
      </c>
      <c r="R10" s="66">
        <f>Q10*ABS(S10)*0.1</f>
        <v>0</v>
      </c>
      <c r="S10" s="67">
        <f>I10*E10/40000</f>
        <v>-0.14574661458</v>
      </c>
      <c r="T10" s="60">
        <f>MIN($T$6/100*G10,150)</f>
        <v>82.74047519999999</v>
      </c>
      <c r="U10" s="60">
        <f>MIN($U$6/100*G10,200)</f>
        <v>103.425594</v>
      </c>
      <c r="V10" s="60">
        <f>MIN($V$6/100*G10,250)</f>
        <v>137.900792</v>
      </c>
      <c r="W10" s="60">
        <v>0.2</v>
      </c>
      <c r="X10" s="60">
        <v>0.2</v>
      </c>
      <c r="Y10" s="60">
        <v>0.6</v>
      </c>
      <c r="Z10" s="67">
        <f>IF(AND(D10&lt;49.85,H10&gt;0),$C$2*ABS(H10)/40000,(SUMPRODUCT(--(H10&gt;$T10:$V10),(H10-$T10:$V10),($W10:$Y10)))*E10/40000)</f>
        <v>0</v>
      </c>
      <c r="AA10" s="67">
        <f>IF(AND(C10&gt;=50.1,H10&lt;0),($A$2)*ABS(H10)/40000,0)</f>
        <v>0</v>
      </c>
      <c r="AB10" s="67">
        <f>S10+Z10+AA10</f>
        <v>-0.14574661458</v>
      </c>
      <c r="AC10" s="75" t="str">
        <f>IF(AB10&gt;=0,AB10,"")</f>
        <v/>
      </c>
      <c r="AD10" s="76">
        <f>IF(AB10&lt;0,AB10,"")</f>
        <v>-0.14574661458</v>
      </c>
      <c r="AE10" s="77"/>
      <c r="AF10" s="16"/>
      <c r="AG10" s="49">
        <f>ROUND((AG9-0.01),2)</f>
        <v>51.46</v>
      </c>
      <c r="AH10" s="50">
        <v>0</v>
      </c>
      <c r="AI10" s="51">
        <v>0</v>
      </c>
    </row>
    <row r="11" spans="1:38" customHeight="1" ht="15.75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308.28</v>
      </c>
      <c r="F11" s="60">
        <v>705.37916</v>
      </c>
      <c r="G11" s="61">
        <f>ABS(F11)</f>
        <v>705.37916</v>
      </c>
      <c r="H11" s="74">
        <v>-25.75704</v>
      </c>
      <c r="I11" s="63">
        <f>MAX(H11,-0.12*G11)</f>
        <v>-25.75704</v>
      </c>
      <c r="J11" s="63">
        <f>IF(ABS(G11)&lt;=10,0.5,IF(ABS(G11)&lt;=25,1,IF(ABS(G11)&lt;=100,2,10)))</f>
        <v>10</v>
      </c>
      <c r="K11" s="64">
        <f>IF(H11&lt;-J11,1,0)</f>
        <v>1</v>
      </c>
      <c r="L11" s="64">
        <f>IF(K11=K10,L10+K11,0)</f>
        <v>1</v>
      </c>
      <c r="M11" s="65">
        <f>IF(OR(L11=6,L11=12,L11=18,L11=24,L11=30,L11=36,L11=42,L11=48,L11=54,L11=60,L11=66,L11=72,L11=78,L11=84,L11=90,L11=96),1,0)</f>
        <v>0</v>
      </c>
      <c r="N11" s="65">
        <f>IF(H11&gt;J11,1,0)</f>
        <v>0</v>
      </c>
      <c r="O11" s="65">
        <f>IF(N11=N10,O10+N11,0)</f>
        <v>0</v>
      </c>
      <c r="P11" s="65">
        <f>IF(OR(O11=6,O11=12,O11=18,O11=24,O11=30,O11=36,O11=42,O11=48,O11=54,O11=60,O11=66,O11=72,O11=78,O11=84,O11=90,O11=96),1,0)</f>
        <v>0</v>
      </c>
      <c r="Q11" s="66">
        <f>M11+P11</f>
        <v>0</v>
      </c>
      <c r="R11" s="66">
        <f>Q11*ABS(S11)*0.1</f>
        <v>0</v>
      </c>
      <c r="S11" s="67">
        <f>I11*E11/40000</f>
        <v>-0.19850950728</v>
      </c>
      <c r="T11" s="60">
        <f>MIN($T$6/100*G11,150)</f>
        <v>84.64549919999999</v>
      </c>
      <c r="U11" s="60">
        <f>MIN($U$6/100*G11,200)</f>
        <v>105.806874</v>
      </c>
      <c r="V11" s="60">
        <f>MIN($V$6/100*G11,250)</f>
        <v>141.075832</v>
      </c>
      <c r="W11" s="60">
        <v>0.2</v>
      </c>
      <c r="X11" s="60">
        <v>0.2</v>
      </c>
      <c r="Y11" s="60">
        <v>0.6</v>
      </c>
      <c r="Z11" s="67">
        <f>IF(AND(D11&lt;49.85,H11&gt;0),$C$2*ABS(H11)/40000,(SUMPRODUCT(--(H11&gt;$T11:$V11),(H11-$T11:$V11),($W11:$Y11)))*E11/40000)</f>
        <v>0</v>
      </c>
      <c r="AA11" s="67">
        <f>IF(AND(C11&gt;=50.1,H11&lt;0),($A$2)*ABS(H11)/40000,0)</f>
        <v>0</v>
      </c>
      <c r="AB11" s="67">
        <f>S11+Z11+AA11</f>
        <v>-0.19850950728</v>
      </c>
      <c r="AC11" s="75" t="str">
        <f>IF(AB11&gt;=0,AB11,"")</f>
        <v/>
      </c>
      <c r="AD11" s="76">
        <f>IF(AB11&lt;0,AB11,"")</f>
        <v>-0.19850950728</v>
      </c>
      <c r="AE11" s="77"/>
      <c r="AF11" s="16"/>
      <c r="AG11" s="49">
        <f>ROUND((AG10-0.01),2)</f>
        <v>51.45</v>
      </c>
      <c r="AH11" s="50">
        <v>0</v>
      </c>
      <c r="AI11" s="51">
        <v>0</v>
      </c>
      <c r="AK11" s="78">
        <v>-21</v>
      </c>
      <c r="AL11" s="79">
        <f>IF(OR(AK11&lt;-20,AK11&gt;20),1,0)</f>
        <v>1</v>
      </c>
    </row>
    <row r="12" spans="1:38" customHeight="1" ht="15.75">
      <c r="A12" s="70">
        <v>0.0416666666666667</v>
      </c>
      <c r="B12" s="71">
        <v>0.0520833333333334</v>
      </c>
      <c r="C12" s="72">
        <v>50.02</v>
      </c>
      <c r="D12" s="73">
        <f>ROUND(C12,2)</f>
        <v>50.02</v>
      </c>
      <c r="E12" s="60">
        <v>184.97</v>
      </c>
      <c r="F12" s="60">
        <v>699.3048</v>
      </c>
      <c r="G12" s="61">
        <f>ABS(F12)</f>
        <v>699.3048</v>
      </c>
      <c r="H12" s="74">
        <v>-16.86873</v>
      </c>
      <c r="I12" s="63">
        <f>MAX(H12,-0.12*G12)</f>
        <v>-16.86873</v>
      </c>
      <c r="J12" s="63">
        <f>IF(ABS(G12)&lt;=10,0.5,IF(ABS(G12)&lt;=25,1,IF(ABS(G12)&lt;=100,2,10)))</f>
        <v>10</v>
      </c>
      <c r="K12" s="64">
        <f>IF(H12&lt;-J12,1,0)</f>
        <v>1</v>
      </c>
      <c r="L12" s="64">
        <f>IF(K12=K11,L11+K12,0)</f>
        <v>2</v>
      </c>
      <c r="M12" s="65">
        <f>IF(OR(L12=6,L12=12,L12=18,L12=24,L12=30,L12=36,L12=42,L12=48,L12=54,L12=60,L12=66,L12=72,L12=78,L12=84,L12=90,L12=96),1,0)</f>
        <v>0</v>
      </c>
      <c r="N12" s="65">
        <f>IF(H12&gt;J12,1,0)</f>
        <v>0</v>
      </c>
      <c r="O12" s="65">
        <f>IF(N12=N11,O11+N12,0)</f>
        <v>0</v>
      </c>
      <c r="P12" s="65">
        <f>IF(OR(O12=6,O12=12,O12=18,O12=24,O12=30,O12=36,O12=42,O12=48,O12=54,O12=60,O12=66,O12=72,O12=78,O12=84,O12=90,O12=96),1,0)</f>
        <v>0</v>
      </c>
      <c r="Q12" s="66">
        <f>M12+P12</f>
        <v>0</v>
      </c>
      <c r="R12" s="66">
        <f>Q12*ABS(S12)*0.1</f>
        <v>0</v>
      </c>
      <c r="S12" s="67">
        <f>I12*E12/40000</f>
        <v>-0.07800522470249999</v>
      </c>
      <c r="T12" s="60">
        <f>MIN($T$6/100*G12,150)</f>
        <v>83.91657599999999</v>
      </c>
      <c r="U12" s="60">
        <f>MIN($U$6/100*G12,200)</f>
        <v>104.89572</v>
      </c>
      <c r="V12" s="60">
        <f>MIN($V$6/100*G12,250)</f>
        <v>139.86096</v>
      </c>
      <c r="W12" s="60">
        <v>0.2</v>
      </c>
      <c r="X12" s="60">
        <v>0.2</v>
      </c>
      <c r="Y12" s="60">
        <v>0.6</v>
      </c>
      <c r="Z12" s="67">
        <f>IF(AND(D12&lt;49.85,H12&gt;0),$C$2*ABS(H12)/40000,(SUMPRODUCT(--(H12&gt;$T12:$V12),(H12-$T12:$V12),($W12:$Y12)))*E12/40000)</f>
        <v>0</v>
      </c>
      <c r="AA12" s="67">
        <f>IF(AND(C12&gt;=50.1,H12&lt;0),($A$2)*ABS(H12)/40000,0)</f>
        <v>0</v>
      </c>
      <c r="AB12" s="67">
        <f>S12+Z12+AA12</f>
        <v>-0.07800522470249999</v>
      </c>
      <c r="AC12" s="75" t="str">
        <f>IF(AB12&gt;=0,AB12,"")</f>
        <v/>
      </c>
      <c r="AD12" s="76">
        <f>IF(AB12&lt;0,AB12,"")</f>
        <v>-0.07800522470249999</v>
      </c>
      <c r="AE12" s="77"/>
      <c r="AF12" s="16"/>
      <c r="AG12" s="49">
        <f>ROUND((AG11-0.01),2)</f>
        <v>51.44</v>
      </c>
      <c r="AH12" s="50">
        <v>0</v>
      </c>
      <c r="AI12" s="51">
        <v>0</v>
      </c>
      <c r="AK12" s="80" t="s">
        <v>53</v>
      </c>
      <c r="AL12" s="81"/>
    </row>
    <row r="13" spans="1:38" customHeight="1" ht="15.75">
      <c r="A13" s="70">
        <v>0.0520833333333333</v>
      </c>
      <c r="B13" s="71">
        <v>0.0625</v>
      </c>
      <c r="C13" s="72">
        <v>50</v>
      </c>
      <c r="D13" s="73">
        <f>ROUND(C13,2)</f>
        <v>50</v>
      </c>
      <c r="E13" s="60">
        <v>308.28</v>
      </c>
      <c r="F13" s="60">
        <v>694.0588</v>
      </c>
      <c r="G13" s="61">
        <f>ABS(F13)</f>
        <v>694.0588</v>
      </c>
      <c r="H13" s="74">
        <v>-5.76047</v>
      </c>
      <c r="I13" s="63">
        <f>MAX(H13,-0.12*G13)</f>
        <v>-5.76047</v>
      </c>
      <c r="J13" s="63">
        <f>IF(ABS(G13)&lt;=10,0.5,IF(ABS(G13)&lt;=25,1,IF(ABS(G13)&lt;=100,2,10)))</f>
        <v>10</v>
      </c>
      <c r="K13" s="64">
        <f>IF(H13&lt;-J13,1,0)</f>
        <v>0</v>
      </c>
      <c r="L13" s="64">
        <f>IF(K13=K12,L12+K13,0)</f>
        <v>0</v>
      </c>
      <c r="M13" s="65">
        <f>IF(OR(L13=6,L13=12,L13=18,L13=24,L13=30,L13=36,L13=42,L13=48,L13=54,L13=60,L13=66,L13=72,L13=78,L13=84,L13=90,L13=96),1,0)</f>
        <v>0</v>
      </c>
      <c r="N13" s="65">
        <f>IF(H13&gt;J13,1,0)</f>
        <v>0</v>
      </c>
      <c r="O13" s="65">
        <f>IF(N13=N12,O12+N13,0)</f>
        <v>0</v>
      </c>
      <c r="P13" s="65">
        <f>IF(OR(O13=6,O13=12,O13=18,O13=24,O13=30,O13=36,O13=42,O13=48,O13=54,O13=60,O13=66,O13=72,O13=78,O13=84,O13=90,O13=96),1,0)</f>
        <v>0</v>
      </c>
      <c r="Q13" s="66">
        <f>M13+P13</f>
        <v>0</v>
      </c>
      <c r="R13" s="66">
        <f>Q13*ABS(S13)*0.1</f>
        <v>0</v>
      </c>
      <c r="S13" s="67">
        <f>I13*E13/40000</f>
        <v>-0.04439594229</v>
      </c>
      <c r="T13" s="60">
        <f>MIN($T$6/100*G13,150)</f>
        <v>83.28705599999999</v>
      </c>
      <c r="U13" s="60">
        <f>MIN($U$6/100*G13,200)</f>
        <v>104.10882</v>
      </c>
      <c r="V13" s="60">
        <f>MIN($V$6/100*G13,250)</f>
        <v>138.81176</v>
      </c>
      <c r="W13" s="60">
        <v>0.2</v>
      </c>
      <c r="X13" s="60">
        <v>0.2</v>
      </c>
      <c r="Y13" s="60">
        <v>0.6</v>
      </c>
      <c r="Z13" s="67">
        <f>IF(AND(D13&lt;49.85,H13&gt;0),$C$2*ABS(H13)/40000,(SUMPRODUCT(--(H13&gt;$T13:$V13),(H13-$T13:$V13),($W13:$Y13)))*E13/40000)</f>
        <v>0</v>
      </c>
      <c r="AA13" s="67">
        <f>IF(AND(C13&gt;=50.1,H13&lt;0),($A$2)*ABS(H13)/40000,0)</f>
        <v>0</v>
      </c>
      <c r="AB13" s="67">
        <f>S13+Z13+AA13</f>
        <v>-0.04439594229</v>
      </c>
      <c r="AC13" s="75" t="str">
        <f>IF(AB13&gt;=0,AB13,"")</f>
        <v/>
      </c>
      <c r="AD13" s="76">
        <f>IF(AB13&lt;0,AB13,"")</f>
        <v>-0.04439594229</v>
      </c>
      <c r="AE13" s="77"/>
      <c r="AF13" s="16"/>
      <c r="AG13" s="49">
        <f>ROUND((AG12-0.01),2)</f>
        <v>51.43</v>
      </c>
      <c r="AH13" s="50">
        <v>0</v>
      </c>
      <c r="AI13" s="51">
        <v>0</v>
      </c>
      <c r="AK13" s="80"/>
      <c r="AL13" s="81"/>
    </row>
    <row r="14" spans="1:38" customHeight="1" ht="15.75">
      <c r="A14" s="70">
        <v>0.0625</v>
      </c>
      <c r="B14" s="71">
        <v>0.0729166666666667</v>
      </c>
      <c r="C14" s="72">
        <v>49.99</v>
      </c>
      <c r="D14" s="73">
        <f>ROUND(C14,2)</f>
        <v>49.99</v>
      </c>
      <c r="E14" s="60">
        <v>339.01</v>
      </c>
      <c r="F14" s="60">
        <v>729.6588</v>
      </c>
      <c r="G14" s="61">
        <f>ABS(F14)</f>
        <v>729.6588</v>
      </c>
      <c r="H14" s="74">
        <v>-35.76512</v>
      </c>
      <c r="I14" s="63">
        <f>MAX(H14,-0.12*G14)</f>
        <v>-35.76512</v>
      </c>
      <c r="J14" s="63">
        <f>IF(ABS(G14)&lt;=10,0.5,IF(ABS(G14)&lt;=25,1,IF(ABS(G14)&lt;=100,2,10)))</f>
        <v>10</v>
      </c>
      <c r="K14" s="64">
        <f>IF(H14&lt;-J14,1,0)</f>
        <v>1</v>
      </c>
      <c r="L14" s="64">
        <f>IF(K14=K13,L13+K14,0)</f>
        <v>0</v>
      </c>
      <c r="M14" s="65">
        <f>IF(OR(L14=6,L14=12,L14=18,L14=24,L14=30,L14=36,L14=42,L14=48,L14=54,L14=60,L14=66,L14=72,L14=78,L14=84,L14=90,L14=96),1,0)</f>
        <v>0</v>
      </c>
      <c r="N14" s="65">
        <f>IF(H14&gt;J14,1,0)</f>
        <v>0</v>
      </c>
      <c r="O14" s="65">
        <f>IF(N14=N13,O13+N14,0)</f>
        <v>0</v>
      </c>
      <c r="P14" s="65">
        <f>IF(OR(O14=6,O14=12,O14=18,O14=24,O14=30,O14=36,O14=42,O14=48,O14=54,O14=60,O14=66,O14=72,O14=78,O14=84,O14=90,O14=96),1,0)</f>
        <v>0</v>
      </c>
      <c r="Q14" s="66">
        <f>M14+P14</f>
        <v>0</v>
      </c>
      <c r="R14" s="66">
        <f>Q14*ABS(S14)*0.1</f>
        <v>0</v>
      </c>
      <c r="S14" s="67">
        <f>I14*E14/40000</f>
        <v>-0.30311833328</v>
      </c>
      <c r="T14" s="60">
        <f>MIN($T$6/100*G14,150)</f>
        <v>87.559056</v>
      </c>
      <c r="U14" s="60">
        <f>MIN($U$6/100*G14,200)</f>
        <v>109.44882</v>
      </c>
      <c r="V14" s="60">
        <f>MIN($V$6/100*G14,250)</f>
        <v>145.93176</v>
      </c>
      <c r="W14" s="60">
        <v>0.2</v>
      </c>
      <c r="X14" s="60">
        <v>0.2</v>
      </c>
      <c r="Y14" s="60">
        <v>0.6</v>
      </c>
      <c r="Z14" s="67">
        <f>IF(AND(D14&lt;49.85,H14&gt;0),$C$2*ABS(H14)/40000,(SUMPRODUCT(--(H14&gt;$T14:$V14),(H14-$T14:$V14),($W14:$Y14)))*E14/40000)</f>
        <v>0</v>
      </c>
      <c r="AA14" s="67">
        <f>IF(AND(C14&gt;=50.1,H14&lt;0),($A$2)*ABS(H14)/40000,0)</f>
        <v>0</v>
      </c>
      <c r="AB14" s="67">
        <f>S14+Z14+AA14</f>
        <v>-0.30311833328</v>
      </c>
      <c r="AC14" s="75" t="str">
        <f>IF(AB14&gt;=0,AB14,"")</f>
        <v/>
      </c>
      <c r="AD14" s="76">
        <f>IF(AB14&lt;0,AB14,"")</f>
        <v>-0.30311833328</v>
      </c>
      <c r="AE14" s="77"/>
      <c r="AF14" s="82"/>
      <c r="AG14" s="49">
        <f>ROUND((AG13-0.01),2)</f>
        <v>51.42</v>
      </c>
      <c r="AH14" s="50">
        <v>0</v>
      </c>
      <c r="AI14" s="51">
        <v>0</v>
      </c>
      <c r="AK14" s="80"/>
      <c r="AL14" s="81"/>
    </row>
    <row r="15" spans="1:38" customHeight="1" ht="15.75">
      <c r="A15" s="70">
        <v>0.0729166666666667</v>
      </c>
      <c r="B15" s="71">
        <v>0.0833333333333334</v>
      </c>
      <c r="C15" s="72">
        <v>50.05</v>
      </c>
      <c r="D15" s="73">
        <f>ROUND(C15,2)</f>
        <v>50.05</v>
      </c>
      <c r="E15" s="60">
        <v>0</v>
      </c>
      <c r="F15" s="60">
        <v>723.7788</v>
      </c>
      <c r="G15" s="61">
        <f>ABS(F15)</f>
        <v>723.7788</v>
      </c>
      <c r="H15" s="74">
        <v>-34.21924</v>
      </c>
      <c r="I15" s="63">
        <f>MAX(H15,-0.12*G15)</f>
        <v>-34.21924</v>
      </c>
      <c r="J15" s="63">
        <f>IF(ABS(G15)&lt;=10,0.5,IF(ABS(G15)&lt;=25,1,IF(ABS(G15)&lt;=100,2,10)))</f>
        <v>10</v>
      </c>
      <c r="K15" s="64">
        <f>IF(H15&lt;-J15,1,0)</f>
        <v>1</v>
      </c>
      <c r="L15" s="64">
        <f>IF(K15=K14,L14+K15,0)</f>
        <v>1</v>
      </c>
      <c r="M15" s="65">
        <f>IF(OR(L15=6,L15=12,L15=18,L15=24,L15=30,L15=36,L15=42,L15=48,L15=54,L15=60,L15=66,L15=72,L15=78,L15=84,L15=90,L15=96),1,0)</f>
        <v>0</v>
      </c>
      <c r="N15" s="65">
        <f>IF(H15&gt;J15,1,0)</f>
        <v>0</v>
      </c>
      <c r="O15" s="65">
        <f>IF(N15=N14,O14+N15,0)</f>
        <v>0</v>
      </c>
      <c r="P15" s="65">
        <f>IF(OR(O15=6,O15=12,O15=18,O15=24,O15=30,O15=36,O15=42,O15=48,O15=54,O15=60,O15=66,O15=72,O15=78,O15=84,O15=90,O15=96),1,0)</f>
        <v>0</v>
      </c>
      <c r="Q15" s="66">
        <f>M15+P15</f>
        <v>0</v>
      </c>
      <c r="R15" s="66">
        <f>Q15*ABS(S15)*0.1</f>
        <v>0</v>
      </c>
      <c r="S15" s="67">
        <f>I15*E15/40000</f>
        <v>-0</v>
      </c>
      <c r="T15" s="60">
        <f>MIN($T$6/100*G15,150)</f>
        <v>86.85345600000001</v>
      </c>
      <c r="U15" s="60">
        <f>MIN($U$6/100*G15,200)</f>
        <v>108.56682</v>
      </c>
      <c r="V15" s="60">
        <f>MIN($V$6/100*G15,250)</f>
        <v>144.75576</v>
      </c>
      <c r="W15" s="60">
        <v>0.2</v>
      </c>
      <c r="X15" s="60">
        <v>0.2</v>
      </c>
      <c r="Y15" s="60">
        <v>0.6</v>
      </c>
      <c r="Z15" s="67">
        <f>IF(AND(D15&lt;49.85,H15&gt;0),$C$2*ABS(H15)/40000,(SUMPRODUCT(--(H15&gt;$T15:$V15),(H15-$T15:$V15),($W15:$Y15)))*E15/40000)</f>
        <v>0</v>
      </c>
      <c r="AA15" s="67">
        <f>IF(AND(C15&gt;=50.1,H15&lt;0),($A$2)*ABS(H15)/40000,0)</f>
        <v>0</v>
      </c>
      <c r="AB15" s="67">
        <f>S15+Z15+AA15</f>
        <v>0</v>
      </c>
      <c r="AC15" s="75">
        <f>IF(AB15&gt;=0,AB15,"")</f>
        <v>0</v>
      </c>
      <c r="AD15" s="76" t="str">
        <f>IF(AB15&lt;0,AB15,"")</f>
        <v/>
      </c>
      <c r="AE15" s="77"/>
      <c r="AF15" s="16"/>
      <c r="AG15" s="49">
        <f>ROUND((AG14-0.01),2)</f>
        <v>51.41</v>
      </c>
      <c r="AH15" s="50">
        <v>0</v>
      </c>
      <c r="AI15" s="51">
        <v>0</v>
      </c>
      <c r="AK15" s="78">
        <v>0</v>
      </c>
      <c r="AL15" s="79">
        <f>IF(AK15=0,1,IF(MOD(AK15,12)&gt;0,1,0))</f>
        <v>1</v>
      </c>
    </row>
    <row r="16" spans="1:38" customHeight="1" ht="15.75">
      <c r="A16" s="70">
        <v>0.0833333333333333</v>
      </c>
      <c r="B16" s="71">
        <v>0.09375</v>
      </c>
      <c r="C16" s="72">
        <v>50.03</v>
      </c>
      <c r="D16" s="73">
        <f>ROUND(C16,2)</f>
        <v>50.03</v>
      </c>
      <c r="E16" s="60">
        <v>123.31</v>
      </c>
      <c r="F16" s="60">
        <v>696.2456</v>
      </c>
      <c r="G16" s="61">
        <f>ABS(F16)</f>
        <v>696.2456</v>
      </c>
      <c r="H16" s="74">
        <v>-8.419169999999999</v>
      </c>
      <c r="I16" s="63">
        <f>MAX(H16,-0.12*G16)</f>
        <v>-8.419169999999999</v>
      </c>
      <c r="J16" s="63">
        <f>IF(ABS(G16)&lt;=10,0.5,IF(ABS(G16)&lt;=25,1,IF(ABS(G16)&lt;=100,2,10)))</f>
        <v>10</v>
      </c>
      <c r="K16" s="64">
        <f>IF(H16&lt;-J16,1,0)</f>
        <v>0</v>
      </c>
      <c r="L16" s="64">
        <f>IF(K16=K15,L15+K16,0)</f>
        <v>0</v>
      </c>
      <c r="M16" s="65">
        <f>IF(OR(L16=6,L16=12,L16=18,L16=24,L16=30,L16=36,L16=42,L16=48,L16=54,L16=60,L16=66,L16=72,L16=78,L16=84,L16=90,L16=96),1,0)</f>
        <v>0</v>
      </c>
      <c r="N16" s="65">
        <f>IF(H16&gt;J16,1,0)</f>
        <v>0</v>
      </c>
      <c r="O16" s="65">
        <f>IF(N16=N15,O15+N16,0)</f>
        <v>0</v>
      </c>
      <c r="P16" s="65">
        <f>IF(OR(O16=6,O16=12,O16=18,O16=24,O16=30,O16=36,O16=42,O16=48,O16=54,O16=60,O16=66,O16=72,O16=78,O16=84,O16=90,O16=96),1,0)</f>
        <v>0</v>
      </c>
      <c r="Q16" s="66">
        <f>M16+P16</f>
        <v>0</v>
      </c>
      <c r="R16" s="66">
        <f>Q16*ABS(S16)*0.1</f>
        <v>0</v>
      </c>
      <c r="S16" s="67">
        <f>I16*E16/40000</f>
        <v>-0.0259541963175</v>
      </c>
      <c r="T16" s="60">
        <f>MIN($T$6/100*G16,150)</f>
        <v>83.54947199999999</v>
      </c>
      <c r="U16" s="60">
        <f>MIN($U$6/100*G16,200)</f>
        <v>104.43684</v>
      </c>
      <c r="V16" s="60">
        <f>MIN($V$6/100*G16,250)</f>
        <v>139.24912</v>
      </c>
      <c r="W16" s="60">
        <v>0.2</v>
      </c>
      <c r="X16" s="60">
        <v>0.2</v>
      </c>
      <c r="Y16" s="60">
        <v>0.6</v>
      </c>
      <c r="Z16" s="67">
        <f>IF(AND(D16&lt;49.85,H16&gt;0),$C$2*ABS(H16)/40000,(SUMPRODUCT(--(H16&gt;$T16:$V16),(H16-$T16:$V16),($W16:$Y16)))*E16/40000)</f>
        <v>0</v>
      </c>
      <c r="AA16" s="67">
        <f>IF(AND(C16&gt;=50.1,H16&lt;0),($A$2)*ABS(H16)/40000,0)</f>
        <v>0</v>
      </c>
      <c r="AB16" s="67">
        <f>S16+Z16+AA16</f>
        <v>-0.0259541963175</v>
      </c>
      <c r="AC16" s="75" t="str">
        <f>IF(AB16&gt;=0,AB16,"")</f>
        <v/>
      </c>
      <c r="AD16" s="76">
        <f>IF(AB16&lt;0,AB16,"")</f>
        <v>-0.0259541963175</v>
      </c>
      <c r="AE16" s="77"/>
      <c r="AF16" s="16"/>
      <c r="AG16" s="49">
        <f>ROUND((AG15-0.01),2)</f>
        <v>51.4</v>
      </c>
      <c r="AH16" s="50">
        <v>0</v>
      </c>
      <c r="AI16" s="51">
        <v>0</v>
      </c>
    </row>
    <row r="17" spans="1:38" customHeight="1" ht="15.75">
      <c r="A17" s="70">
        <v>0.09375</v>
      </c>
      <c r="B17" s="71">
        <v>0.104166666666667</v>
      </c>
      <c r="C17" s="72">
        <v>50.01</v>
      </c>
      <c r="D17" s="73">
        <f>ROUND(C17,2)</f>
        <v>50.01</v>
      </c>
      <c r="E17" s="60">
        <v>246.62</v>
      </c>
      <c r="F17" s="60">
        <v>723.9776000000001</v>
      </c>
      <c r="G17" s="61">
        <f>ABS(F17)</f>
        <v>723.9776000000001</v>
      </c>
      <c r="H17" s="74">
        <v>-36.53673</v>
      </c>
      <c r="I17" s="63">
        <f>MAX(H17,-0.12*G17)</f>
        <v>-36.53673</v>
      </c>
      <c r="J17" s="63">
        <f>IF(ABS(G17)&lt;=10,0.5,IF(ABS(G17)&lt;=25,1,IF(ABS(G17)&lt;=100,2,10)))</f>
        <v>10</v>
      </c>
      <c r="K17" s="64">
        <f>IF(H17&lt;-J17,1,0)</f>
        <v>1</v>
      </c>
      <c r="L17" s="64">
        <f>IF(K17=K16,L16+K17,0)</f>
        <v>0</v>
      </c>
      <c r="M17" s="65">
        <f>IF(OR(L17=6,L17=12,L17=18,L17=24,L17=30,L17=36,L17=42,L17=48,L17=54,L17=60,L17=66,L17=72,L17=78,L17=84,L17=90,L17=96),1,0)</f>
        <v>0</v>
      </c>
      <c r="N17" s="65">
        <f>IF(H17&gt;J17,1,0)</f>
        <v>0</v>
      </c>
      <c r="O17" s="65">
        <f>IF(N17=N16,O16+N17,0)</f>
        <v>0</v>
      </c>
      <c r="P17" s="65">
        <f>IF(OR(O17=6,O17=12,O17=18,O17=24,O17=30,O17=36,O17=42,O17=48,O17=54,O17=60,O17=66,O17=72,O17=78,O17=84,O17=90,O17=96),1,0)</f>
        <v>0</v>
      </c>
      <c r="Q17" s="66">
        <f>M17+P17</f>
        <v>0</v>
      </c>
      <c r="R17" s="66">
        <f>Q17*ABS(S17)*0.1</f>
        <v>0</v>
      </c>
      <c r="S17" s="67">
        <f>I17*E17/40000</f>
        <v>-0.225267208815</v>
      </c>
      <c r="T17" s="60">
        <f>MIN($T$6/100*G17,150)</f>
        <v>86.877312</v>
      </c>
      <c r="U17" s="60">
        <f>MIN($U$6/100*G17,200)</f>
        <v>108.59664</v>
      </c>
      <c r="V17" s="60">
        <f>MIN($V$6/100*G17,250)</f>
        <v>144.79552</v>
      </c>
      <c r="W17" s="60">
        <v>0.2</v>
      </c>
      <c r="X17" s="60">
        <v>0.2</v>
      </c>
      <c r="Y17" s="60">
        <v>0.6</v>
      </c>
      <c r="Z17" s="67">
        <f>IF(AND(D17&lt;49.85,H17&gt;0),$C$2*ABS(H17)/40000,(SUMPRODUCT(--(H17&gt;$T17:$V17),(H17-$T17:$V17),($W17:$Y17)))*E17/40000)</f>
        <v>0</v>
      </c>
      <c r="AA17" s="67">
        <f>IF(AND(C17&gt;=50.1,H17&lt;0),($A$2)*ABS(H17)/40000,0)</f>
        <v>0</v>
      </c>
      <c r="AB17" s="67">
        <f>S17+Z17+AA17</f>
        <v>-0.225267208815</v>
      </c>
      <c r="AC17" s="75" t="str">
        <f>IF(AB17&gt;=0,AB17,"")</f>
        <v/>
      </c>
      <c r="AD17" s="76">
        <f>IF(AB17&lt;0,AB17,"")</f>
        <v>-0.225267208815</v>
      </c>
      <c r="AE17" s="77"/>
      <c r="AF17" s="83"/>
      <c r="AG17" s="49">
        <f>ROUND((AG16-0.01),2)</f>
        <v>51.39</v>
      </c>
      <c r="AH17" s="50">
        <v>0</v>
      </c>
      <c r="AI17" s="51">
        <v>0</v>
      </c>
    </row>
    <row r="18" spans="1:38" customHeight="1" ht="15.75">
      <c r="A18" s="70">
        <v>0.104166666666667</v>
      </c>
      <c r="B18" s="71">
        <v>0.114583333333334</v>
      </c>
      <c r="C18" s="72">
        <v>49.99</v>
      </c>
      <c r="D18" s="73">
        <f>ROUND(C18,2)</f>
        <v>49.99</v>
      </c>
      <c r="E18" s="60">
        <v>339.01</v>
      </c>
      <c r="F18" s="60">
        <v>724.2296</v>
      </c>
      <c r="G18" s="61">
        <f>ABS(F18)</f>
        <v>724.2296</v>
      </c>
      <c r="H18" s="74">
        <v>-40.24902</v>
      </c>
      <c r="I18" s="63">
        <f>MAX(H18,-0.12*G18)</f>
        <v>-40.24902</v>
      </c>
      <c r="J18" s="63">
        <f>IF(ABS(G18)&lt;=10,0.5,IF(ABS(G18)&lt;=25,1,IF(ABS(G18)&lt;=100,2,10)))</f>
        <v>10</v>
      </c>
      <c r="K18" s="64">
        <f>IF(H18&lt;-J18,1,0)</f>
        <v>1</v>
      </c>
      <c r="L18" s="64">
        <f>IF(K18=K17,L17+K18,0)</f>
        <v>1</v>
      </c>
      <c r="M18" s="65">
        <f>IF(OR(L18=6,L18=12,L18=18,L18=24,L18=30,L18=36,L18=42,L18=48,L18=54,L18=60,L18=66,L18=72,L18=78,L18=84,L18=90,L18=96),1,0)</f>
        <v>0</v>
      </c>
      <c r="N18" s="65">
        <f>IF(H18&gt;J18,1,0)</f>
        <v>0</v>
      </c>
      <c r="O18" s="65">
        <f>IF(N18=N17,O17+N18,0)</f>
        <v>0</v>
      </c>
      <c r="P18" s="65">
        <f>IF(OR(O18=6,O18=12,O18=18,O18=24,O18=30,O18=36,O18=42,O18=48,O18=54,O18=60,O18=66,O18=72,O18=78,O18=84,O18=90,O18=96),1,0)</f>
        <v>0</v>
      </c>
      <c r="Q18" s="66">
        <f>M18+P18</f>
        <v>0</v>
      </c>
      <c r="R18" s="66">
        <f>Q18*ABS(S18)*0.1</f>
        <v>0</v>
      </c>
      <c r="S18" s="67">
        <f>I18*E18/40000</f>
        <v>-0.341120506755</v>
      </c>
      <c r="T18" s="60">
        <f>MIN($T$6/100*G18,150)</f>
        <v>86.907552</v>
      </c>
      <c r="U18" s="60">
        <f>MIN($U$6/100*G18,200)</f>
        <v>108.63444</v>
      </c>
      <c r="V18" s="60">
        <f>MIN($V$6/100*G18,250)</f>
        <v>144.84592</v>
      </c>
      <c r="W18" s="60">
        <v>0.2</v>
      </c>
      <c r="X18" s="60">
        <v>0.2</v>
      </c>
      <c r="Y18" s="60">
        <v>0.6</v>
      </c>
      <c r="Z18" s="67">
        <f>IF(AND(D18&lt;49.85,H18&gt;0),$C$2*ABS(H18)/40000,(SUMPRODUCT(--(H18&gt;$T18:$V18),(H18-$T18:$V18),($W18:$Y18)))*E18/40000)</f>
        <v>0</v>
      </c>
      <c r="AA18" s="67">
        <f>IF(AND(C18&gt;=50.1,H18&lt;0),($A$2)*ABS(H18)/40000,0)</f>
        <v>0</v>
      </c>
      <c r="AB18" s="67">
        <f>S18+Z18+AA18</f>
        <v>-0.341120506755</v>
      </c>
      <c r="AC18" s="75" t="str">
        <f>IF(AB18&gt;=0,AB18,"")</f>
        <v/>
      </c>
      <c r="AD18" s="76">
        <f>IF(AB18&lt;0,AB18,"")</f>
        <v>-0.341120506755</v>
      </c>
      <c r="AE18" s="77"/>
      <c r="AF18" s="84"/>
      <c r="AG18" s="49">
        <f>ROUND((AG17-0.01),2)</f>
        <v>51.38</v>
      </c>
      <c r="AH18" s="50">
        <v>0</v>
      </c>
      <c r="AI18" s="51">
        <v>0</v>
      </c>
    </row>
    <row r="19" spans="1:38" customHeight="1" ht="15.75">
      <c r="A19" s="70">
        <v>0.114583333333333</v>
      </c>
      <c r="B19" s="71">
        <v>0.125</v>
      </c>
      <c r="C19" s="72">
        <v>50</v>
      </c>
      <c r="D19" s="73">
        <f>ROUND(C19,2)</f>
        <v>50</v>
      </c>
      <c r="E19" s="60">
        <v>308.28</v>
      </c>
      <c r="F19" s="60">
        <v>718.3936</v>
      </c>
      <c r="G19" s="61">
        <f>ABS(F19)</f>
        <v>718.3936</v>
      </c>
      <c r="H19" s="74">
        <v>-33.71068</v>
      </c>
      <c r="I19" s="63">
        <f>MAX(H19,-0.12*G19)</f>
        <v>-33.71068</v>
      </c>
      <c r="J19" s="63">
        <f>IF(ABS(G19)&lt;=10,0.5,IF(ABS(G19)&lt;=25,1,IF(ABS(G19)&lt;=100,2,10)))</f>
        <v>10</v>
      </c>
      <c r="K19" s="64">
        <f>IF(H19&lt;-J19,1,0)</f>
        <v>1</v>
      </c>
      <c r="L19" s="64">
        <f>IF(K19=K18,L18+K19,0)</f>
        <v>2</v>
      </c>
      <c r="M19" s="65">
        <f>IF(OR(L19=6,L19=12,L19=18,L19=24,L19=30,L19=36,L19=42,L19=48,L19=54,L19=60,L19=66,L19=72,L19=78,L19=84,L19=90,L19=96),1,0)</f>
        <v>0</v>
      </c>
      <c r="N19" s="65">
        <f>IF(H19&gt;J19,1,0)</f>
        <v>0</v>
      </c>
      <c r="O19" s="65">
        <f>IF(N19=N18,O18+N19,0)</f>
        <v>0</v>
      </c>
      <c r="P19" s="65">
        <f>IF(OR(O19=6,O19=12,O19=18,O19=24,O19=30,O19=36,O19=42,O19=48,O19=54,O19=60,O19=66,O19=72,O19=78,O19=84,O19=90,O19=96),1,0)</f>
        <v>0</v>
      </c>
      <c r="Q19" s="66">
        <f>M19+P19</f>
        <v>0</v>
      </c>
      <c r="R19" s="66">
        <f>Q19*ABS(S19)*0.1</f>
        <v>0</v>
      </c>
      <c r="S19" s="67">
        <f>I19*E19/40000</f>
        <v>-0.25980821076</v>
      </c>
      <c r="T19" s="60">
        <f>MIN($T$6/100*G19,150)</f>
        <v>86.20723199999999</v>
      </c>
      <c r="U19" s="60">
        <f>MIN($U$6/100*G19,200)</f>
        <v>107.75904</v>
      </c>
      <c r="V19" s="60">
        <f>MIN($V$6/100*G19,250)</f>
        <v>143.67872</v>
      </c>
      <c r="W19" s="60">
        <v>0.2</v>
      </c>
      <c r="X19" s="60">
        <v>0.2</v>
      </c>
      <c r="Y19" s="60">
        <v>0.6</v>
      </c>
      <c r="Z19" s="67">
        <f>IF(AND(D19&lt;49.85,H19&gt;0),$C$2*ABS(H19)/40000,(SUMPRODUCT(--(H19&gt;$T19:$V19),(H19-$T19:$V19),($W19:$Y19)))*E19/40000)</f>
        <v>0</v>
      </c>
      <c r="AA19" s="67">
        <f>IF(AND(C19&gt;=50.1,H19&lt;0),($A$2)*ABS(H19)/40000,0)</f>
        <v>0</v>
      </c>
      <c r="AB19" s="67">
        <f>S19+Z19+AA19</f>
        <v>-0.25980821076</v>
      </c>
      <c r="AC19" s="75" t="str">
        <f>IF(AB19&gt;=0,AB19,"")</f>
        <v/>
      </c>
      <c r="AD19" s="76">
        <f>IF(AB19&lt;0,AB19,"")</f>
        <v>-0.25980821076</v>
      </c>
      <c r="AE19" s="77"/>
      <c r="AF19" s="84"/>
      <c r="AG19" s="49">
        <f>ROUND((AG18-0.01),2)</f>
        <v>51.37</v>
      </c>
      <c r="AH19" s="50">
        <v>0</v>
      </c>
      <c r="AI19" s="51">
        <v>0</v>
      </c>
    </row>
    <row r="20" spans="1:38" customHeight="1" ht="15.75">
      <c r="A20" s="70">
        <v>0.125</v>
      </c>
      <c r="B20" s="71">
        <v>0.135416666666667</v>
      </c>
      <c r="C20" s="72">
        <v>49.93</v>
      </c>
      <c r="D20" s="73">
        <f>ROUND(C20,2)</f>
        <v>49.93</v>
      </c>
      <c r="E20" s="60">
        <v>523.41</v>
      </c>
      <c r="F20" s="60">
        <v>707.8524</v>
      </c>
      <c r="G20" s="61">
        <f>ABS(F20)</f>
        <v>707.8524</v>
      </c>
      <c r="H20" s="74">
        <v>-22.24413</v>
      </c>
      <c r="I20" s="63">
        <f>MAX(H20,-0.12*G20)</f>
        <v>-22.24413</v>
      </c>
      <c r="J20" s="63">
        <f>IF(ABS(G20)&lt;=10,0.5,IF(ABS(G20)&lt;=25,1,IF(ABS(G20)&lt;=100,2,10)))</f>
        <v>10</v>
      </c>
      <c r="K20" s="64">
        <f>IF(H20&lt;-J20,1,0)</f>
        <v>1</v>
      </c>
      <c r="L20" s="64">
        <f>IF(K20=K19,L19+K20,0)</f>
        <v>3</v>
      </c>
      <c r="M20" s="65">
        <f>IF(OR(L20=6,L20=12,L20=18,L20=24,L20=30,L20=36,L20=42,L20=48,L20=54,L20=60,L20=66,L20=72,L20=78,L20=84,L20=90,L20=96),1,0)</f>
        <v>0</v>
      </c>
      <c r="N20" s="65">
        <f>IF(H20&gt;J20,1,0)</f>
        <v>0</v>
      </c>
      <c r="O20" s="65">
        <f>IF(N20=N19,O19+N20,0)</f>
        <v>0</v>
      </c>
      <c r="P20" s="65">
        <f>IF(OR(O20=6,O20=12,O20=18,O20=24,O20=30,O20=36,O20=42,O20=48,O20=54,O20=60,O20=66,O20=72,O20=78,O20=84,O20=90,O20=96),1,0)</f>
        <v>0</v>
      </c>
      <c r="Q20" s="66">
        <f>M20+P20</f>
        <v>0</v>
      </c>
      <c r="R20" s="66">
        <f>Q20*ABS(S20)*0.1</f>
        <v>0</v>
      </c>
      <c r="S20" s="67">
        <f>I20*E20/40000</f>
        <v>-0.2910700020824999</v>
      </c>
      <c r="T20" s="60">
        <f>MIN($T$6/100*G20,150)</f>
        <v>84.94228799999999</v>
      </c>
      <c r="U20" s="60">
        <f>MIN($U$6/100*G20,200)</f>
        <v>106.17786</v>
      </c>
      <c r="V20" s="60">
        <f>MIN($V$6/100*G20,250)</f>
        <v>141.57048</v>
      </c>
      <c r="W20" s="60">
        <v>0.2</v>
      </c>
      <c r="X20" s="60">
        <v>0.2</v>
      </c>
      <c r="Y20" s="60">
        <v>0.6</v>
      </c>
      <c r="Z20" s="67">
        <f>IF(AND(D20&lt;49.85,H20&gt;0),$C$2*ABS(H20)/40000,(SUMPRODUCT(--(H20&gt;$T20:$V20),(H20-$T20:$V20),($W20:$Y20)))*E20/40000)</f>
        <v>0</v>
      </c>
      <c r="AA20" s="67">
        <f>IF(AND(C20&gt;=50.1,H20&lt;0),($A$2)*ABS(H20)/40000,0)</f>
        <v>0</v>
      </c>
      <c r="AB20" s="67">
        <f>S20+Z20+AA20</f>
        <v>-0.2910700020824999</v>
      </c>
      <c r="AC20" s="75" t="str">
        <f>IF(AB20&gt;=0,AB20,"")</f>
        <v/>
      </c>
      <c r="AD20" s="76">
        <f>IF(AB20&lt;0,AB20,"")</f>
        <v>-0.2910700020824999</v>
      </c>
      <c r="AE20" s="77"/>
      <c r="AF20" s="84"/>
      <c r="AG20" s="49">
        <f>ROUND((AG19-0.01),2)</f>
        <v>51.36</v>
      </c>
      <c r="AH20" s="50">
        <v>0</v>
      </c>
      <c r="AI20" s="51">
        <v>0</v>
      </c>
    </row>
    <row r="21" spans="1:38" customHeight="1" ht="15.75">
      <c r="A21" s="70">
        <v>0.135416666666667</v>
      </c>
      <c r="B21" s="71">
        <v>0.145833333333334</v>
      </c>
      <c r="C21" s="72">
        <v>49.94</v>
      </c>
      <c r="D21" s="73">
        <f>ROUND(C21,2)</f>
        <v>49.94</v>
      </c>
      <c r="E21" s="60">
        <v>492.67</v>
      </c>
      <c r="F21" s="60">
        <v>713.1164</v>
      </c>
      <c r="G21" s="61">
        <f>ABS(F21)</f>
        <v>713.1164</v>
      </c>
      <c r="H21" s="74">
        <v>-37.23755</v>
      </c>
      <c r="I21" s="63">
        <f>MAX(H21,-0.12*G21)</f>
        <v>-37.23755</v>
      </c>
      <c r="J21" s="63">
        <f>IF(ABS(G21)&lt;=10,0.5,IF(ABS(G21)&lt;=25,1,IF(ABS(G21)&lt;=100,2,10)))</f>
        <v>10</v>
      </c>
      <c r="K21" s="64">
        <f>IF(H21&lt;-J21,1,0)</f>
        <v>1</v>
      </c>
      <c r="L21" s="64">
        <f>IF(K21=K20,L20+K21,0)</f>
        <v>4</v>
      </c>
      <c r="M21" s="65">
        <f>IF(OR(L21=6,L21=12,L21=18,L21=24,L21=30,L21=36,L21=42,L21=48,L21=54,L21=60,L21=66,L21=72,L21=78,L21=84,L21=90,L21=96),1,0)</f>
        <v>0</v>
      </c>
      <c r="N21" s="65">
        <f>IF(H21&gt;J21,1,0)</f>
        <v>0</v>
      </c>
      <c r="O21" s="65">
        <f>IF(N21=N20,O20+N21,0)</f>
        <v>0</v>
      </c>
      <c r="P21" s="65">
        <f>IF(OR(O21=6,O21=12,O21=18,O21=24,O21=30,O21=36,O21=42,O21=48,O21=54,O21=60,O21=66,O21=72,O21=78,O21=84,O21=90,O21=96),1,0)</f>
        <v>0</v>
      </c>
      <c r="Q21" s="66">
        <f>M21+P21</f>
        <v>0</v>
      </c>
      <c r="R21" s="66">
        <f>Q21*ABS(S21)*0.1</f>
        <v>0</v>
      </c>
      <c r="S21" s="67">
        <f>I21*E21/40000</f>
        <v>-0.4586455939625</v>
      </c>
      <c r="T21" s="60">
        <f>MIN($T$6/100*G21,150)</f>
        <v>85.57396799999999</v>
      </c>
      <c r="U21" s="60">
        <f>MIN($U$6/100*G21,200)</f>
        <v>106.96746</v>
      </c>
      <c r="V21" s="60">
        <f>MIN($V$6/100*G21,250)</f>
        <v>142.62328</v>
      </c>
      <c r="W21" s="60">
        <v>0.2</v>
      </c>
      <c r="X21" s="60">
        <v>0.2</v>
      </c>
      <c r="Y21" s="60">
        <v>0.6</v>
      </c>
      <c r="Z21" s="67">
        <f>IF(AND(D21&lt;49.85,H21&gt;0),$C$2*ABS(H21)/40000,(SUMPRODUCT(--(H21&gt;$T21:$V21),(H21-$T21:$V21),($W21:$Y21)))*E21/40000)</f>
        <v>0</v>
      </c>
      <c r="AA21" s="67">
        <f>IF(AND(C21&gt;=50.1,H21&lt;0),($A$2)*ABS(H21)/40000,0)</f>
        <v>0</v>
      </c>
      <c r="AB21" s="67">
        <f>S21+Z21+AA21</f>
        <v>-0.4586455939625</v>
      </c>
      <c r="AC21" s="75" t="str">
        <f>IF(AB21&gt;=0,AB21,"")</f>
        <v/>
      </c>
      <c r="AD21" s="76">
        <f>IF(AB21&lt;0,AB21,"")</f>
        <v>-0.4586455939625</v>
      </c>
      <c r="AE21" s="77"/>
      <c r="AF21" s="84"/>
      <c r="AG21" s="49">
        <f>ROUND((AG20-0.01),2)</f>
        <v>51.35</v>
      </c>
      <c r="AH21" s="50">
        <v>0</v>
      </c>
      <c r="AI21" s="51">
        <v>0</v>
      </c>
    </row>
    <row r="22" spans="1:38" customHeight="1" ht="15.75">
      <c r="A22" s="70">
        <v>0.145833333333333</v>
      </c>
      <c r="B22" s="71">
        <v>0.15625</v>
      </c>
      <c r="C22" s="72">
        <v>49.96</v>
      </c>
      <c r="D22" s="73">
        <f>ROUND(C22,2)</f>
        <v>49.96</v>
      </c>
      <c r="E22" s="60">
        <v>431.21</v>
      </c>
      <c r="F22" s="60">
        <v>572.1444</v>
      </c>
      <c r="G22" s="61">
        <f>ABS(F22)</f>
        <v>572.1444</v>
      </c>
      <c r="H22" s="74">
        <v>73.80441999999999</v>
      </c>
      <c r="I22" s="63">
        <f>MAX(H22,-0.12*G22)</f>
        <v>73.80441999999999</v>
      </c>
      <c r="J22" s="63">
        <f>IF(ABS(G22)&lt;=10,0.5,IF(ABS(G22)&lt;=25,1,IF(ABS(G22)&lt;=100,2,10)))</f>
        <v>10</v>
      </c>
      <c r="K22" s="64">
        <f>IF(H22&lt;-J22,1,0)</f>
        <v>0</v>
      </c>
      <c r="L22" s="64">
        <f>IF(K22=K21,L21+K22,0)</f>
        <v>0</v>
      </c>
      <c r="M22" s="65">
        <f>IF(OR(L22=6,L22=12,L22=18,L22=24,L22=30,L22=36,L22=42,L22=48,L22=54,L22=60,L22=66,L22=72,L22=78,L22=84,L22=90,L22=96),1,0)</f>
        <v>0</v>
      </c>
      <c r="N22" s="65">
        <f>IF(H22&gt;J22,1,0)</f>
        <v>1</v>
      </c>
      <c r="O22" s="65">
        <f>IF(N22=N21,O21+N22,0)</f>
        <v>0</v>
      </c>
      <c r="P22" s="65">
        <f>IF(OR(O22=6,O22=12,O22=18,O22=24,O22=30,O22=36,O22=42,O22=48,O22=54,O22=60,O22=66,O22=72,O22=78,O22=84,O22=90,O22=96),1,0)</f>
        <v>0</v>
      </c>
      <c r="Q22" s="66">
        <f>M22+P22</f>
        <v>0</v>
      </c>
      <c r="R22" s="66">
        <f>Q22*ABS(S22)*0.1</f>
        <v>0</v>
      </c>
      <c r="S22" s="67">
        <f>I22*E22/40000</f>
        <v>0.7956300987049999</v>
      </c>
      <c r="T22" s="60">
        <f>MIN($T$6/100*G22,150)</f>
        <v>68.65732800000001</v>
      </c>
      <c r="U22" s="60">
        <f>MIN($U$6/100*G22,200)</f>
        <v>85.82165999999999</v>
      </c>
      <c r="V22" s="60">
        <f>MIN($V$6/100*G22,250)</f>
        <v>114.42888</v>
      </c>
      <c r="W22" s="60">
        <v>0.2</v>
      </c>
      <c r="X22" s="60">
        <v>0.2</v>
      </c>
      <c r="Y22" s="60">
        <v>0.6</v>
      </c>
      <c r="Z22" s="67">
        <f>IF(AND(D22&lt;49.85,H22&gt;0),$C$2*ABS(H22)/40000,(SUMPRODUCT(--(H22&gt;$T22:$V22),(H22-$T22:$V22),($W22:$Y22)))*E22/40000)</f>
        <v>0.01109738770659997</v>
      </c>
      <c r="AA22" s="67">
        <f>IF(AND(C22&gt;=50.1,H22&lt;0),($A$2)*ABS(H22)/40000,0)</f>
        <v>0</v>
      </c>
      <c r="AB22" s="67">
        <f>S22+Z22+AA22</f>
        <v>0.8067274864115999</v>
      </c>
      <c r="AC22" s="75">
        <f>IF(AB22&gt;=0,AB22,"")</f>
        <v>0.8067274864115999</v>
      </c>
      <c r="AD22" s="76" t="str">
        <f>IF(AB22&lt;0,AB22,"")</f>
        <v/>
      </c>
      <c r="AE22" s="77"/>
      <c r="AF22" s="84"/>
      <c r="AG22" s="49">
        <f>ROUND((AG21-0.01),2)</f>
        <v>51.34</v>
      </c>
      <c r="AH22" s="50">
        <v>0</v>
      </c>
      <c r="AI22" s="51">
        <v>0</v>
      </c>
    </row>
    <row r="23" spans="1:38" customHeight="1" ht="15.75">
      <c r="A23" s="70">
        <v>0.15625</v>
      </c>
      <c r="B23" s="71">
        <v>0.166666666666667</v>
      </c>
      <c r="C23" s="72">
        <v>49.92</v>
      </c>
      <c r="D23" s="73">
        <f>ROUND(C23,2)</f>
        <v>49.92</v>
      </c>
      <c r="E23" s="60">
        <v>554.14</v>
      </c>
      <c r="F23" s="60">
        <v>718.4743999999999</v>
      </c>
      <c r="G23" s="61">
        <f>ABS(F23)</f>
        <v>718.4743999999999</v>
      </c>
      <c r="H23" s="74">
        <v>-69.22223</v>
      </c>
      <c r="I23" s="63">
        <f>MAX(H23,-0.12*G23)</f>
        <v>-69.22223</v>
      </c>
      <c r="J23" s="63">
        <f>IF(ABS(G23)&lt;=10,0.5,IF(ABS(G23)&lt;=25,1,IF(ABS(G23)&lt;=100,2,10)))</f>
        <v>10</v>
      </c>
      <c r="K23" s="64">
        <f>IF(H23&lt;-J23,1,0)</f>
        <v>1</v>
      </c>
      <c r="L23" s="64">
        <f>IF(K23=K22,L22+K23,0)</f>
        <v>0</v>
      </c>
      <c r="M23" s="65">
        <f>IF(OR(L23=6,L23=12,L23=18,L23=24,L23=30,L23=36,L23=42,L23=48,L23=54,L23=60,L23=66,L23=72,L23=78,L23=84,L23=90,L23=96),1,0)</f>
        <v>0</v>
      </c>
      <c r="N23" s="65">
        <f>IF(H23&gt;J23,1,0)</f>
        <v>0</v>
      </c>
      <c r="O23" s="65">
        <f>IF(N23=N22,O22+N23,0)</f>
        <v>0</v>
      </c>
      <c r="P23" s="65">
        <f>IF(OR(O23=6,O23=12,O23=18,O23=24,O23=30,O23=36,O23=42,O23=48,O23=54,O23=60,O23=66,O23=72,O23=78,O23=84,O23=90,O23=96),1,0)</f>
        <v>0</v>
      </c>
      <c r="Q23" s="66">
        <f>M23+P23</f>
        <v>0</v>
      </c>
      <c r="R23" s="66">
        <f>Q23*ABS(S23)*0.1</f>
        <v>0</v>
      </c>
      <c r="S23" s="67">
        <f>I23*E23/40000</f>
        <v>-0.958970163305</v>
      </c>
      <c r="T23" s="60">
        <f>MIN($T$6/100*G23,150)</f>
        <v>86.216928</v>
      </c>
      <c r="U23" s="60">
        <f>MIN($U$6/100*G23,200)</f>
        <v>107.77116</v>
      </c>
      <c r="V23" s="60">
        <f>MIN($V$6/100*G23,250)</f>
        <v>143.69488</v>
      </c>
      <c r="W23" s="60">
        <v>0.2</v>
      </c>
      <c r="X23" s="60">
        <v>0.2</v>
      </c>
      <c r="Y23" s="60">
        <v>0.6</v>
      </c>
      <c r="Z23" s="67">
        <f>IF(AND(D23&lt;49.85,H23&gt;0),$C$2*ABS(H23)/40000,(SUMPRODUCT(--(H23&gt;$T23:$V23),(H23-$T23:$V23),($W23:$Y23)))*E23/40000)</f>
        <v>0</v>
      </c>
      <c r="AA23" s="67">
        <f>IF(AND(C23&gt;=50.1,H23&lt;0),($A$2)*ABS(H23)/40000,0)</f>
        <v>0</v>
      </c>
      <c r="AB23" s="67">
        <f>S23+Z23+AA23</f>
        <v>-0.958970163305</v>
      </c>
      <c r="AC23" s="75" t="str">
        <f>IF(AB23&gt;=0,AB23,"")</f>
        <v/>
      </c>
      <c r="AD23" s="76">
        <f>IF(AB23&lt;0,AB23,"")</f>
        <v>-0.958970163305</v>
      </c>
      <c r="AE23" s="77"/>
      <c r="AF23" s="84"/>
      <c r="AG23" s="49">
        <f>ROUND((AG22-0.01),2)</f>
        <v>51.33</v>
      </c>
      <c r="AH23" s="50">
        <v>0</v>
      </c>
      <c r="AI23" s="51">
        <v>0</v>
      </c>
    </row>
    <row r="24" spans="1:38" customHeight="1" ht="15.75">
      <c r="A24" s="70">
        <v>0.166666666666667</v>
      </c>
      <c r="B24" s="71">
        <v>0.177083333333334</v>
      </c>
      <c r="C24" s="72">
        <v>49.91</v>
      </c>
      <c r="D24" s="73">
        <f>ROUND(C24,2)</f>
        <v>49.91</v>
      </c>
      <c r="E24" s="60">
        <v>584.87</v>
      </c>
      <c r="F24" s="60">
        <v>665.3448</v>
      </c>
      <c r="G24" s="61">
        <f>ABS(F24)</f>
        <v>665.3448</v>
      </c>
      <c r="H24" s="74">
        <v>2.02801</v>
      </c>
      <c r="I24" s="63">
        <f>MAX(H24,-0.12*G24)</f>
        <v>2.02801</v>
      </c>
      <c r="J24" s="63">
        <f>IF(ABS(G24)&lt;=10,0.5,IF(ABS(G24)&lt;=25,1,IF(ABS(G24)&lt;=100,2,10)))</f>
        <v>10</v>
      </c>
      <c r="K24" s="64">
        <f>IF(H24&lt;-J24,1,0)</f>
        <v>0</v>
      </c>
      <c r="L24" s="64">
        <f>IF(K24=K23,L23+K24,0)</f>
        <v>0</v>
      </c>
      <c r="M24" s="65">
        <f>IF(OR(L24=6,L24=12,L24=18,L24=24,L24=30,L24=36,L24=42,L24=48,L24=54,L24=60,L24=66,L24=72,L24=78,L24=84,L24=90,L24=96),1,0)</f>
        <v>0</v>
      </c>
      <c r="N24" s="65">
        <f>IF(H24&gt;J24,1,0)</f>
        <v>0</v>
      </c>
      <c r="O24" s="65">
        <f>IF(N24=N23,O23+N24,0)</f>
        <v>0</v>
      </c>
      <c r="P24" s="65">
        <f>IF(OR(O24=6,O24=12,O24=18,O24=24,O24=30,O24=36,O24=42,O24=48,O24=54,O24=60,O24=66,O24=72,O24=78,O24=84,O24=90,O24=96),1,0)</f>
        <v>0</v>
      </c>
      <c r="Q24" s="66">
        <f>M24+P24</f>
        <v>0</v>
      </c>
      <c r="R24" s="66">
        <f>Q24*ABS(S24)*0.1</f>
        <v>0</v>
      </c>
      <c r="S24" s="67">
        <f>I24*E24/40000</f>
        <v>0.0296530552175</v>
      </c>
      <c r="T24" s="60">
        <f>MIN($T$6/100*G24,150)</f>
        <v>79.841376</v>
      </c>
      <c r="U24" s="60">
        <f>MIN($U$6/100*G24,200)</f>
        <v>99.80171999999999</v>
      </c>
      <c r="V24" s="60">
        <f>MIN($V$6/100*G24,250)</f>
        <v>133.06896</v>
      </c>
      <c r="W24" s="60">
        <v>0.2</v>
      </c>
      <c r="X24" s="60">
        <v>0.2</v>
      </c>
      <c r="Y24" s="60">
        <v>0.6</v>
      </c>
      <c r="Z24" s="67">
        <f>IF(AND(D24&lt;49.85,H24&gt;0),$C$2*ABS(H24)/40000,(SUMPRODUCT(--(H24&gt;$T24:$V24),(H24-$T24:$V24),($W24:$Y24)))*E24/40000)</f>
        <v>0</v>
      </c>
      <c r="AA24" s="67">
        <f>IF(AND(C24&gt;=50.1,H24&lt;0),($A$2)*ABS(H24)/40000,0)</f>
        <v>0</v>
      </c>
      <c r="AB24" s="67">
        <f>S24+Z24+AA24</f>
        <v>0.0296530552175</v>
      </c>
      <c r="AC24" s="75">
        <f>IF(AB24&gt;=0,AB24,"")</f>
        <v>0.0296530552175</v>
      </c>
      <c r="AD24" s="76" t="str">
        <f>IF(AB24&lt;0,AB24,"")</f>
        <v/>
      </c>
      <c r="AE24" s="77"/>
      <c r="AF24" s="84"/>
      <c r="AG24" s="49">
        <f>ROUND((AG23-0.01),2)</f>
        <v>51.32</v>
      </c>
      <c r="AH24" s="50">
        <v>0</v>
      </c>
      <c r="AI24" s="51">
        <v>0</v>
      </c>
    </row>
    <row r="25" spans="1:38" customHeight="1" ht="15.75">
      <c r="A25" s="70">
        <v>0.177083333333333</v>
      </c>
      <c r="B25" s="71">
        <v>0.1875</v>
      </c>
      <c r="C25" s="72">
        <v>49.94</v>
      </c>
      <c r="D25" s="73">
        <f>ROUND(C25,2)</f>
        <v>49.94</v>
      </c>
      <c r="E25" s="60">
        <v>492.67</v>
      </c>
      <c r="F25" s="60">
        <v>685.912</v>
      </c>
      <c r="G25" s="61">
        <f>ABS(F25)</f>
        <v>685.912</v>
      </c>
      <c r="H25" s="74">
        <v>-12.18883</v>
      </c>
      <c r="I25" s="63">
        <f>MAX(H25,-0.12*G25)</f>
        <v>-12.18883</v>
      </c>
      <c r="J25" s="63">
        <f>IF(ABS(G25)&lt;=10,0.5,IF(ABS(G25)&lt;=25,1,IF(ABS(G25)&lt;=100,2,10)))</f>
        <v>10</v>
      </c>
      <c r="K25" s="64">
        <f>IF(H25&lt;-J25,1,0)</f>
        <v>1</v>
      </c>
      <c r="L25" s="64">
        <f>IF(K25=K24,L24+K25,0)</f>
        <v>0</v>
      </c>
      <c r="M25" s="65">
        <f>IF(OR(L25=6,L25=12,L25=18,L25=24,L25=30,L25=36,L25=42,L25=48,L25=54,L25=60,L25=66,L25=72,L25=78,L25=84,L25=90,L25=96),1,0)</f>
        <v>0</v>
      </c>
      <c r="N25" s="65">
        <f>IF(H25&gt;J25,1,0)</f>
        <v>0</v>
      </c>
      <c r="O25" s="65">
        <f>IF(N25=N24,O24+N25,0)</f>
        <v>0</v>
      </c>
      <c r="P25" s="65">
        <f>IF(OR(O25=6,O25=12,O25=18,O25=24,O25=30,O25=36,O25=42,O25=48,O25=54,O25=60,O25=66,O25=72,O25=78,O25=84,O25=90,O25=96),1,0)</f>
        <v>0</v>
      </c>
      <c r="Q25" s="66">
        <f>M25+P25</f>
        <v>0</v>
      </c>
      <c r="R25" s="66">
        <f>Q25*ABS(S25)*0.1</f>
        <v>0</v>
      </c>
      <c r="S25" s="67">
        <f>I25*E25/40000</f>
        <v>-0.1501267719025</v>
      </c>
      <c r="T25" s="60">
        <f>MIN($T$6/100*G25,150)</f>
        <v>82.30944</v>
      </c>
      <c r="U25" s="60">
        <f>MIN($U$6/100*G25,200)</f>
        <v>102.8868</v>
      </c>
      <c r="V25" s="60">
        <f>MIN($V$6/100*G25,250)</f>
        <v>137.1824</v>
      </c>
      <c r="W25" s="60">
        <v>0.2</v>
      </c>
      <c r="X25" s="60">
        <v>0.2</v>
      </c>
      <c r="Y25" s="60">
        <v>0.6</v>
      </c>
      <c r="Z25" s="67">
        <f>IF(AND(D25&lt;49.85,H25&gt;0),$C$2*ABS(H25)/40000,(SUMPRODUCT(--(H25&gt;$T25:$V25),(H25-$T25:$V25),($W25:$Y25)))*E25/40000)</f>
        <v>0</v>
      </c>
      <c r="AA25" s="67">
        <f>IF(AND(C25&gt;=50.1,H25&lt;0),($A$2)*ABS(H25)/40000,0)</f>
        <v>0</v>
      </c>
      <c r="AB25" s="67">
        <f>S25+Z25+AA25</f>
        <v>-0.1501267719025</v>
      </c>
      <c r="AC25" s="75" t="str">
        <f>IF(AB25&gt;=0,AB25,"")</f>
        <v/>
      </c>
      <c r="AD25" s="76">
        <f>IF(AB25&lt;0,AB25,"")</f>
        <v>-0.1501267719025</v>
      </c>
      <c r="AE25" s="77"/>
      <c r="AF25" s="84"/>
      <c r="AG25" s="49">
        <f>ROUND((AG24-0.01),2)</f>
        <v>51.31</v>
      </c>
      <c r="AH25" s="50">
        <v>0</v>
      </c>
      <c r="AI25" s="51">
        <v>0</v>
      </c>
    </row>
    <row r="26" spans="1:38" customHeight="1" ht="15.75">
      <c r="A26" s="70">
        <v>0.1875</v>
      </c>
      <c r="B26" s="71">
        <v>0.197916666666667</v>
      </c>
      <c r="C26" s="72">
        <v>50.03</v>
      </c>
      <c r="D26" s="73">
        <f>ROUND(C26,2)</f>
        <v>50.03</v>
      </c>
      <c r="E26" s="60">
        <v>123.31</v>
      </c>
      <c r="F26" s="60">
        <v>732.3856</v>
      </c>
      <c r="G26" s="61">
        <f>ABS(F26)</f>
        <v>732.3856</v>
      </c>
      <c r="H26" s="74">
        <v>-49.29597</v>
      </c>
      <c r="I26" s="63">
        <f>MAX(H26,-0.12*G26)</f>
        <v>-49.29597</v>
      </c>
      <c r="J26" s="63">
        <f>IF(ABS(G26)&lt;=10,0.5,IF(ABS(G26)&lt;=25,1,IF(ABS(G26)&lt;=100,2,10)))</f>
        <v>10</v>
      </c>
      <c r="K26" s="64">
        <f>IF(H26&lt;-J26,1,0)</f>
        <v>1</v>
      </c>
      <c r="L26" s="64">
        <f>IF(K26=K25,L25+K26,0)</f>
        <v>1</v>
      </c>
      <c r="M26" s="65">
        <f>IF(OR(L26=6,L26=12,L26=18,L26=24,L26=30,L26=36,L26=42,L26=48,L26=54,L26=60,L26=66,L26=72,L26=78,L26=84,L26=90,L26=96),1,0)</f>
        <v>0</v>
      </c>
      <c r="N26" s="65">
        <f>IF(H26&gt;J26,1,0)</f>
        <v>0</v>
      </c>
      <c r="O26" s="65">
        <f>IF(N26=N25,O25+N26,0)</f>
        <v>0</v>
      </c>
      <c r="P26" s="65">
        <f>IF(OR(O26=6,O26=12,O26=18,O26=24,O26=30,O26=36,O26=42,O26=48,O26=54,O26=60,O26=66,O26=72,O26=78,O26=84,O26=90,O26=96),1,0)</f>
        <v>0</v>
      </c>
      <c r="Q26" s="66">
        <f>M26+P26</f>
        <v>0</v>
      </c>
      <c r="R26" s="66">
        <f>Q26*ABS(S26)*0.1</f>
        <v>0</v>
      </c>
      <c r="S26" s="67">
        <f>I26*E26/40000</f>
        <v>-0.1519671515175</v>
      </c>
      <c r="T26" s="60">
        <f>MIN($T$6/100*G26,150)</f>
        <v>87.88627199999999</v>
      </c>
      <c r="U26" s="60">
        <f>MIN($U$6/100*G26,200)</f>
        <v>109.85784</v>
      </c>
      <c r="V26" s="60">
        <f>MIN($V$6/100*G26,250)</f>
        <v>146.47712</v>
      </c>
      <c r="W26" s="60">
        <v>0.2</v>
      </c>
      <c r="X26" s="60">
        <v>0.2</v>
      </c>
      <c r="Y26" s="60">
        <v>0.6</v>
      </c>
      <c r="Z26" s="67">
        <f>IF(AND(D26&lt;49.85,H26&gt;0),$C$2*ABS(H26)/40000,(SUMPRODUCT(--(H26&gt;$T26:$V26),(H26-$T26:$V26),($W26:$Y26)))*E26/40000)</f>
        <v>0</v>
      </c>
      <c r="AA26" s="67">
        <f>IF(AND(C26&gt;=50.1,H26&lt;0),($A$2)*ABS(H26)/40000,0)</f>
        <v>0</v>
      </c>
      <c r="AB26" s="67">
        <f>S26+Z26+AA26</f>
        <v>-0.1519671515175</v>
      </c>
      <c r="AC26" s="75" t="str">
        <f>IF(AB26&gt;=0,AB26,"")</f>
        <v/>
      </c>
      <c r="AD26" s="76">
        <f>IF(AB26&lt;0,AB26,"")</f>
        <v>-0.1519671515175</v>
      </c>
      <c r="AE26" s="77"/>
      <c r="AF26" s="84"/>
      <c r="AG26" s="49">
        <f>ROUND((AG25-0.01),2)</f>
        <v>51.3</v>
      </c>
      <c r="AH26" s="50">
        <v>0</v>
      </c>
      <c r="AI26" s="51">
        <v>0</v>
      </c>
    </row>
    <row r="27" spans="1:38" customHeight="1" ht="15.75">
      <c r="A27" s="70">
        <v>0.197916666666667</v>
      </c>
      <c r="B27" s="71">
        <v>0.208333333333334</v>
      </c>
      <c r="C27" s="72">
        <v>50.06</v>
      </c>
      <c r="D27" s="73">
        <f>ROUND(C27,2)</f>
        <v>50.06</v>
      </c>
      <c r="E27" s="60">
        <v>0</v>
      </c>
      <c r="F27" s="60">
        <v>775.178</v>
      </c>
      <c r="G27" s="61">
        <f>ABS(F27)</f>
        <v>775.178</v>
      </c>
      <c r="H27" s="74">
        <v>-74.74661999999999</v>
      </c>
      <c r="I27" s="63">
        <f>MAX(H27,-0.12*G27)</f>
        <v>-74.74661999999999</v>
      </c>
      <c r="J27" s="63">
        <f>IF(ABS(G27)&lt;=10,0.5,IF(ABS(G27)&lt;=25,1,IF(ABS(G27)&lt;=100,2,10)))</f>
        <v>10</v>
      </c>
      <c r="K27" s="64">
        <f>IF(H27&lt;-J27,1,0)</f>
        <v>1</v>
      </c>
      <c r="L27" s="64">
        <f>IF(K27=K26,L26+K27,0)</f>
        <v>2</v>
      </c>
      <c r="M27" s="65">
        <f>IF(OR(L27=6,L27=12,L27=18,L27=24,L27=30,L27=36,L27=42,L27=48,L27=54,L27=60,L27=66,L27=72,L27=78,L27=84,L27=90,L27=96),1,0)</f>
        <v>0</v>
      </c>
      <c r="N27" s="65">
        <f>IF(H27&gt;J27,1,0)</f>
        <v>0</v>
      </c>
      <c r="O27" s="65">
        <f>IF(N27=N26,O26+N27,0)</f>
        <v>0</v>
      </c>
      <c r="P27" s="65">
        <f>IF(OR(O27=6,O27=12,O27=18,O27=24,O27=30,O27=36,O27=42,O27=48,O27=54,O27=60,O27=66,O27=72,O27=78,O27=84,O27=90,O27=96),1,0)</f>
        <v>0</v>
      </c>
      <c r="Q27" s="66">
        <f>M27+P27</f>
        <v>0</v>
      </c>
      <c r="R27" s="66">
        <f>Q27*ABS(S27)*0.1</f>
        <v>0</v>
      </c>
      <c r="S27" s="67">
        <f>I27*E27/40000</f>
        <v>-0</v>
      </c>
      <c r="T27" s="60">
        <f>MIN($T$6/100*G27,150)</f>
        <v>93.02136</v>
      </c>
      <c r="U27" s="60">
        <f>MIN($U$6/100*G27,200)</f>
        <v>116.2767</v>
      </c>
      <c r="V27" s="60">
        <f>MIN($V$6/100*G27,250)</f>
        <v>155.0356</v>
      </c>
      <c r="W27" s="60">
        <v>0.2</v>
      </c>
      <c r="X27" s="60">
        <v>0.2</v>
      </c>
      <c r="Y27" s="60">
        <v>0.6</v>
      </c>
      <c r="Z27" s="67">
        <f>IF(AND(D27&lt;49.85,H27&gt;0),$C$2*ABS(H27)/40000,(SUMPRODUCT(--(H27&gt;$T27:$V27),(H27-$T27:$V27),($W27:$Y27)))*E27/40000)</f>
        <v>0</v>
      </c>
      <c r="AA27" s="67">
        <f>IF(AND(C27&gt;=50.1,H27&lt;0),($A$2)*ABS(H27)/40000,0)</f>
        <v>0</v>
      </c>
      <c r="AB27" s="67">
        <f>S27+Z27+AA27</f>
        <v>0</v>
      </c>
      <c r="AC27" s="75">
        <f>IF(AB27&gt;=0,AB27,"")</f>
        <v>0</v>
      </c>
      <c r="AD27" s="76" t="str">
        <f>IF(AB27&lt;0,AB27,"")</f>
        <v/>
      </c>
      <c r="AE27" s="77"/>
      <c r="AF27" s="84"/>
      <c r="AG27" s="49">
        <f>ROUND((AG26-0.01),2)</f>
        <v>51.29</v>
      </c>
      <c r="AH27" s="50">
        <v>0</v>
      </c>
      <c r="AI27" s="51">
        <v>0</v>
      </c>
    </row>
    <row r="28" spans="1:38" customHeight="1" ht="15.75">
      <c r="A28" s="70">
        <v>0.208333333333333</v>
      </c>
      <c r="B28" s="71">
        <v>0.21875</v>
      </c>
      <c r="C28" s="72">
        <v>50</v>
      </c>
      <c r="D28" s="73">
        <f>ROUND(C28,2)</f>
        <v>50</v>
      </c>
      <c r="E28" s="60">
        <v>308.28</v>
      </c>
      <c r="F28" s="60">
        <v>735.0269500000001</v>
      </c>
      <c r="G28" s="61">
        <f>ABS(F28)</f>
        <v>735.0269500000001</v>
      </c>
      <c r="H28" s="74">
        <v>-1.8115</v>
      </c>
      <c r="I28" s="63">
        <f>MAX(H28,-0.12*G28)</f>
        <v>-1.8115</v>
      </c>
      <c r="J28" s="63">
        <f>IF(ABS(G28)&lt;=10,0.5,IF(ABS(G28)&lt;=25,1,IF(ABS(G28)&lt;=100,2,10)))</f>
        <v>10</v>
      </c>
      <c r="K28" s="64">
        <f>IF(H28&lt;-J28,1,0)</f>
        <v>0</v>
      </c>
      <c r="L28" s="64">
        <f>IF(K28=K27,L27+K28,0)</f>
        <v>0</v>
      </c>
      <c r="M28" s="65">
        <f>IF(OR(L28=6,L28=12,L28=18,L28=24,L28=30,L28=36,L28=42,L28=48,L28=54,L28=60,L28=66,L28=72,L28=78,L28=84,L28=90,L28=96),1,0)</f>
        <v>0</v>
      </c>
      <c r="N28" s="65">
        <f>IF(H28&gt;J28,1,0)</f>
        <v>0</v>
      </c>
      <c r="O28" s="65">
        <f>IF(N28=N27,O27+N28,0)</f>
        <v>0</v>
      </c>
      <c r="P28" s="65">
        <f>IF(OR(O28=6,O28=12,O28=18,O28=24,O28=30,O28=36,O28=42,O28=48,O28=54,O28=60,O28=66,O28=72,O28=78,O28=84,O28=90,O28=96),1,0)</f>
        <v>0</v>
      </c>
      <c r="Q28" s="66">
        <f>M28+P28</f>
        <v>0</v>
      </c>
      <c r="R28" s="66">
        <f>Q28*ABS(S28)*0.1</f>
        <v>0</v>
      </c>
      <c r="S28" s="67">
        <f>I28*E28/40000</f>
        <v>-0.0139612305</v>
      </c>
      <c r="T28" s="60">
        <f>MIN($T$6/100*G28,150)</f>
        <v>88.20323400000001</v>
      </c>
      <c r="U28" s="60">
        <f>MIN($U$6/100*G28,200)</f>
        <v>110.2540425</v>
      </c>
      <c r="V28" s="60">
        <f>MIN($V$6/100*G28,250)</f>
        <v>147.00539</v>
      </c>
      <c r="W28" s="60">
        <v>0.2</v>
      </c>
      <c r="X28" s="60">
        <v>0.2</v>
      </c>
      <c r="Y28" s="60">
        <v>0.6</v>
      </c>
      <c r="Z28" s="67">
        <f>IF(AND(D28&lt;49.85,H28&gt;0),$C$2*ABS(H28)/40000,(SUMPRODUCT(--(H28&gt;$T28:$V28),(H28-$T28:$V28),($W28:$Y28)))*E28/40000)</f>
        <v>0</v>
      </c>
      <c r="AA28" s="67">
        <f>IF(AND(C28&gt;=50.1,H28&lt;0),($A$2)*ABS(H28)/40000,0)</f>
        <v>0</v>
      </c>
      <c r="AB28" s="67">
        <f>S28+Z28+AA28</f>
        <v>-0.0139612305</v>
      </c>
      <c r="AC28" s="75" t="str">
        <f>IF(AB28&gt;=0,AB28,"")</f>
        <v/>
      </c>
      <c r="AD28" s="76">
        <f>IF(AB28&lt;0,AB28,"")</f>
        <v>-0.0139612305</v>
      </c>
      <c r="AE28" s="77"/>
      <c r="AF28" s="84"/>
      <c r="AG28" s="85">
        <f>ROUND((AG27-0.01),2)</f>
        <v>51.28</v>
      </c>
      <c r="AH28" s="50">
        <v>0</v>
      </c>
      <c r="AI28" s="86">
        <v>0</v>
      </c>
    </row>
    <row r="29" spans="1:38" customHeight="1" ht="15.75">
      <c r="A29" s="70">
        <v>0.21875</v>
      </c>
      <c r="B29" s="71">
        <v>0.229166666666667</v>
      </c>
      <c r="C29" s="72">
        <v>50.02</v>
      </c>
      <c r="D29" s="73">
        <f>ROUND(C29,2)</f>
        <v>50.02</v>
      </c>
      <c r="E29" s="60">
        <v>184.97</v>
      </c>
      <c r="F29" s="60">
        <v>774.63816</v>
      </c>
      <c r="G29" s="61">
        <f>ABS(F29)</f>
        <v>774.63816</v>
      </c>
      <c r="H29" s="74">
        <v>-4.66203</v>
      </c>
      <c r="I29" s="63">
        <f>MAX(H29,-0.12*G29)</f>
        <v>-4.66203</v>
      </c>
      <c r="J29" s="63">
        <f>IF(ABS(G29)&lt;=10,0.5,IF(ABS(G29)&lt;=25,1,IF(ABS(G29)&lt;=100,2,10)))</f>
        <v>10</v>
      </c>
      <c r="K29" s="64">
        <f>IF(H29&lt;-J29,1,0)</f>
        <v>0</v>
      </c>
      <c r="L29" s="64">
        <f>IF(K29=K28,L28+K29,0)</f>
        <v>0</v>
      </c>
      <c r="M29" s="65">
        <f>IF(OR(L29=6,L29=12,L29=18,L29=24,L29=30,L29=36,L29=42,L29=48,L29=54,L29=60,L29=66,L29=72,L29=78,L29=84,L29=90,L29=96),1,0)</f>
        <v>0</v>
      </c>
      <c r="N29" s="65">
        <f>IF(H29&gt;J29,1,0)</f>
        <v>0</v>
      </c>
      <c r="O29" s="65">
        <f>IF(N29=N28,O28+N29,0)</f>
        <v>0</v>
      </c>
      <c r="P29" s="65">
        <f>IF(OR(O29=6,O29=12,O29=18,O29=24,O29=30,O29=36,O29=42,O29=48,O29=54,O29=60,O29=66,O29=72,O29=78,O29=84,O29=90,O29=96),1,0)</f>
        <v>0</v>
      </c>
      <c r="Q29" s="66">
        <f>M29+P29</f>
        <v>0</v>
      </c>
      <c r="R29" s="66">
        <f>Q29*ABS(S29)*0.1</f>
        <v>0</v>
      </c>
      <c r="S29" s="67">
        <f>I29*E29/40000</f>
        <v>-0.0215583922275</v>
      </c>
      <c r="T29" s="60">
        <f>MIN($T$6/100*G29,150)</f>
        <v>92.95657919999999</v>
      </c>
      <c r="U29" s="60">
        <f>MIN($U$6/100*G29,200)</f>
        <v>116.195724</v>
      </c>
      <c r="V29" s="60">
        <f>MIN($V$6/100*G29,250)</f>
        <v>154.927632</v>
      </c>
      <c r="W29" s="60">
        <v>0.2</v>
      </c>
      <c r="X29" s="60">
        <v>0.2</v>
      </c>
      <c r="Y29" s="60">
        <v>0.6</v>
      </c>
      <c r="Z29" s="67">
        <f>IF(AND(D29&lt;49.85,H29&gt;0),$C$2*ABS(H29)/40000,(SUMPRODUCT(--(H29&gt;$T29:$V29),(H29-$T29:$V29),($W29:$Y29)))*E29/40000)</f>
        <v>0</v>
      </c>
      <c r="AA29" s="67">
        <f>IF(AND(C29&gt;=50.1,H29&lt;0),($A$2)*ABS(H29)/40000,0)</f>
        <v>0</v>
      </c>
      <c r="AB29" s="67">
        <f>S29+Z29+AA29</f>
        <v>-0.0215583922275</v>
      </c>
      <c r="AC29" s="75" t="str">
        <f>IF(AB29&gt;=0,AB29,"")</f>
        <v/>
      </c>
      <c r="AD29" s="76">
        <f>IF(AB29&lt;0,AB29,"")</f>
        <v>-0.0215583922275</v>
      </c>
      <c r="AE29" s="77"/>
      <c r="AF29" s="84"/>
      <c r="AG29" s="85">
        <f>ROUND((AG28-0.01),2)</f>
        <v>51.27</v>
      </c>
      <c r="AH29" s="87">
        <v>0</v>
      </c>
      <c r="AI29" s="86">
        <v>0</v>
      </c>
    </row>
    <row r="30" spans="1:38" customHeight="1" ht="15.75">
      <c r="A30" s="70">
        <v>0.229166666666667</v>
      </c>
      <c r="B30" s="71">
        <v>0.239583333333334</v>
      </c>
      <c r="C30" s="72">
        <v>50.01</v>
      </c>
      <c r="D30" s="73">
        <f>ROUND(C30,2)</f>
        <v>50.01</v>
      </c>
      <c r="E30" s="60">
        <v>246.62</v>
      </c>
      <c r="F30" s="60">
        <v>818.75698</v>
      </c>
      <c r="G30" s="61">
        <f>ABS(F30)</f>
        <v>818.75698</v>
      </c>
      <c r="H30" s="74">
        <v>3.32767</v>
      </c>
      <c r="I30" s="63">
        <f>MAX(H30,-0.12*G30)</f>
        <v>3.32767</v>
      </c>
      <c r="J30" s="63">
        <f>IF(ABS(G30)&lt;=10,0.5,IF(ABS(G30)&lt;=25,1,IF(ABS(G30)&lt;=100,2,10)))</f>
        <v>10</v>
      </c>
      <c r="K30" s="64">
        <f>IF(H30&lt;-J30,1,0)</f>
        <v>0</v>
      </c>
      <c r="L30" s="64">
        <f>IF(K30=K29,L29+K30,0)</f>
        <v>0</v>
      </c>
      <c r="M30" s="65">
        <f>IF(OR(L30=6,L30=12,L30=18,L30=24,L30=30,L30=36,L30=42,L30=48,L30=54,L30=60,L30=66,L30=72,L30=78,L30=84,L30=90,L30=96),1,0)</f>
        <v>0</v>
      </c>
      <c r="N30" s="65">
        <f>IF(H30&gt;J30,1,0)</f>
        <v>0</v>
      </c>
      <c r="O30" s="65">
        <f>IF(N30=N29,O29+N30,0)</f>
        <v>0</v>
      </c>
      <c r="P30" s="65">
        <f>IF(OR(O30=6,O30=12,O30=18,O30=24,O30=30,O30=36,O30=42,O30=48,O30=54,O30=60,O30=66,O30=72,O30=78,O30=84,O30=90,O30=96),1,0)</f>
        <v>0</v>
      </c>
      <c r="Q30" s="66">
        <f>M30+P30</f>
        <v>0</v>
      </c>
      <c r="R30" s="66">
        <f>Q30*ABS(S30)*0.1</f>
        <v>0</v>
      </c>
      <c r="S30" s="67">
        <f>I30*E30/40000</f>
        <v>0.020516749385</v>
      </c>
      <c r="T30" s="60">
        <f>MIN($T$6/100*G30,150)</f>
        <v>98.2508376</v>
      </c>
      <c r="U30" s="60">
        <f>MIN($U$6/100*G30,200)</f>
        <v>122.813547</v>
      </c>
      <c r="V30" s="60">
        <f>MIN($V$6/100*G30,250)</f>
        <v>163.751396</v>
      </c>
      <c r="W30" s="60">
        <v>0.2</v>
      </c>
      <c r="X30" s="60">
        <v>0.2</v>
      </c>
      <c r="Y30" s="60">
        <v>0.6</v>
      </c>
      <c r="Z30" s="67">
        <f>IF(AND(D30&lt;49.85,H30&gt;0),$C$2*ABS(H30)/40000,(SUMPRODUCT(--(H30&gt;$T30:$V30),(H30-$T30:$V30),($W30:$Y30)))*E30/40000)</f>
        <v>0</v>
      </c>
      <c r="AA30" s="67">
        <f>IF(AND(C30&gt;=50.1,H30&lt;0),($A$2)*ABS(H30)/40000,0)</f>
        <v>0</v>
      </c>
      <c r="AB30" s="67">
        <f>S30+Z30+AA30</f>
        <v>0.020516749385</v>
      </c>
      <c r="AC30" s="75">
        <f>IF(AB30&gt;=0,AB30,"")</f>
        <v>0.020516749385</v>
      </c>
      <c r="AD30" s="76" t="str">
        <f>IF(AB30&lt;0,AB30,"")</f>
        <v/>
      </c>
      <c r="AE30" s="77"/>
      <c r="AF30" s="84"/>
      <c r="AG30" s="85">
        <f>ROUND((AG29-0.01),2)</f>
        <v>51.26</v>
      </c>
      <c r="AH30" s="87">
        <v>0</v>
      </c>
      <c r="AI30" s="86">
        <v>0</v>
      </c>
    </row>
    <row r="31" spans="1:38" customHeight="1" ht="15.75">
      <c r="A31" s="70">
        <v>0.239583333333333</v>
      </c>
      <c r="B31" s="71">
        <v>0.25</v>
      </c>
      <c r="C31" s="72">
        <v>50.02</v>
      </c>
      <c r="D31" s="73">
        <f>ROUND(C31,2)</f>
        <v>50.02</v>
      </c>
      <c r="E31" s="60">
        <v>184.97</v>
      </c>
      <c r="F31" s="60">
        <v>858.60453</v>
      </c>
      <c r="G31" s="61">
        <f>ABS(F31)</f>
        <v>858.60453</v>
      </c>
      <c r="H31" s="74">
        <v>22.06058</v>
      </c>
      <c r="I31" s="63">
        <f>MAX(H31,-0.12*G31)</f>
        <v>22.06058</v>
      </c>
      <c r="J31" s="63">
        <f>IF(ABS(G31)&lt;=10,0.5,IF(ABS(G31)&lt;=25,1,IF(ABS(G31)&lt;=100,2,10)))</f>
        <v>10</v>
      </c>
      <c r="K31" s="64">
        <f>IF(H31&lt;-J31,1,0)</f>
        <v>0</v>
      </c>
      <c r="L31" s="64">
        <f>IF(K31=K30,L30+K31,0)</f>
        <v>0</v>
      </c>
      <c r="M31" s="65">
        <f>IF(OR(L31=6,L31=12,L31=18,L31=24,L31=30,L31=36,L31=42,L31=48,L31=54,L31=60,L31=66,L31=72,L31=78,L31=84,L31=90,L31=96),1,0)</f>
        <v>0</v>
      </c>
      <c r="N31" s="65">
        <f>IF(H31&gt;J31,1,0)</f>
        <v>1</v>
      </c>
      <c r="O31" s="65">
        <f>IF(N31=N30,O30+N31,0)</f>
        <v>0</v>
      </c>
      <c r="P31" s="65">
        <f>IF(OR(O31=6,O31=12,O31=18,O31=24,O31=30,O31=36,O31=42,O31=48,O31=54,O31=60,O31=66,O31=72,O31=78,O31=84,O31=90,O31=96),1,0)</f>
        <v>0</v>
      </c>
      <c r="Q31" s="66">
        <f>M31+P31</f>
        <v>0</v>
      </c>
      <c r="R31" s="66">
        <f>Q31*ABS(S31)*0.1</f>
        <v>0</v>
      </c>
      <c r="S31" s="67">
        <f>I31*E31/40000</f>
        <v>0.102013637065</v>
      </c>
      <c r="T31" s="60">
        <f>MIN($T$6/100*G31,150)</f>
        <v>103.0325436</v>
      </c>
      <c r="U31" s="60">
        <f>MIN($U$6/100*G31,200)</f>
        <v>128.7906795</v>
      </c>
      <c r="V31" s="60">
        <f>MIN($V$6/100*G31,250)</f>
        <v>171.720906</v>
      </c>
      <c r="W31" s="60">
        <v>0.2</v>
      </c>
      <c r="X31" s="60">
        <v>0.2</v>
      </c>
      <c r="Y31" s="60">
        <v>0.6</v>
      </c>
      <c r="Z31" s="67">
        <f>IF(AND(D31&lt;49.85,H31&gt;0),$C$2*ABS(H31)/40000,(SUMPRODUCT(--(H31&gt;$T31:$V31),(H31-$T31:$V31),($W31:$Y31)))*E31/40000)</f>
        <v>0</v>
      </c>
      <c r="AA31" s="67">
        <f>IF(AND(C31&gt;=50.1,H31&lt;0),($A$2)*ABS(H31)/40000,0)</f>
        <v>0</v>
      </c>
      <c r="AB31" s="67">
        <f>S31+Z31+AA31</f>
        <v>0.102013637065</v>
      </c>
      <c r="AC31" s="75">
        <f>IF(AB31&gt;=0,AB31,"")</f>
        <v>0.102013637065</v>
      </c>
      <c r="AD31" s="76" t="str">
        <f>IF(AB31&lt;0,AB31,"")</f>
        <v/>
      </c>
      <c r="AE31" s="77"/>
      <c r="AF31" s="84"/>
      <c r="AG31" s="85">
        <f>ROUND((AG30-0.01),2)</f>
        <v>51.25</v>
      </c>
      <c r="AH31" s="87">
        <v>0</v>
      </c>
      <c r="AI31" s="86">
        <v>0</v>
      </c>
    </row>
    <row r="32" spans="1:38" customHeight="1" ht="15.75">
      <c r="A32" s="70">
        <v>0.25</v>
      </c>
      <c r="B32" s="71">
        <v>0.260416666666667</v>
      </c>
      <c r="C32" s="72">
        <v>50.04</v>
      </c>
      <c r="D32" s="73">
        <f>ROUND(C32,2)</f>
        <v>50.04</v>
      </c>
      <c r="E32" s="60">
        <v>61.66</v>
      </c>
      <c r="F32" s="60">
        <v>910.1721700000001</v>
      </c>
      <c r="G32" s="61">
        <f>ABS(F32)</f>
        <v>910.1721700000001</v>
      </c>
      <c r="H32" s="74">
        <v>29.70486</v>
      </c>
      <c r="I32" s="63">
        <f>MAX(H32,-0.12*G32)</f>
        <v>29.70486</v>
      </c>
      <c r="J32" s="63">
        <f>IF(ABS(G32)&lt;=10,0.5,IF(ABS(G32)&lt;=25,1,IF(ABS(G32)&lt;=100,2,10)))</f>
        <v>10</v>
      </c>
      <c r="K32" s="64">
        <f>IF(H32&lt;-J32,1,0)</f>
        <v>0</v>
      </c>
      <c r="L32" s="64">
        <f>IF(K32=K31,L31+K32,0)</f>
        <v>0</v>
      </c>
      <c r="M32" s="65">
        <f>IF(OR(L32=6,L32=12,L32=18,L32=24,L32=30,L32=36,L32=42,L32=48,L32=54,L32=60,L32=66,L32=72,L32=78,L32=84,L32=90,L32=96),1,0)</f>
        <v>0</v>
      </c>
      <c r="N32" s="65">
        <f>IF(H32&gt;J32,1,0)</f>
        <v>1</v>
      </c>
      <c r="O32" s="65">
        <f>IF(N32=N31,O31+N32,0)</f>
        <v>1</v>
      </c>
      <c r="P32" s="65">
        <f>IF(OR(O32=6,O32=12,O32=18,O32=24,O32=30,O32=36,O32=42,O32=48,O32=54,O32=60,O32=66,O32=72,O32=78,O32=84,O32=90,O32=96),1,0)</f>
        <v>0</v>
      </c>
      <c r="Q32" s="66">
        <f>M32+P32</f>
        <v>0</v>
      </c>
      <c r="R32" s="66">
        <f>Q32*ABS(S32)*0.1</f>
        <v>0</v>
      </c>
      <c r="S32" s="67">
        <f>I32*E32/40000</f>
        <v>0.04579004169</v>
      </c>
      <c r="T32" s="60">
        <f>MIN($T$6/100*G32,150)</f>
        <v>109.2206604</v>
      </c>
      <c r="U32" s="60">
        <f>MIN($U$6/100*G32,200)</f>
        <v>136.5258255</v>
      </c>
      <c r="V32" s="60">
        <f>MIN($V$6/100*G32,250)</f>
        <v>182.034434</v>
      </c>
      <c r="W32" s="60">
        <v>0.2</v>
      </c>
      <c r="X32" s="60">
        <v>0.2</v>
      </c>
      <c r="Y32" s="60">
        <v>0.6</v>
      </c>
      <c r="Z32" s="67">
        <f>IF(AND(D32&lt;49.85,H32&gt;0),$C$2*ABS(H32)/40000,(SUMPRODUCT(--(H32&gt;$T32:$V32),(H32-$T32:$V32),($W32:$Y32)))*E32/40000)</f>
        <v>0</v>
      </c>
      <c r="AA32" s="67">
        <f>IF(AND(C32&gt;=50.1,H32&lt;0),($A$2)*ABS(H32)/40000,0)</f>
        <v>0</v>
      </c>
      <c r="AB32" s="67">
        <f>S32+Z32+AA32</f>
        <v>0.04579004169</v>
      </c>
      <c r="AC32" s="75">
        <f>IF(AB32&gt;=0,AB32,"")</f>
        <v>0.04579004169</v>
      </c>
      <c r="AD32" s="76" t="str">
        <f>IF(AB32&lt;0,AB32,"")</f>
        <v/>
      </c>
      <c r="AE32" s="77"/>
      <c r="AF32" s="84"/>
      <c r="AG32" s="85">
        <f>ROUND((AG31-0.01),2)</f>
        <v>51.24</v>
      </c>
      <c r="AH32" s="87">
        <v>0</v>
      </c>
      <c r="AI32" s="86">
        <v>0</v>
      </c>
    </row>
    <row r="33" spans="1:38" customHeight="1" ht="15.75">
      <c r="A33" s="70">
        <v>0.260416666666667</v>
      </c>
      <c r="B33" s="71">
        <v>0.270833333333334</v>
      </c>
      <c r="C33" s="72">
        <v>50.01</v>
      </c>
      <c r="D33" s="73">
        <f>ROUND(C33,2)</f>
        <v>50.01</v>
      </c>
      <c r="E33" s="60">
        <v>246.62</v>
      </c>
      <c r="F33" s="60">
        <v>947.05494</v>
      </c>
      <c r="G33" s="61">
        <f>ABS(F33)</f>
        <v>947.05494</v>
      </c>
      <c r="H33" s="74">
        <v>56.24368</v>
      </c>
      <c r="I33" s="63">
        <f>MAX(H33,-0.12*G33)</f>
        <v>56.24368</v>
      </c>
      <c r="J33" s="63">
        <f>IF(ABS(G33)&lt;=10,0.5,IF(ABS(G33)&lt;=25,1,IF(ABS(G33)&lt;=100,2,10)))</f>
        <v>10</v>
      </c>
      <c r="K33" s="64">
        <f>IF(H33&lt;-J33,1,0)</f>
        <v>0</v>
      </c>
      <c r="L33" s="64">
        <f>IF(K33=K32,L32+K33,0)</f>
        <v>0</v>
      </c>
      <c r="M33" s="65">
        <f>IF(OR(L33=6,L33=12,L33=18,L33=24,L33=30,L33=36,L33=42,L33=48,L33=54,L33=60,L33=66,L33=72,L33=78,L33=84,L33=90,L33=96),1,0)</f>
        <v>0</v>
      </c>
      <c r="N33" s="65">
        <f>IF(H33&gt;J33,1,0)</f>
        <v>1</v>
      </c>
      <c r="O33" s="65">
        <f>IF(N33=N32,O32+N33,0)</f>
        <v>2</v>
      </c>
      <c r="P33" s="65">
        <f>IF(OR(O33=6,O33=12,O33=18,O33=24,O33=30,O33=36,O33=42,O33=48,O33=54,O33=60,O33=66,O33=72,O33=78,O33=84,O33=90,O33=96),1,0)</f>
        <v>0</v>
      </c>
      <c r="Q33" s="66">
        <f>M33+P33</f>
        <v>0</v>
      </c>
      <c r="R33" s="66">
        <f>Q33*ABS(S33)*0.1</f>
        <v>0</v>
      </c>
      <c r="S33" s="67">
        <f>I33*E33/40000</f>
        <v>0.34677040904</v>
      </c>
      <c r="T33" s="60">
        <f>MIN($T$6/100*G33,150)</f>
        <v>113.6465928</v>
      </c>
      <c r="U33" s="60">
        <f>MIN($U$6/100*G33,200)</f>
        <v>142.058241</v>
      </c>
      <c r="V33" s="60">
        <f>MIN($V$6/100*G33,250)</f>
        <v>189.410988</v>
      </c>
      <c r="W33" s="60">
        <v>0.2</v>
      </c>
      <c r="X33" s="60">
        <v>0.2</v>
      </c>
      <c r="Y33" s="60">
        <v>0.6</v>
      </c>
      <c r="Z33" s="67">
        <f>IF(AND(D33&lt;49.85,H33&gt;0),$C$2*ABS(H33)/40000,(SUMPRODUCT(--(H33&gt;$T33:$V33),(H33-$T33:$V33),($W33:$Y33)))*E33/40000)</f>
        <v>0</v>
      </c>
      <c r="AA33" s="67">
        <f>IF(AND(C33&gt;=50.1,H33&lt;0),($A$2)*ABS(H33)/40000,0)</f>
        <v>0</v>
      </c>
      <c r="AB33" s="67">
        <f>S33+Z33+AA33</f>
        <v>0.34677040904</v>
      </c>
      <c r="AC33" s="75">
        <f>IF(AB33&gt;=0,AB33,"")</f>
        <v>0.34677040904</v>
      </c>
      <c r="AD33" s="76" t="str">
        <f>IF(AB33&lt;0,AB33,"")</f>
        <v/>
      </c>
      <c r="AE33" s="77"/>
      <c r="AF33" s="84"/>
      <c r="AG33" s="85">
        <f>ROUND((AG32-0.01),2)</f>
        <v>51.23</v>
      </c>
      <c r="AH33" s="87">
        <v>0</v>
      </c>
      <c r="AI33" s="86">
        <v>0</v>
      </c>
    </row>
    <row r="34" spans="1:38" customHeight="1" ht="15.75">
      <c r="A34" s="70">
        <v>0.270833333333333</v>
      </c>
      <c r="B34" s="71">
        <v>0.28125</v>
      </c>
      <c r="C34" s="72">
        <v>50.01</v>
      </c>
      <c r="D34" s="73">
        <f>ROUND(C34,2)</f>
        <v>50.01</v>
      </c>
      <c r="E34" s="60">
        <v>246.62</v>
      </c>
      <c r="F34" s="60">
        <v>1192.66468</v>
      </c>
      <c r="G34" s="61">
        <f>ABS(F34)</f>
        <v>1192.66468</v>
      </c>
      <c r="H34" s="74">
        <v>-75.55141</v>
      </c>
      <c r="I34" s="63">
        <f>MAX(H34,-0.12*G34)</f>
        <v>-75.55141</v>
      </c>
      <c r="J34" s="63">
        <f>IF(ABS(G34)&lt;=10,0.5,IF(ABS(G34)&lt;=25,1,IF(ABS(G34)&lt;=100,2,10)))</f>
        <v>10</v>
      </c>
      <c r="K34" s="64">
        <f>IF(H34&lt;-J34,1,0)</f>
        <v>1</v>
      </c>
      <c r="L34" s="64">
        <f>IF(K34=K33,L33+K34,0)</f>
        <v>0</v>
      </c>
      <c r="M34" s="65">
        <f>IF(OR(L34=6,L34=12,L34=18,L34=24,L34=30,L34=36,L34=42,L34=48,L34=54,L34=60,L34=66,L34=72,L34=78,L34=84,L34=90,L34=96),1,0)</f>
        <v>0</v>
      </c>
      <c r="N34" s="65">
        <f>IF(H34&gt;J34,1,0)</f>
        <v>0</v>
      </c>
      <c r="O34" s="65">
        <f>IF(N34=N33,O33+N34,0)</f>
        <v>0</v>
      </c>
      <c r="P34" s="65">
        <f>IF(OR(O34=6,O34=12,O34=18,O34=24,O34=30,O34=36,O34=42,O34=48,O34=54,O34=60,O34=66,O34=72,O34=78,O34=84,O34=90,O34=96),1,0)</f>
        <v>0</v>
      </c>
      <c r="Q34" s="66">
        <f>M34+P34</f>
        <v>0</v>
      </c>
      <c r="R34" s="66">
        <f>Q34*ABS(S34)*0.1</f>
        <v>0</v>
      </c>
      <c r="S34" s="67">
        <f>I34*E34/40000</f>
        <v>-0.465812218355</v>
      </c>
      <c r="T34" s="60">
        <f>MIN($T$6/100*G34,150)</f>
        <v>143.1197616</v>
      </c>
      <c r="U34" s="60">
        <f>MIN($U$6/100*G34,200)</f>
        <v>178.899702</v>
      </c>
      <c r="V34" s="60">
        <f>MIN($V$6/100*G34,250)</f>
        <v>238.532936</v>
      </c>
      <c r="W34" s="60">
        <v>0.2</v>
      </c>
      <c r="X34" s="60">
        <v>0.2</v>
      </c>
      <c r="Y34" s="60">
        <v>0.6</v>
      </c>
      <c r="Z34" s="67">
        <f>IF(AND(D34&lt;49.85,H34&gt;0),$C$2*ABS(H34)/40000,(SUMPRODUCT(--(H34&gt;$T34:$V34),(H34-$T34:$V34),($W34:$Y34)))*E34/40000)</f>
        <v>0</v>
      </c>
      <c r="AA34" s="67">
        <f>IF(AND(C34&gt;=50.1,H34&lt;0),($A$2)*ABS(H34)/40000,0)</f>
        <v>0</v>
      </c>
      <c r="AB34" s="67">
        <f>S34+Z34+AA34</f>
        <v>-0.465812218355</v>
      </c>
      <c r="AC34" s="75" t="str">
        <f>IF(AB34&gt;=0,AB34,"")</f>
        <v/>
      </c>
      <c r="AD34" s="76">
        <f>IF(AB34&lt;0,AB34,"")</f>
        <v>-0.465812218355</v>
      </c>
      <c r="AE34" s="77"/>
      <c r="AF34" s="84"/>
      <c r="AG34" s="85">
        <f>ROUND((AG33-0.01),2)</f>
        <v>51.22</v>
      </c>
      <c r="AH34" s="87">
        <v>0</v>
      </c>
      <c r="AI34" s="86">
        <v>0</v>
      </c>
    </row>
    <row r="35" spans="1:38" customHeight="1" ht="15.75">
      <c r="A35" s="70">
        <v>0.28125</v>
      </c>
      <c r="B35" s="71">
        <v>0.291666666666667</v>
      </c>
      <c r="C35" s="72">
        <v>49.93</v>
      </c>
      <c r="D35" s="73">
        <f>ROUND(C35,2)</f>
        <v>49.93</v>
      </c>
      <c r="E35" s="60">
        <v>523.41</v>
      </c>
      <c r="F35" s="60">
        <v>1149.62588</v>
      </c>
      <c r="G35" s="61">
        <f>ABS(F35)</f>
        <v>1149.62588</v>
      </c>
      <c r="H35" s="74">
        <v>77.23775000000001</v>
      </c>
      <c r="I35" s="63">
        <f>MAX(H35,-0.12*G35)</f>
        <v>77.23775000000001</v>
      </c>
      <c r="J35" s="63">
        <f>IF(ABS(G35)&lt;=10,0.5,IF(ABS(G35)&lt;=25,1,IF(ABS(G35)&lt;=100,2,10)))</f>
        <v>10</v>
      </c>
      <c r="K35" s="64">
        <f>IF(H35&lt;-J35,1,0)</f>
        <v>0</v>
      </c>
      <c r="L35" s="64">
        <f>IF(K35=K34,L34+K35,0)</f>
        <v>0</v>
      </c>
      <c r="M35" s="65">
        <f>IF(OR(L35=6,L35=12,L35=18,L35=24,L35=30,L35=36,L35=42,L35=48,L35=54,L35=60,L35=66,L35=72,L35=78,L35=84,L35=90,L35=96),1,0)</f>
        <v>0</v>
      </c>
      <c r="N35" s="65">
        <f>IF(H35&gt;J35,1,0)</f>
        <v>1</v>
      </c>
      <c r="O35" s="65">
        <f>IF(N35=N34,O34+N35,0)</f>
        <v>0</v>
      </c>
      <c r="P35" s="65">
        <f>IF(OR(O35=6,O35=12,O35=18,O35=24,O35=30,O35=36,O35=42,O35=48,O35=54,O35=60,O35=66,O35=72,O35=78,O35=84,O35=90,O35=96),1,0)</f>
        <v>0</v>
      </c>
      <c r="Q35" s="66">
        <f>M35+P35</f>
        <v>0</v>
      </c>
      <c r="R35" s="66">
        <f>Q35*ABS(S35)*0.1</f>
        <v>0</v>
      </c>
      <c r="S35" s="67">
        <f>I35*E35/40000</f>
        <v>1.0106752681875</v>
      </c>
      <c r="T35" s="60">
        <f>MIN($T$6/100*G35,150)</f>
        <v>137.9551056</v>
      </c>
      <c r="U35" s="60">
        <f>MIN($U$6/100*G35,200)</f>
        <v>172.443882</v>
      </c>
      <c r="V35" s="60">
        <f>MIN($V$6/100*G35,250)</f>
        <v>229.925176</v>
      </c>
      <c r="W35" s="60">
        <v>0.2</v>
      </c>
      <c r="X35" s="60">
        <v>0.2</v>
      </c>
      <c r="Y35" s="60">
        <v>0.6</v>
      </c>
      <c r="Z35" s="67">
        <f>IF(AND(D35&lt;49.85,H35&gt;0),$C$2*ABS(H35)/40000,(SUMPRODUCT(--(H35&gt;$T35:$V35),(H35-$T35:$V35),($W35:$Y35)))*E35/40000)</f>
        <v>0</v>
      </c>
      <c r="AA35" s="67">
        <f>IF(AND(C35&gt;=50.1,H35&lt;0),($A$2)*ABS(H35)/40000,0)</f>
        <v>0</v>
      </c>
      <c r="AB35" s="67">
        <f>S35+Z35+AA35</f>
        <v>1.0106752681875</v>
      </c>
      <c r="AC35" s="75">
        <f>IF(AB35&gt;=0,AB35,"")</f>
        <v>1.0106752681875</v>
      </c>
      <c r="AD35" s="76" t="str">
        <f>IF(AB35&lt;0,AB35,"")</f>
        <v/>
      </c>
      <c r="AE35" s="77"/>
      <c r="AF35" s="84"/>
      <c r="AG35" s="85">
        <f>ROUND((AG34-0.01),2)</f>
        <v>51.21</v>
      </c>
      <c r="AH35" s="87">
        <v>0</v>
      </c>
      <c r="AI35" s="86">
        <v>0</v>
      </c>
    </row>
    <row r="36" spans="1:38" customHeight="1" ht="15.75">
      <c r="A36" s="70">
        <v>0.291666666666667</v>
      </c>
      <c r="B36" s="71">
        <v>0.302083333333334</v>
      </c>
      <c r="C36" s="72">
        <v>49.97</v>
      </c>
      <c r="D36" s="73">
        <f>ROUND(C36,2)</f>
        <v>49.97</v>
      </c>
      <c r="E36" s="60">
        <v>400.48</v>
      </c>
      <c r="F36" s="60">
        <v>1377.67628</v>
      </c>
      <c r="G36" s="61">
        <f>ABS(F36)</f>
        <v>1377.67628</v>
      </c>
      <c r="H36" s="74">
        <v>-48.05522</v>
      </c>
      <c r="I36" s="63">
        <f>MAX(H36,-0.12*G36)</f>
        <v>-48.05522</v>
      </c>
      <c r="J36" s="63">
        <f>IF(ABS(G36)&lt;=10,0.5,IF(ABS(G36)&lt;=25,1,IF(ABS(G36)&lt;=100,2,10)))</f>
        <v>10</v>
      </c>
      <c r="K36" s="64">
        <f>IF(H36&lt;-J36,1,0)</f>
        <v>1</v>
      </c>
      <c r="L36" s="64">
        <f>IF(K36=K35,L35+K36,0)</f>
        <v>0</v>
      </c>
      <c r="M36" s="65">
        <f>IF(OR(L36=6,L36=12,L36=18,L36=24,L36=30,L36=36,L36=42,L36=48,L36=54,L36=60,L36=66,L36=72,L36=78,L36=84,L36=90,L36=96),1,0)</f>
        <v>0</v>
      </c>
      <c r="N36" s="65">
        <f>IF(H36&gt;J36,1,0)</f>
        <v>0</v>
      </c>
      <c r="O36" s="65">
        <f>IF(N36=N35,O35+N36,0)</f>
        <v>0</v>
      </c>
      <c r="P36" s="65">
        <f>IF(OR(O36=6,O36=12,O36=18,O36=24,O36=30,O36=36,O36=42,O36=48,O36=54,O36=60,O36=66,O36=72,O36=78,O36=84,O36=90,O36=96),1,0)</f>
        <v>0</v>
      </c>
      <c r="Q36" s="66">
        <f>M36+P36</f>
        <v>0</v>
      </c>
      <c r="R36" s="66">
        <f>Q36*ABS(S36)*0.1</f>
        <v>0</v>
      </c>
      <c r="S36" s="67">
        <f>I36*E36/40000</f>
        <v>-0.48112886264</v>
      </c>
      <c r="T36" s="60">
        <f>MIN($T$6/100*G36,150)</f>
        <v>150</v>
      </c>
      <c r="U36" s="60">
        <f>MIN($U$6/100*G36,200)</f>
        <v>200</v>
      </c>
      <c r="V36" s="60">
        <f>MIN($V$6/100*G36,250)</f>
        <v>250</v>
      </c>
      <c r="W36" s="60">
        <v>0.2</v>
      </c>
      <c r="X36" s="60">
        <v>0.2</v>
      </c>
      <c r="Y36" s="60">
        <v>0.6</v>
      </c>
      <c r="Z36" s="67">
        <f>IF(AND(D36&lt;49.85,H36&gt;0),$C$2*ABS(H36)/40000,(SUMPRODUCT(--(H36&gt;$T36:$V36),(H36-$T36:$V36),($W36:$Y36)))*E36/40000)</f>
        <v>0</v>
      </c>
      <c r="AA36" s="67">
        <f>IF(AND(C36&gt;=50.1,H36&lt;0),($A$2)*ABS(H36)/40000,0)</f>
        <v>0</v>
      </c>
      <c r="AB36" s="67">
        <f>S36+Z36+AA36</f>
        <v>-0.48112886264</v>
      </c>
      <c r="AC36" s="75" t="str">
        <f>IF(AB36&gt;=0,AB36,"")</f>
        <v/>
      </c>
      <c r="AD36" s="76">
        <f>IF(AB36&lt;0,AB36,"")</f>
        <v>-0.48112886264</v>
      </c>
      <c r="AE36" s="77"/>
      <c r="AF36" s="84"/>
      <c r="AG36" s="85">
        <f>ROUND((AG35-0.01),2)</f>
        <v>51.2</v>
      </c>
      <c r="AH36" s="87">
        <v>0</v>
      </c>
      <c r="AI36" s="86">
        <v>0</v>
      </c>
    </row>
    <row r="37" spans="1:38" customHeight="1" ht="15.75">
      <c r="A37" s="70">
        <v>0.302083333333333</v>
      </c>
      <c r="B37" s="71">
        <v>0.3125</v>
      </c>
      <c r="C37" s="72">
        <v>49.89</v>
      </c>
      <c r="D37" s="73">
        <f>ROUND(C37,2)</f>
        <v>49.89</v>
      </c>
      <c r="E37" s="60">
        <v>646.34</v>
      </c>
      <c r="F37" s="60">
        <v>1481.33028</v>
      </c>
      <c r="G37" s="61">
        <f>ABS(F37)</f>
        <v>1481.33028</v>
      </c>
      <c r="H37" s="74">
        <v>-82.68329</v>
      </c>
      <c r="I37" s="63">
        <f>MAX(H37,-0.12*G37)</f>
        <v>-82.68329</v>
      </c>
      <c r="J37" s="63">
        <f>IF(ABS(G37)&lt;=10,0.5,IF(ABS(G37)&lt;=25,1,IF(ABS(G37)&lt;=100,2,10)))</f>
        <v>10</v>
      </c>
      <c r="K37" s="64">
        <f>IF(H37&lt;-J37,1,0)</f>
        <v>1</v>
      </c>
      <c r="L37" s="64">
        <f>IF(K37=K36,L36+K37,0)</f>
        <v>1</v>
      </c>
      <c r="M37" s="65">
        <f>IF(OR(L37=6,L37=12,L37=18,L37=24,L37=30,L37=36,L37=42,L37=48,L37=54,L37=60,L37=66,L37=72,L37=78,L37=84,L37=90,L37=96),1,0)</f>
        <v>0</v>
      </c>
      <c r="N37" s="65">
        <f>IF(H37&gt;J37,1,0)</f>
        <v>0</v>
      </c>
      <c r="O37" s="65">
        <f>IF(N37=N36,O36+N37,0)</f>
        <v>0</v>
      </c>
      <c r="P37" s="65">
        <f>IF(OR(O37=6,O37=12,O37=18,O37=24,O37=30,O37=36,O37=42,O37=48,O37=54,O37=60,O37=66,O37=72,O37=78,O37=84,O37=90,O37=96),1,0)</f>
        <v>0</v>
      </c>
      <c r="Q37" s="66">
        <f>M37+P37</f>
        <v>0</v>
      </c>
      <c r="R37" s="66">
        <f>Q37*ABS(S37)*0.1</f>
        <v>0</v>
      </c>
      <c r="S37" s="67">
        <f>I37*E37/40000</f>
        <v>-1.336037941465</v>
      </c>
      <c r="T37" s="60">
        <f>MIN($T$6/100*G37,150)</f>
        <v>150</v>
      </c>
      <c r="U37" s="60">
        <f>MIN($U$6/100*G37,200)</f>
        <v>200</v>
      </c>
      <c r="V37" s="60">
        <f>MIN($V$6/100*G37,250)</f>
        <v>250</v>
      </c>
      <c r="W37" s="60">
        <v>0.2</v>
      </c>
      <c r="X37" s="60">
        <v>0.2</v>
      </c>
      <c r="Y37" s="60">
        <v>0.6</v>
      </c>
      <c r="Z37" s="67">
        <f>IF(AND(D37&lt;49.85,H37&gt;0),$C$2*ABS(H37)/40000,(SUMPRODUCT(--(H37&gt;$T37:$V37),(H37-$T37:$V37),($W37:$Y37)))*E37/40000)</f>
        <v>0</v>
      </c>
      <c r="AA37" s="67">
        <f>IF(AND(C37&gt;=50.1,H37&lt;0),($A$2)*ABS(H37)/40000,0)</f>
        <v>0</v>
      </c>
      <c r="AB37" s="67">
        <f>S37+Z37+AA37</f>
        <v>-1.336037941465</v>
      </c>
      <c r="AC37" s="75" t="str">
        <f>IF(AB37&gt;=0,AB37,"")</f>
        <v/>
      </c>
      <c r="AD37" s="76">
        <f>IF(AB37&lt;0,AB37,"")</f>
        <v>-1.336037941465</v>
      </c>
      <c r="AE37" s="77"/>
      <c r="AF37" s="84"/>
      <c r="AG37" s="85">
        <f>ROUND((AG36-0.01),2)</f>
        <v>51.19</v>
      </c>
      <c r="AH37" s="87">
        <v>0</v>
      </c>
      <c r="AI37" s="86">
        <v>0</v>
      </c>
    </row>
    <row r="38" spans="1:38" customHeight="1" ht="15.75">
      <c r="A38" s="70">
        <v>0.3125</v>
      </c>
      <c r="B38" s="71">
        <v>0.322916666666667</v>
      </c>
      <c r="C38" s="72">
        <v>49.95</v>
      </c>
      <c r="D38" s="73">
        <f>ROUND(C38,2)</f>
        <v>49.95</v>
      </c>
      <c r="E38" s="60">
        <v>461.94</v>
      </c>
      <c r="F38" s="60">
        <v>1543.08147</v>
      </c>
      <c r="G38" s="61">
        <f>ABS(F38)</f>
        <v>1543.08147</v>
      </c>
      <c r="H38" s="74">
        <v>-109.10517</v>
      </c>
      <c r="I38" s="63">
        <f>MAX(H38,-0.12*G38)</f>
        <v>-109.10517</v>
      </c>
      <c r="J38" s="63">
        <f>IF(ABS(G38)&lt;=10,0.5,IF(ABS(G38)&lt;=25,1,IF(ABS(G38)&lt;=100,2,10)))</f>
        <v>10</v>
      </c>
      <c r="K38" s="64">
        <f>IF(H38&lt;-J38,1,0)</f>
        <v>1</v>
      </c>
      <c r="L38" s="64">
        <f>IF(K38=K37,L37+K38,0)</f>
        <v>2</v>
      </c>
      <c r="M38" s="65">
        <f>IF(OR(L38=6,L38=12,L38=18,L38=24,L38=30,L38=36,L38=42,L38=48,L38=54,L38=60,L38=66,L38=72,L38=78,L38=84,L38=90,L38=96),1,0)</f>
        <v>0</v>
      </c>
      <c r="N38" s="65">
        <f>IF(H38&gt;J38,1,0)</f>
        <v>0</v>
      </c>
      <c r="O38" s="65">
        <f>IF(N38=N37,O37+N38,0)</f>
        <v>0</v>
      </c>
      <c r="P38" s="65">
        <f>IF(OR(O38=6,O38=12,O38=18,O38=24,O38=30,O38=36,O38=42,O38=48,O38=54,O38=60,O38=66,O38=72,O38=78,O38=84,O38=90,O38=96),1,0)</f>
        <v>0</v>
      </c>
      <c r="Q38" s="66">
        <f>M38+P38</f>
        <v>0</v>
      </c>
      <c r="R38" s="66">
        <f>Q38*ABS(S38)*0.1</f>
        <v>0</v>
      </c>
      <c r="S38" s="67">
        <f>I38*E38/40000</f>
        <v>-1.260001055745</v>
      </c>
      <c r="T38" s="60">
        <f>MIN($T$6/100*G38,150)</f>
        <v>150</v>
      </c>
      <c r="U38" s="60">
        <f>MIN($U$6/100*G38,200)</f>
        <v>200</v>
      </c>
      <c r="V38" s="60">
        <f>MIN($V$6/100*G38,250)</f>
        <v>250</v>
      </c>
      <c r="W38" s="60">
        <v>0.2</v>
      </c>
      <c r="X38" s="60">
        <v>0.2</v>
      </c>
      <c r="Y38" s="60">
        <v>0.6</v>
      </c>
      <c r="Z38" s="67">
        <f>IF(AND(D38&lt;49.85,H38&gt;0),$C$2*ABS(H38)/40000,(SUMPRODUCT(--(H38&gt;$T38:$V38),(H38-$T38:$V38),($W38:$Y38)))*E38/40000)</f>
        <v>0</v>
      </c>
      <c r="AA38" s="67">
        <f>IF(AND(C38&gt;=50.1,H38&lt;0),($A$2)*ABS(H38)/40000,0)</f>
        <v>0</v>
      </c>
      <c r="AB38" s="67">
        <f>S38+Z38+AA38</f>
        <v>-1.260001055745</v>
      </c>
      <c r="AC38" s="75" t="str">
        <f>IF(AB38&gt;=0,AB38,"")</f>
        <v/>
      </c>
      <c r="AD38" s="76">
        <f>IF(AB38&lt;0,AB38,"")</f>
        <v>-1.260001055745</v>
      </c>
      <c r="AE38" s="77"/>
      <c r="AF38" s="88"/>
      <c r="AG38" s="85">
        <f>ROUND((AG37-0.01),2)</f>
        <v>51.18</v>
      </c>
      <c r="AH38" s="87">
        <v>0</v>
      </c>
      <c r="AI38" s="86">
        <v>0</v>
      </c>
    </row>
    <row r="39" spans="1:38" customHeight="1" ht="15.75">
      <c r="A39" s="70">
        <v>0.322916666666667</v>
      </c>
      <c r="B39" s="71">
        <v>0.333333333333334</v>
      </c>
      <c r="C39" s="72">
        <v>49.99</v>
      </c>
      <c r="D39" s="73">
        <f>ROUND(C39,2)</f>
        <v>49.99</v>
      </c>
      <c r="E39" s="60">
        <v>339.01</v>
      </c>
      <c r="F39" s="60">
        <v>1552.42937</v>
      </c>
      <c r="G39" s="61">
        <f>ABS(F39)</f>
        <v>1552.42937</v>
      </c>
      <c r="H39" s="74">
        <v>-88.60714</v>
      </c>
      <c r="I39" s="63">
        <f>MAX(H39,-0.12*G39)</f>
        <v>-88.60714</v>
      </c>
      <c r="J39" s="63">
        <f>IF(ABS(G39)&lt;=10,0.5,IF(ABS(G39)&lt;=25,1,IF(ABS(G39)&lt;=100,2,10)))</f>
        <v>10</v>
      </c>
      <c r="K39" s="64">
        <f>IF(H39&lt;-J39,1,0)</f>
        <v>1</v>
      </c>
      <c r="L39" s="64">
        <f>IF(K39=K38,L38+K39,0)</f>
        <v>3</v>
      </c>
      <c r="M39" s="65">
        <f>IF(OR(L39=6,L39=12,L39=18,L39=24,L39=30,L39=36,L39=42,L39=48,L39=54,L39=60,L39=66,L39=72,L39=78,L39=84,L39=90,L39=96),1,0)</f>
        <v>0</v>
      </c>
      <c r="N39" s="65">
        <f>IF(H39&gt;J39,1,0)</f>
        <v>0</v>
      </c>
      <c r="O39" s="65">
        <f>IF(N39=N38,O38+N39,0)</f>
        <v>0</v>
      </c>
      <c r="P39" s="65">
        <f>IF(OR(O39=6,O39=12,O39=18,O39=24,O39=30,O39=36,O39=42,O39=48,O39=54,O39=60,O39=66,O39=72,O39=78,O39=84,O39=90,O39=96),1,0)</f>
        <v>0</v>
      </c>
      <c r="Q39" s="66">
        <f>M39+P39</f>
        <v>0</v>
      </c>
      <c r="R39" s="66">
        <f>Q39*ABS(S39)*0.1</f>
        <v>0</v>
      </c>
      <c r="S39" s="67">
        <f>I39*E39/40000</f>
        <v>-0.750967663285</v>
      </c>
      <c r="T39" s="60">
        <f>MIN($T$6/100*G39,150)</f>
        <v>150</v>
      </c>
      <c r="U39" s="60">
        <f>MIN($U$6/100*G39,200)</f>
        <v>200</v>
      </c>
      <c r="V39" s="60">
        <f>MIN($V$6/100*G39,250)</f>
        <v>250</v>
      </c>
      <c r="W39" s="60">
        <v>0.2</v>
      </c>
      <c r="X39" s="60">
        <v>0.2</v>
      </c>
      <c r="Y39" s="60">
        <v>0.6</v>
      </c>
      <c r="Z39" s="67">
        <f>IF(AND(D39&lt;49.85,H39&gt;0),$C$2*ABS(H39)/40000,(SUMPRODUCT(--(H39&gt;$T39:$V39),(H39-$T39:$V39),($W39:$Y39)))*E39/40000)</f>
        <v>0</v>
      </c>
      <c r="AA39" s="67">
        <f>IF(AND(C39&gt;=50.1,H39&lt;0),($A$2)*ABS(H39)/40000,0)</f>
        <v>0</v>
      </c>
      <c r="AB39" s="67">
        <f>S39+Z39+AA39</f>
        <v>-0.750967663285</v>
      </c>
      <c r="AC39" s="75" t="str">
        <f>IF(AB39&gt;=0,AB39,"")</f>
        <v/>
      </c>
      <c r="AD39" s="76">
        <f>IF(AB39&lt;0,AB39,"")</f>
        <v>-0.750967663285</v>
      </c>
      <c r="AE39" s="77"/>
      <c r="AF39" s="89"/>
      <c r="AG39" s="85">
        <f>ROUND((AG38-0.01),2)</f>
        <v>51.17</v>
      </c>
      <c r="AH39" s="87">
        <v>0</v>
      </c>
      <c r="AI39" s="86">
        <v>0</v>
      </c>
    </row>
    <row r="40" spans="1:38" customHeight="1" ht="15.75">
      <c r="A40" s="70">
        <v>0.333333333333333</v>
      </c>
      <c r="B40" s="71">
        <v>0.34375</v>
      </c>
      <c r="C40" s="72">
        <v>50.04</v>
      </c>
      <c r="D40" s="73">
        <f>ROUND(C40,2)</f>
        <v>50.04</v>
      </c>
      <c r="E40" s="60">
        <v>61.66</v>
      </c>
      <c r="F40" s="60">
        <v>1420.86858</v>
      </c>
      <c r="G40" s="61">
        <f>ABS(F40)</f>
        <v>1420.86858</v>
      </c>
      <c r="H40" s="74">
        <v>59.60075</v>
      </c>
      <c r="I40" s="63">
        <f>MAX(H40,-0.12*G40)</f>
        <v>59.60075</v>
      </c>
      <c r="J40" s="63">
        <f>IF(ABS(G40)&lt;=10,0.5,IF(ABS(G40)&lt;=25,1,IF(ABS(G40)&lt;=100,2,10)))</f>
        <v>10</v>
      </c>
      <c r="K40" s="64">
        <f>IF(H40&lt;-J40,1,0)</f>
        <v>0</v>
      </c>
      <c r="L40" s="64">
        <f>IF(K40=K39,L39+K40,0)</f>
        <v>0</v>
      </c>
      <c r="M40" s="65">
        <f>IF(OR(L40=6,L40=12,L40=18,L40=24,L40=30,L40=36,L40=42,L40=48,L40=54,L40=60,L40=66,L40=72,L40=78,L40=84,L40=90,L40=96),1,0)</f>
        <v>0</v>
      </c>
      <c r="N40" s="65">
        <f>IF(H40&gt;J40,1,0)</f>
        <v>1</v>
      </c>
      <c r="O40" s="65">
        <f>IF(N40=N39,O39+N40,0)</f>
        <v>0</v>
      </c>
      <c r="P40" s="65">
        <f>IF(OR(O40=6,O40=12,O40=18,O40=24,O40=30,O40=36,O40=42,O40=48,O40=54,O40=60,O40=66,O40=72,O40=78,O40=84,O40=90,O40=96),1,0)</f>
        <v>0</v>
      </c>
      <c r="Q40" s="66">
        <f>M40+P40</f>
        <v>0</v>
      </c>
      <c r="R40" s="66">
        <f>Q40*ABS(S40)*0.1</f>
        <v>0</v>
      </c>
      <c r="S40" s="67">
        <f>I40*E40/40000</f>
        <v>0.09187455612499999</v>
      </c>
      <c r="T40" s="60">
        <f>MIN($T$6/100*G40,150)</f>
        <v>150</v>
      </c>
      <c r="U40" s="60">
        <f>MIN($U$6/100*G40,200)</f>
        <v>200</v>
      </c>
      <c r="V40" s="60">
        <f>MIN($V$6/100*G40,250)</f>
        <v>250</v>
      </c>
      <c r="W40" s="60">
        <v>0.2</v>
      </c>
      <c r="X40" s="60">
        <v>0.2</v>
      </c>
      <c r="Y40" s="60">
        <v>0.6</v>
      </c>
      <c r="Z40" s="67">
        <f>IF(AND(D40&lt;49.85,H40&gt;0),$C$2*ABS(H40)/40000,(SUMPRODUCT(--(H40&gt;$T40:$V40),(H40-$T40:$V40),($W40:$Y40)))*E40/40000)</f>
        <v>0</v>
      </c>
      <c r="AA40" s="67">
        <f>IF(AND(C40&gt;=50.1,H40&lt;0),($A$2)*ABS(H40)/40000,0)</f>
        <v>0</v>
      </c>
      <c r="AB40" s="67">
        <f>S40+Z40+AA40</f>
        <v>0.09187455612499999</v>
      </c>
      <c r="AC40" s="75">
        <f>IF(AB40&gt;=0,AB40,"")</f>
        <v>0.09187455612499999</v>
      </c>
      <c r="AD40" s="76" t="str">
        <f>IF(AB40&lt;0,AB40,"")</f>
        <v/>
      </c>
      <c r="AE40" s="77"/>
      <c r="AF40" s="89"/>
      <c r="AG40" s="85">
        <f>ROUND((AG39-0.01),2)</f>
        <v>51.16</v>
      </c>
      <c r="AH40" s="87">
        <v>0</v>
      </c>
      <c r="AI40" s="86">
        <v>0</v>
      </c>
    </row>
    <row r="41" spans="1:38" customHeight="1" ht="15.75">
      <c r="A41" s="70">
        <v>0.34375</v>
      </c>
      <c r="B41" s="71">
        <v>0.354166666666667</v>
      </c>
      <c r="C41" s="72">
        <v>50.04</v>
      </c>
      <c r="D41" s="73">
        <f>ROUND(C41,2)</f>
        <v>50.04</v>
      </c>
      <c r="E41" s="60">
        <v>61.66</v>
      </c>
      <c r="F41" s="60">
        <v>1371.07709</v>
      </c>
      <c r="G41" s="61">
        <f>ABS(F41)</f>
        <v>1371.07709</v>
      </c>
      <c r="H41" s="74">
        <v>112.61322</v>
      </c>
      <c r="I41" s="63">
        <f>MAX(H41,-0.12*G41)</f>
        <v>112.61322</v>
      </c>
      <c r="J41" s="63">
        <f>IF(ABS(G41)&lt;=10,0.5,IF(ABS(G41)&lt;=25,1,IF(ABS(G41)&lt;=100,2,10)))</f>
        <v>10</v>
      </c>
      <c r="K41" s="64">
        <f>IF(H41&lt;-J41,1,0)</f>
        <v>0</v>
      </c>
      <c r="L41" s="64">
        <f>IF(K41=K40,L40+K41,0)</f>
        <v>0</v>
      </c>
      <c r="M41" s="65">
        <f>IF(OR(L41=6,L41=12,L41=18,L41=24,L41=30,L41=36,L41=42,L41=48,L41=54,L41=60,L41=66,L41=72,L41=78,L41=84,L41=90,L41=96),1,0)</f>
        <v>0</v>
      </c>
      <c r="N41" s="65">
        <f>IF(H41&gt;J41,1,0)</f>
        <v>1</v>
      </c>
      <c r="O41" s="65">
        <f>IF(N41=N40,O40+N41,0)</f>
        <v>1</v>
      </c>
      <c r="P41" s="65">
        <f>IF(OR(O41=6,O41=12,O41=18,O41=24,O41=30,O41=36,O41=42,O41=48,O41=54,O41=60,O41=66,O41=72,O41=78,O41=84,O41=90,O41=96),1,0)</f>
        <v>0</v>
      </c>
      <c r="Q41" s="66">
        <f>M41+P41</f>
        <v>0</v>
      </c>
      <c r="R41" s="66">
        <f>Q41*ABS(S41)*0.1</f>
        <v>0</v>
      </c>
      <c r="S41" s="67">
        <f>I41*E41/40000</f>
        <v>0.17359327863</v>
      </c>
      <c r="T41" s="60">
        <f>MIN($T$6/100*G41,150)</f>
        <v>150</v>
      </c>
      <c r="U41" s="60">
        <f>MIN($U$6/100*G41,200)</f>
        <v>200</v>
      </c>
      <c r="V41" s="60">
        <f>MIN($V$6/100*G41,250)</f>
        <v>250</v>
      </c>
      <c r="W41" s="60">
        <v>0.2</v>
      </c>
      <c r="X41" s="60">
        <v>0.2</v>
      </c>
      <c r="Y41" s="60">
        <v>0.6</v>
      </c>
      <c r="Z41" s="67">
        <f>IF(AND(D41&lt;49.85,H41&gt;0),$C$2*ABS(H41)/40000,(SUMPRODUCT(--(H41&gt;$T41:$V41),(H41-$T41:$V41),($W41:$Y41)))*E41/40000)</f>
        <v>0</v>
      </c>
      <c r="AA41" s="67">
        <f>IF(AND(C41&gt;=50.1,H41&lt;0),($A$2)*ABS(H41)/40000,0)</f>
        <v>0</v>
      </c>
      <c r="AB41" s="67">
        <f>S41+Z41+AA41</f>
        <v>0.17359327863</v>
      </c>
      <c r="AC41" s="75">
        <f>IF(AB41&gt;=0,AB41,"")</f>
        <v>0.17359327863</v>
      </c>
      <c r="AD41" s="76" t="str">
        <f>IF(AB41&lt;0,AB41,"")</f>
        <v/>
      </c>
      <c r="AE41" s="77"/>
      <c r="AF41" s="89"/>
      <c r="AG41" s="85">
        <f>ROUND((AG40-0.01),2)</f>
        <v>51.15</v>
      </c>
      <c r="AH41" s="87">
        <v>0</v>
      </c>
      <c r="AI41" s="86">
        <v>0</v>
      </c>
    </row>
    <row r="42" spans="1:38" customHeight="1" ht="15.75">
      <c r="A42" s="70">
        <v>0.354166666666667</v>
      </c>
      <c r="B42" s="71">
        <v>0.364583333333334</v>
      </c>
      <c r="C42" s="72">
        <v>50.03</v>
      </c>
      <c r="D42" s="73">
        <f>ROUND(C42,2)</f>
        <v>50.03</v>
      </c>
      <c r="E42" s="60">
        <v>123.31</v>
      </c>
      <c r="F42" s="60">
        <v>1350.85285</v>
      </c>
      <c r="G42" s="61">
        <f>ABS(F42)</f>
        <v>1350.85285</v>
      </c>
      <c r="H42" s="74">
        <v>112.26423</v>
      </c>
      <c r="I42" s="63">
        <f>MAX(H42,-0.12*G42)</f>
        <v>112.26423</v>
      </c>
      <c r="J42" s="63">
        <f>IF(ABS(G42)&lt;=10,0.5,IF(ABS(G42)&lt;=25,1,IF(ABS(G42)&lt;=100,2,10)))</f>
        <v>10</v>
      </c>
      <c r="K42" s="64">
        <f>IF(H42&lt;-J42,1,0)</f>
        <v>0</v>
      </c>
      <c r="L42" s="64">
        <f>IF(K42=K41,L41+K42,0)</f>
        <v>0</v>
      </c>
      <c r="M42" s="65">
        <f>IF(OR(L42=6,L42=12,L42=18,L42=24,L42=30,L42=36,L42=42,L42=48,L42=54,L42=60,L42=66,L42=72,L42=78,L42=84,L42=90,L42=96),1,0)</f>
        <v>0</v>
      </c>
      <c r="N42" s="65">
        <f>IF(H42&gt;J42,1,0)</f>
        <v>1</v>
      </c>
      <c r="O42" s="65">
        <f>IF(N42=N41,O41+N42,0)</f>
        <v>2</v>
      </c>
      <c r="P42" s="65">
        <f>IF(OR(O42=6,O42=12,O42=18,O42=24,O42=30,O42=36,O42=42,O42=48,O42=54,O42=60,O42=66,O42=72,O42=78,O42=84,O42=90,O42=96),1,0)</f>
        <v>0</v>
      </c>
      <c r="Q42" s="66">
        <f>M42+P42</f>
        <v>0</v>
      </c>
      <c r="R42" s="66">
        <f>Q42*ABS(S42)*0.1</f>
        <v>0</v>
      </c>
      <c r="S42" s="67">
        <f>I42*E42/40000</f>
        <v>0.3460825550325</v>
      </c>
      <c r="T42" s="60">
        <f>MIN($T$6/100*G42,150)</f>
        <v>150</v>
      </c>
      <c r="U42" s="60">
        <f>MIN($U$6/100*G42,200)</f>
        <v>200</v>
      </c>
      <c r="V42" s="60">
        <f>MIN($V$6/100*G42,250)</f>
        <v>250</v>
      </c>
      <c r="W42" s="60">
        <v>0.2</v>
      </c>
      <c r="X42" s="60">
        <v>0.2</v>
      </c>
      <c r="Y42" s="60">
        <v>0.6</v>
      </c>
      <c r="Z42" s="67">
        <f>IF(AND(D42&lt;49.85,H42&gt;0),$C$2*ABS(H42)/40000,(SUMPRODUCT(--(H42&gt;$T42:$V42),(H42-$T42:$V42),($W42:$Y42)))*E42/40000)</f>
        <v>0</v>
      </c>
      <c r="AA42" s="67">
        <f>IF(AND(C42&gt;=50.1,H42&lt;0),($A$2)*ABS(H42)/40000,0)</f>
        <v>0</v>
      </c>
      <c r="AB42" s="67">
        <f>S42+Z42+AA42</f>
        <v>0.3460825550325</v>
      </c>
      <c r="AC42" s="75">
        <f>IF(AB42&gt;=0,AB42,"")</f>
        <v>0.3460825550325</v>
      </c>
      <c r="AD42" s="76" t="str">
        <f>IF(AB42&lt;0,AB42,"")</f>
        <v/>
      </c>
      <c r="AE42" s="77"/>
      <c r="AF42" s="89"/>
      <c r="AG42" s="85">
        <f>ROUND((AG41-0.01),2)</f>
        <v>51.14</v>
      </c>
      <c r="AH42" s="87">
        <v>0</v>
      </c>
      <c r="AI42" s="86">
        <v>0</v>
      </c>
    </row>
    <row r="43" spans="1:38" customHeight="1" ht="15.75">
      <c r="A43" s="70">
        <v>0.364583333333333</v>
      </c>
      <c r="B43" s="71">
        <v>0.375</v>
      </c>
      <c r="C43" s="72">
        <v>50.02</v>
      </c>
      <c r="D43" s="73">
        <f>ROUND(C43,2)</f>
        <v>50.02</v>
      </c>
      <c r="E43" s="60">
        <v>184.97</v>
      </c>
      <c r="F43" s="60">
        <v>1383.60916</v>
      </c>
      <c r="G43" s="61">
        <f>ABS(F43)</f>
        <v>1383.60916</v>
      </c>
      <c r="H43" s="74">
        <v>52.55725</v>
      </c>
      <c r="I43" s="63">
        <f>MAX(H43,-0.12*G43)</f>
        <v>52.55725</v>
      </c>
      <c r="J43" s="63">
        <f>IF(ABS(G43)&lt;=10,0.5,IF(ABS(G43)&lt;=25,1,IF(ABS(G43)&lt;=100,2,10)))</f>
        <v>10</v>
      </c>
      <c r="K43" s="64">
        <f>IF(H43&lt;-J43,1,0)</f>
        <v>0</v>
      </c>
      <c r="L43" s="64">
        <f>IF(K43=K42,L42+K43,0)</f>
        <v>0</v>
      </c>
      <c r="M43" s="65">
        <f>IF(OR(L43=6,L43=12,L43=18,L43=24,L43=30,L43=36,L43=42,L43=48,L43=54,L43=60,L43=66,L43=72,L43=78,L43=84,L43=90,L43=96),1,0)</f>
        <v>0</v>
      </c>
      <c r="N43" s="65">
        <f>IF(H43&gt;J43,1,0)</f>
        <v>1</v>
      </c>
      <c r="O43" s="65">
        <f>IF(N43=N42,O42+N43,0)</f>
        <v>3</v>
      </c>
      <c r="P43" s="65">
        <f>IF(OR(O43=6,O43=12,O43=18,O43=24,O43=30,O43=36,O43=42,O43=48,O43=54,O43=60,O43=66,O43=72,O43=78,O43=84,O43=90,O43=96),1,0)</f>
        <v>0</v>
      </c>
      <c r="Q43" s="66">
        <f>M43+P43</f>
        <v>0</v>
      </c>
      <c r="R43" s="66">
        <f>Q43*ABS(S43)*0.1</f>
        <v>0</v>
      </c>
      <c r="S43" s="67">
        <f>I43*E43/40000</f>
        <v>0.2430378633125</v>
      </c>
      <c r="T43" s="60">
        <f>MIN($T$6/100*G43,150)</f>
        <v>150</v>
      </c>
      <c r="U43" s="60">
        <f>MIN($U$6/100*G43,200)</f>
        <v>200</v>
      </c>
      <c r="V43" s="60">
        <f>MIN($V$6/100*G43,250)</f>
        <v>250</v>
      </c>
      <c r="W43" s="60">
        <v>0.2</v>
      </c>
      <c r="X43" s="60">
        <v>0.2</v>
      </c>
      <c r="Y43" s="60">
        <v>0.6</v>
      </c>
      <c r="Z43" s="67">
        <f>IF(AND(D43&lt;49.85,H43&gt;0),$C$2*ABS(H43)/40000,(SUMPRODUCT(--(H43&gt;$T43:$V43),(H43-$T43:$V43),($W43:$Y43)))*E43/40000)</f>
        <v>0</v>
      </c>
      <c r="AA43" s="67">
        <f>IF(AND(C43&gt;=50.1,H43&lt;0),($A$2)*ABS(H43)/40000,0)</f>
        <v>0</v>
      </c>
      <c r="AB43" s="67">
        <f>S43+Z43+AA43</f>
        <v>0.2430378633125</v>
      </c>
      <c r="AC43" s="75">
        <f>IF(AB43&gt;=0,AB43,"")</f>
        <v>0.2430378633125</v>
      </c>
      <c r="AD43" s="76" t="str">
        <f>IF(AB43&lt;0,AB43,"")</f>
        <v/>
      </c>
      <c r="AE43" s="77"/>
      <c r="AF43" s="89"/>
      <c r="AG43" s="85">
        <f>ROUND((AG42-0.01),2)</f>
        <v>51.13</v>
      </c>
      <c r="AH43" s="87">
        <v>0</v>
      </c>
      <c r="AI43" s="86">
        <v>0</v>
      </c>
      <c r="AK43" s="90"/>
    </row>
    <row r="44" spans="1:38" customHeight="1" ht="15.75">
      <c r="A44" s="70">
        <v>0.375</v>
      </c>
      <c r="B44" s="71">
        <v>0.385416666666667</v>
      </c>
      <c r="C44" s="72">
        <v>50.02</v>
      </c>
      <c r="D44" s="73">
        <f>ROUND(C44,2)</f>
        <v>50.02</v>
      </c>
      <c r="E44" s="60">
        <v>184.97</v>
      </c>
      <c r="F44" s="60">
        <v>1380.13588</v>
      </c>
      <c r="G44" s="61">
        <f>ABS(F44)</f>
        <v>1380.13588</v>
      </c>
      <c r="H44" s="74">
        <v>58.68595</v>
      </c>
      <c r="I44" s="63">
        <f>MAX(H44,-0.12*G44)</f>
        <v>58.68595</v>
      </c>
      <c r="J44" s="63">
        <f>IF(ABS(G44)&lt;=10,0.5,IF(ABS(G44)&lt;=25,1,IF(ABS(G44)&lt;=100,2,10)))</f>
        <v>10</v>
      </c>
      <c r="K44" s="64">
        <f>IF(H44&lt;-J44,1,0)</f>
        <v>0</v>
      </c>
      <c r="L44" s="64">
        <f>IF(K44=K43,L43+K44,0)</f>
        <v>0</v>
      </c>
      <c r="M44" s="65">
        <f>IF(OR(L44=6,L44=12,L44=18,L44=24,L44=30,L44=36,L44=42,L44=48,L44=54,L44=60,L44=66,L44=72,L44=78,L44=84,L44=90,L44=96),1,0)</f>
        <v>0</v>
      </c>
      <c r="N44" s="65">
        <f>IF(H44&gt;J44,1,0)</f>
        <v>1</v>
      </c>
      <c r="O44" s="65">
        <f>IF(N44=N43,O43+N44,0)</f>
        <v>4</v>
      </c>
      <c r="P44" s="65">
        <f>IF(OR(O44=6,O44=12,O44=18,O44=24,O44=30,O44=36,O44=42,O44=48,O44=54,O44=60,O44=66,O44=72,O44=78,O44=84,O44=90,O44=96),1,0)</f>
        <v>0</v>
      </c>
      <c r="Q44" s="66">
        <f>M44+P44</f>
        <v>0</v>
      </c>
      <c r="R44" s="66">
        <f>Q44*ABS(S44)*0.1</f>
        <v>0</v>
      </c>
      <c r="S44" s="67">
        <f>I44*E44/40000</f>
        <v>0.2713785042875</v>
      </c>
      <c r="T44" s="60">
        <f>MIN($T$6/100*G44,150)</f>
        <v>150</v>
      </c>
      <c r="U44" s="60">
        <f>MIN($U$6/100*G44,200)</f>
        <v>200</v>
      </c>
      <c r="V44" s="60">
        <f>MIN($V$6/100*G44,250)</f>
        <v>250</v>
      </c>
      <c r="W44" s="60">
        <v>0.2</v>
      </c>
      <c r="X44" s="60">
        <v>0.2</v>
      </c>
      <c r="Y44" s="60">
        <v>0.6</v>
      </c>
      <c r="Z44" s="67">
        <f>IF(AND(D44&lt;49.85,H44&gt;0),$C$2*ABS(H44)/40000,(SUMPRODUCT(--(H44&gt;$T44:$V44),(H44-$T44:$V44),($W44:$Y44)))*E44/40000)</f>
        <v>0</v>
      </c>
      <c r="AA44" s="67">
        <f>IF(AND(C44&gt;=50.1,H44&lt;0),($A$2)*ABS(H44)/40000,0)</f>
        <v>0</v>
      </c>
      <c r="AB44" s="67">
        <f>S44+Z44+AA44</f>
        <v>0.2713785042875</v>
      </c>
      <c r="AC44" s="75">
        <f>IF(AB44&gt;=0,AB44,"")</f>
        <v>0.2713785042875</v>
      </c>
      <c r="AD44" s="76" t="str">
        <f>IF(AB44&lt;0,AB44,"")</f>
        <v/>
      </c>
      <c r="AE44" s="77"/>
      <c r="AF44" s="89"/>
      <c r="AG44" s="85">
        <f>ROUND((AG43-0.01),2)</f>
        <v>51.12</v>
      </c>
      <c r="AH44" s="87">
        <v>0</v>
      </c>
      <c r="AI44" s="86">
        <v>0</v>
      </c>
    </row>
    <row r="45" spans="1:38" customHeight="1" ht="15.75">
      <c r="A45" s="70">
        <v>0.385416666666667</v>
      </c>
      <c r="B45" s="71">
        <v>0.395833333333334</v>
      </c>
      <c r="C45" s="72">
        <v>50.02</v>
      </c>
      <c r="D45" s="73">
        <f>ROUND(C45,2)</f>
        <v>50.02</v>
      </c>
      <c r="E45" s="60">
        <v>184.97</v>
      </c>
      <c r="F45" s="60">
        <v>1399.20731</v>
      </c>
      <c r="G45" s="61">
        <f>ABS(F45)</f>
        <v>1399.20731</v>
      </c>
      <c r="H45" s="74">
        <v>41.73079</v>
      </c>
      <c r="I45" s="63">
        <f>MAX(H45,-0.12*G45)</f>
        <v>41.73079</v>
      </c>
      <c r="J45" s="63">
        <f>IF(ABS(G45)&lt;=10,0.5,IF(ABS(G45)&lt;=25,1,IF(ABS(G45)&lt;=100,2,10)))</f>
        <v>10</v>
      </c>
      <c r="K45" s="64">
        <f>IF(H45&lt;-J45,1,0)</f>
        <v>0</v>
      </c>
      <c r="L45" s="64">
        <f>IF(K45=K44,L44+K45,0)</f>
        <v>0</v>
      </c>
      <c r="M45" s="65">
        <f>IF(OR(L45=6,L45=12,L45=18,L45=24,L45=30,L45=36,L45=42,L45=48,L45=54,L45=60,L45=66,L45=72,L45=78,L45=84,L45=90,L45=96),1,0)</f>
        <v>0</v>
      </c>
      <c r="N45" s="65">
        <f>IF(H45&gt;J45,1,0)</f>
        <v>1</v>
      </c>
      <c r="O45" s="65">
        <f>IF(N45=N44,O44+N45,0)</f>
        <v>5</v>
      </c>
      <c r="P45" s="65">
        <f>IF(OR(O45=6,O45=12,O45=18,O45=24,O45=30,O45=36,O45=42,O45=48,O45=54,O45=60,O45=66,O45=72,O45=78,O45=84,O45=90,O45=96),1,0)</f>
        <v>0</v>
      </c>
      <c r="Q45" s="66">
        <f>M45+P45</f>
        <v>0</v>
      </c>
      <c r="R45" s="66">
        <f>Q45*ABS(S45)*0.1</f>
        <v>0</v>
      </c>
      <c r="S45" s="67">
        <f>I45*E45/40000</f>
        <v>0.1929736056575</v>
      </c>
      <c r="T45" s="60">
        <f>MIN($T$6/100*G45,150)</f>
        <v>150</v>
      </c>
      <c r="U45" s="60">
        <f>MIN($U$6/100*G45,200)</f>
        <v>200</v>
      </c>
      <c r="V45" s="60">
        <f>MIN($V$6/100*G45,250)</f>
        <v>250</v>
      </c>
      <c r="W45" s="60">
        <v>0.2</v>
      </c>
      <c r="X45" s="60">
        <v>0.2</v>
      </c>
      <c r="Y45" s="60">
        <v>0.6</v>
      </c>
      <c r="Z45" s="67">
        <f>IF(AND(D45&lt;49.85,H45&gt;0),$C$2*ABS(H45)/40000,(SUMPRODUCT(--(H45&gt;$T45:$V45),(H45-$T45:$V45),($W45:$Y45)))*E45/40000)</f>
        <v>0</v>
      </c>
      <c r="AA45" s="67">
        <f>IF(AND(C45&gt;=50.1,H45&lt;0),($A$2)*ABS(H45)/40000,0)</f>
        <v>0</v>
      </c>
      <c r="AB45" s="67">
        <f>S45+Z45+AA45</f>
        <v>0.1929736056575</v>
      </c>
      <c r="AC45" s="75">
        <f>IF(AB45&gt;=0,AB45,"")</f>
        <v>0.1929736056575</v>
      </c>
      <c r="AD45" s="76" t="str">
        <f>IF(AB45&lt;0,AB45,"")</f>
        <v/>
      </c>
      <c r="AE45" s="77"/>
      <c r="AF45" s="89"/>
      <c r="AG45" s="85">
        <f>ROUND((AG44-0.01),2)</f>
        <v>51.11</v>
      </c>
      <c r="AH45" s="87">
        <v>0</v>
      </c>
      <c r="AI45" s="86">
        <v>0</v>
      </c>
    </row>
    <row r="46" spans="1:38" customHeight="1" ht="15.75">
      <c r="A46" s="70">
        <v>0.395833333333333</v>
      </c>
      <c r="B46" s="71">
        <v>0.40625</v>
      </c>
      <c r="C46" s="72">
        <v>50</v>
      </c>
      <c r="D46" s="73">
        <f>ROUND(C46,2)</f>
        <v>50</v>
      </c>
      <c r="E46" s="60">
        <v>308.28</v>
      </c>
      <c r="F46" s="60">
        <v>1409.09049</v>
      </c>
      <c r="G46" s="61">
        <f>ABS(F46)</f>
        <v>1409.09049</v>
      </c>
      <c r="H46" s="74">
        <v>11.56954</v>
      </c>
      <c r="I46" s="63">
        <f>MAX(H46,-0.12*G46)</f>
        <v>11.56954</v>
      </c>
      <c r="J46" s="63">
        <f>IF(ABS(G46)&lt;=10,0.5,IF(ABS(G46)&lt;=25,1,IF(ABS(G46)&lt;=100,2,10)))</f>
        <v>10</v>
      </c>
      <c r="K46" s="64">
        <f>IF(H46&lt;-J46,1,0)</f>
        <v>0</v>
      </c>
      <c r="L46" s="64">
        <f>IF(K46=K45,L45+K46,0)</f>
        <v>0</v>
      </c>
      <c r="M46" s="65">
        <f>IF(OR(L46=6,L46=12,L46=18,L46=24,L46=30,L46=36,L46=42,L46=48,L46=54,L46=60,L46=66,L46=72,L46=78,L46=84,L46=90,L46=96),1,0)</f>
        <v>0</v>
      </c>
      <c r="N46" s="65">
        <f>IF(H46&gt;J46,1,0)</f>
        <v>1</v>
      </c>
      <c r="O46" s="65">
        <f>IF(N46=N45,O45+N46,0)</f>
        <v>6</v>
      </c>
      <c r="P46" s="65">
        <f>IF(OR(O46=6,O46=12,O46=18,O46=24,O46=30,O46=36,O46=42,O46=48,O46=54,O46=60,O46=66,O46=72,O46=78,O46=84,O46=90,O46=96),1,0)</f>
        <v>1</v>
      </c>
      <c r="Q46" s="66">
        <f>M46+P46</f>
        <v>1</v>
      </c>
      <c r="R46" s="66">
        <f>Q46*ABS(S46)*0.1</f>
        <v>0.008916644478</v>
      </c>
      <c r="S46" s="67">
        <f>I46*E46/40000</f>
        <v>0.08916644477999999</v>
      </c>
      <c r="T46" s="60">
        <f>MIN($T$6/100*G46,150)</f>
        <v>150</v>
      </c>
      <c r="U46" s="60">
        <f>MIN($U$6/100*G46,200)</f>
        <v>200</v>
      </c>
      <c r="V46" s="60">
        <f>MIN($V$6/100*G46,250)</f>
        <v>250</v>
      </c>
      <c r="W46" s="60">
        <v>0.2</v>
      </c>
      <c r="X46" s="60">
        <v>0.2</v>
      </c>
      <c r="Y46" s="60">
        <v>0.6</v>
      </c>
      <c r="Z46" s="67">
        <f>IF(AND(D46&lt;49.85,H46&gt;0),$C$2*ABS(H46)/40000,(SUMPRODUCT(--(H46&gt;$T46:$V46),(H46-$T46:$V46),($W46:$Y46)))*E46/40000)</f>
        <v>0</v>
      </c>
      <c r="AA46" s="67">
        <f>IF(AND(C46&gt;=50.1,H46&lt;0),($A$2)*ABS(H46)/40000,0)</f>
        <v>0</v>
      </c>
      <c r="AB46" s="67">
        <f>S46+Z46+AA46</f>
        <v>0.08916644477999999</v>
      </c>
      <c r="AC46" s="75">
        <f>IF(AB46&gt;=0,AB46,"")</f>
        <v>0.08916644477999999</v>
      </c>
      <c r="AD46" s="76" t="str">
        <f>IF(AB46&lt;0,AB46,"")</f>
        <v/>
      </c>
      <c r="AE46" s="77"/>
      <c r="AF46" s="89"/>
      <c r="AG46" s="85">
        <f>ROUND((AG45-0.01),2)</f>
        <v>51.1</v>
      </c>
      <c r="AH46" s="87">
        <v>0</v>
      </c>
      <c r="AI46" s="86">
        <v>0</v>
      </c>
    </row>
    <row r="47" spans="1:38" customHeight="1" ht="15.75">
      <c r="A47" s="70">
        <v>0.40625</v>
      </c>
      <c r="B47" s="71">
        <v>0.416666666666667</v>
      </c>
      <c r="C47" s="72">
        <v>50</v>
      </c>
      <c r="D47" s="73">
        <f>ROUND(C47,2)</f>
        <v>50</v>
      </c>
      <c r="E47" s="60">
        <v>308.28</v>
      </c>
      <c r="F47" s="60">
        <v>1358.45153</v>
      </c>
      <c r="G47" s="61">
        <f>ABS(F47)</f>
        <v>1358.45153</v>
      </c>
      <c r="H47" s="74">
        <v>44.62271</v>
      </c>
      <c r="I47" s="63">
        <f>MAX(H47,-0.12*G47)</f>
        <v>44.62271</v>
      </c>
      <c r="J47" s="63">
        <f>IF(ABS(G47)&lt;=10,0.5,IF(ABS(G47)&lt;=25,1,IF(ABS(G47)&lt;=100,2,10)))</f>
        <v>10</v>
      </c>
      <c r="K47" s="64">
        <f>IF(H47&lt;-J47,1,0)</f>
        <v>0</v>
      </c>
      <c r="L47" s="64">
        <f>IF(K47=K46,L46+K47,0)</f>
        <v>0</v>
      </c>
      <c r="M47" s="65">
        <f>IF(OR(L47=6,L47=12,L47=18,L47=24,L47=30,L47=36,L47=42,L47=48,L47=54,L47=60,L47=66,L47=72,L47=78,L47=84,L47=90,L47=96),1,0)</f>
        <v>0</v>
      </c>
      <c r="N47" s="65">
        <f>IF(H47&gt;J47,1,0)</f>
        <v>1</v>
      </c>
      <c r="O47" s="65">
        <f>IF(N47=N46,O46+N47,0)</f>
        <v>7</v>
      </c>
      <c r="P47" s="65">
        <f>IF(OR(O47=6,O47=12,O47=18,O47=24,O47=30,O47=36,O47=42,O47=48,O47=54,O47=60,O47=66,O47=72,O47=78,O47=84,O47=90,O47=96),1,0)</f>
        <v>0</v>
      </c>
      <c r="Q47" s="66">
        <f>M47+P47</f>
        <v>0</v>
      </c>
      <c r="R47" s="66">
        <f>Q47*ABS(S47)*0.1</f>
        <v>0</v>
      </c>
      <c r="S47" s="67">
        <f>I47*E47/40000</f>
        <v>0.34390722597</v>
      </c>
      <c r="T47" s="60">
        <f>MIN($T$6/100*G47,150)</f>
        <v>150</v>
      </c>
      <c r="U47" s="60">
        <f>MIN($U$6/100*G47,200)</f>
        <v>200</v>
      </c>
      <c r="V47" s="60">
        <f>MIN($V$6/100*G47,250)</f>
        <v>250</v>
      </c>
      <c r="W47" s="60">
        <v>0.2</v>
      </c>
      <c r="X47" s="60">
        <v>0.2</v>
      </c>
      <c r="Y47" s="60">
        <v>0.6</v>
      </c>
      <c r="Z47" s="67">
        <f>IF(AND(D47&lt;49.85,H47&gt;0),$C$2*ABS(H47)/40000,(SUMPRODUCT(--(H47&gt;$T47:$V47),(H47-$T47:$V47),($W47:$Y47)))*E47/40000)</f>
        <v>0</v>
      </c>
      <c r="AA47" s="67">
        <f>IF(AND(C47&gt;=50.1,H47&lt;0),($A$2)*ABS(H47)/40000,0)</f>
        <v>0</v>
      </c>
      <c r="AB47" s="67">
        <f>S47+Z47+AA47</f>
        <v>0.34390722597</v>
      </c>
      <c r="AC47" s="75">
        <f>IF(AB47&gt;=0,AB47,"")</f>
        <v>0.34390722597</v>
      </c>
      <c r="AD47" s="76" t="str">
        <f>IF(AB47&lt;0,AB47,"")</f>
        <v/>
      </c>
      <c r="AE47" s="77"/>
      <c r="AF47" s="89"/>
      <c r="AG47" s="85">
        <f>ROUND((AG46-0.01),2)</f>
        <v>51.09</v>
      </c>
      <c r="AH47" s="87">
        <v>0</v>
      </c>
      <c r="AI47" s="86">
        <v>0</v>
      </c>
    </row>
    <row r="48" spans="1:38" customHeight="1" ht="15.75">
      <c r="A48" s="70">
        <v>0.416666666666667</v>
      </c>
      <c r="B48" s="71">
        <v>0.427083333333334</v>
      </c>
      <c r="C48" s="72">
        <v>49.97</v>
      </c>
      <c r="D48" s="73">
        <f>ROUND(C48,2)</f>
        <v>49.97</v>
      </c>
      <c r="E48" s="60">
        <v>400.48</v>
      </c>
      <c r="F48" s="60">
        <v>1293.73537</v>
      </c>
      <c r="G48" s="61">
        <f>ABS(F48)</f>
        <v>1293.73537</v>
      </c>
      <c r="H48" s="74">
        <v>109.46989</v>
      </c>
      <c r="I48" s="63">
        <f>MAX(H48,-0.12*G48)</f>
        <v>109.46989</v>
      </c>
      <c r="J48" s="63">
        <f>IF(ABS(G48)&lt;=10,0.5,IF(ABS(G48)&lt;=25,1,IF(ABS(G48)&lt;=100,2,10)))</f>
        <v>10</v>
      </c>
      <c r="K48" s="64">
        <f>IF(H48&lt;-J48,1,0)</f>
        <v>0</v>
      </c>
      <c r="L48" s="64">
        <f>IF(K48=K47,L47+K48,0)</f>
        <v>0</v>
      </c>
      <c r="M48" s="65">
        <f>IF(OR(L48=6,L48=12,L48=18,L48=24,L48=30,L48=36,L48=42,L48=48,L48=54,L48=60,L48=66,L48=72,L48=78,L48=84,L48=90,L48=96),1,0)</f>
        <v>0</v>
      </c>
      <c r="N48" s="65">
        <f>IF(H48&gt;J48,1,0)</f>
        <v>1</v>
      </c>
      <c r="O48" s="65">
        <f>IF(N48=N47,O47+N48,0)</f>
        <v>8</v>
      </c>
      <c r="P48" s="65">
        <f>IF(OR(O48=6,O48=12,O48=18,O48=24,O48=30,O48=36,O48=42,O48=48,O48=54,O48=60,O48=66,O48=72,O48=78,O48=84,O48=90,O48=96),1,0)</f>
        <v>0</v>
      </c>
      <c r="Q48" s="66">
        <f>M48+P48</f>
        <v>0</v>
      </c>
      <c r="R48" s="66">
        <f>Q48*ABS(S48)*0.1</f>
        <v>0</v>
      </c>
      <c r="S48" s="67">
        <f>I48*E48/40000</f>
        <v>1.09601253868</v>
      </c>
      <c r="T48" s="60">
        <f>MIN($T$6/100*G48,150)</f>
        <v>150</v>
      </c>
      <c r="U48" s="60">
        <f>MIN($U$6/100*G48,200)</f>
        <v>194.0603055</v>
      </c>
      <c r="V48" s="60">
        <f>MIN($V$6/100*G48,250)</f>
        <v>250</v>
      </c>
      <c r="W48" s="60">
        <v>0.2</v>
      </c>
      <c r="X48" s="60">
        <v>0.2</v>
      </c>
      <c r="Y48" s="60">
        <v>0.6</v>
      </c>
      <c r="Z48" s="67">
        <f>IF(AND(D48&lt;49.85,H48&gt;0),$C$2*ABS(H48)/40000,(SUMPRODUCT(--(H48&gt;$T48:$V48),(H48-$T48:$V48),($W48:$Y48)))*E48/40000)</f>
        <v>0</v>
      </c>
      <c r="AA48" s="67">
        <f>IF(AND(C48&gt;=50.1,H48&lt;0),($A$2)*ABS(H48)/40000,0)</f>
        <v>0</v>
      </c>
      <c r="AB48" s="67">
        <f>S48+Z48+AA48</f>
        <v>1.09601253868</v>
      </c>
      <c r="AC48" s="75">
        <f>IF(AB48&gt;=0,AB48,"")</f>
        <v>1.09601253868</v>
      </c>
      <c r="AD48" s="76" t="str">
        <f>IF(AB48&lt;0,AB48,"")</f>
        <v/>
      </c>
      <c r="AE48" s="77"/>
      <c r="AF48" s="89"/>
      <c r="AG48" s="85">
        <f>ROUND((AG47-0.01),2)</f>
        <v>51.08</v>
      </c>
      <c r="AH48" s="87">
        <v>0</v>
      </c>
      <c r="AI48" s="86">
        <v>0</v>
      </c>
    </row>
    <row r="49" spans="1:38" customHeight="1" ht="15.75">
      <c r="A49" s="70">
        <v>0.427083333333333</v>
      </c>
      <c r="B49" s="71">
        <v>0.4375</v>
      </c>
      <c r="C49" s="72">
        <v>50</v>
      </c>
      <c r="D49" s="73">
        <f>ROUND(C49,2)</f>
        <v>50</v>
      </c>
      <c r="E49" s="60">
        <v>308.28</v>
      </c>
      <c r="F49" s="60">
        <v>1288.66273</v>
      </c>
      <c r="G49" s="61">
        <f>ABS(F49)</f>
        <v>1288.66273</v>
      </c>
      <c r="H49" s="74">
        <v>41.42459</v>
      </c>
      <c r="I49" s="63">
        <f>MAX(H49,-0.12*G49)</f>
        <v>41.42459</v>
      </c>
      <c r="J49" s="63">
        <f>IF(ABS(G49)&lt;=10,0.5,IF(ABS(G49)&lt;=25,1,IF(ABS(G49)&lt;=100,2,10)))</f>
        <v>10</v>
      </c>
      <c r="K49" s="64">
        <f>IF(H49&lt;-J49,1,0)</f>
        <v>0</v>
      </c>
      <c r="L49" s="64">
        <f>IF(K49=K48,L48+K49,0)</f>
        <v>0</v>
      </c>
      <c r="M49" s="65">
        <f>IF(OR(L49=6,L49=12,L49=18,L49=24,L49=30,L49=36,L49=42,L49=48,L49=54,L49=60,L49=66,L49=72,L49=78,L49=84,L49=90,L49=96),1,0)</f>
        <v>0</v>
      </c>
      <c r="N49" s="65">
        <f>IF(H49&gt;J49,1,0)</f>
        <v>1</v>
      </c>
      <c r="O49" s="65">
        <f>IF(N49=N48,O48+N49,0)</f>
        <v>9</v>
      </c>
      <c r="P49" s="65">
        <f>IF(OR(O49=6,O49=12,O49=18,O49=24,O49=30,O49=36,O49=42,O49=48,O49=54,O49=60,O49=66,O49=72,O49=78,O49=84,O49=90,O49=96),1,0)</f>
        <v>0</v>
      </c>
      <c r="Q49" s="66">
        <f>M49+P49</f>
        <v>0</v>
      </c>
      <c r="R49" s="66">
        <f>Q49*ABS(S49)*0.1</f>
        <v>0</v>
      </c>
      <c r="S49" s="67">
        <f>I49*E49/40000</f>
        <v>0.31925931513</v>
      </c>
      <c r="T49" s="60">
        <f>MIN($T$6/100*G49,150)</f>
        <v>150</v>
      </c>
      <c r="U49" s="60">
        <f>MIN($U$6/100*G49,200)</f>
        <v>193.2994095</v>
      </c>
      <c r="V49" s="60">
        <f>MIN($V$6/100*G49,250)</f>
        <v>250</v>
      </c>
      <c r="W49" s="60">
        <v>0.2</v>
      </c>
      <c r="X49" s="60">
        <v>0.2</v>
      </c>
      <c r="Y49" s="60">
        <v>0.6</v>
      </c>
      <c r="Z49" s="67">
        <f>IF(AND(D49&lt;49.85,H49&gt;0),$C$2*ABS(H49)/40000,(SUMPRODUCT(--(H49&gt;$T49:$V49),(H49-$T49:$V49),($W49:$Y49)))*E49/40000)</f>
        <v>0</v>
      </c>
      <c r="AA49" s="67">
        <f>IF(AND(C49&gt;=50.1,H49&lt;0),($A$2)*ABS(H49)/40000,0)</f>
        <v>0</v>
      </c>
      <c r="AB49" s="67">
        <f>S49+Z49+AA49</f>
        <v>0.31925931513</v>
      </c>
      <c r="AC49" s="75">
        <f>IF(AB49&gt;=0,AB49,"")</f>
        <v>0.31925931513</v>
      </c>
      <c r="AD49" s="76" t="str">
        <f>IF(AB49&lt;0,AB49,"")</f>
        <v/>
      </c>
      <c r="AE49" s="77"/>
      <c r="AF49" s="89"/>
      <c r="AG49" s="91">
        <f>ROUND((AG48-0.01),2)</f>
        <v>51.07</v>
      </c>
      <c r="AH49" s="87">
        <v>0</v>
      </c>
      <c r="AI49" s="86">
        <v>0</v>
      </c>
    </row>
    <row r="50" spans="1:38" customHeight="1" ht="15.75">
      <c r="A50" s="70">
        <v>0.4375</v>
      </c>
      <c r="B50" s="71">
        <v>0.447916666666667</v>
      </c>
      <c r="C50" s="72">
        <v>50.01</v>
      </c>
      <c r="D50" s="73">
        <f>ROUND(C50,2)</f>
        <v>50.01</v>
      </c>
      <c r="E50" s="60">
        <v>246.62</v>
      </c>
      <c r="F50" s="60">
        <v>1261.59246</v>
      </c>
      <c r="G50" s="61">
        <f>ABS(F50)</f>
        <v>1261.59246</v>
      </c>
      <c r="H50" s="74">
        <v>46.01906</v>
      </c>
      <c r="I50" s="63">
        <f>MAX(H50,-0.12*G50)</f>
        <v>46.01906</v>
      </c>
      <c r="J50" s="63">
        <f>IF(ABS(G50)&lt;=10,0.5,IF(ABS(G50)&lt;=25,1,IF(ABS(G50)&lt;=100,2,10)))</f>
        <v>10</v>
      </c>
      <c r="K50" s="64">
        <f>IF(H50&lt;-J50,1,0)</f>
        <v>0</v>
      </c>
      <c r="L50" s="64">
        <f>IF(K50=K49,L49+K50,0)</f>
        <v>0</v>
      </c>
      <c r="M50" s="65">
        <f>IF(OR(L50=6,L50=12,L50=18,L50=24,L50=30,L50=36,L50=42,L50=48,L50=54,L50=60,L50=66,L50=72,L50=78,L50=84,L50=90,L50=96),1,0)</f>
        <v>0</v>
      </c>
      <c r="N50" s="65">
        <f>IF(H50&gt;J50,1,0)</f>
        <v>1</v>
      </c>
      <c r="O50" s="65">
        <f>IF(N50=N49,O49+N50,0)</f>
        <v>10</v>
      </c>
      <c r="P50" s="65">
        <f>IF(OR(O50=6,O50=12,O50=18,O50=24,O50=30,O50=36,O50=42,O50=48,O50=54,O50=60,O50=66,O50=72,O50=78,O50=84,O50=90,O50=96),1,0)</f>
        <v>0</v>
      </c>
      <c r="Q50" s="66">
        <f>M50+P50</f>
        <v>0</v>
      </c>
      <c r="R50" s="66">
        <f>Q50*ABS(S50)*0.1</f>
        <v>0</v>
      </c>
      <c r="S50" s="67">
        <f>I50*E50/40000</f>
        <v>0.28373051443</v>
      </c>
      <c r="T50" s="60">
        <f>MIN($T$6/100*G50,150)</f>
        <v>150</v>
      </c>
      <c r="U50" s="60">
        <f>MIN($U$6/100*G50,200)</f>
        <v>189.238869</v>
      </c>
      <c r="V50" s="60">
        <f>MIN($V$6/100*G50,250)</f>
        <v>250</v>
      </c>
      <c r="W50" s="60">
        <v>0.2</v>
      </c>
      <c r="X50" s="60">
        <v>0.2</v>
      </c>
      <c r="Y50" s="60">
        <v>0.6</v>
      </c>
      <c r="Z50" s="67">
        <f>IF(AND(D50&lt;49.85,H50&gt;0),$C$2*ABS(H50)/40000,(SUMPRODUCT(--(H50&gt;$T50:$V50),(H50-$T50:$V50),($W50:$Y50)))*E50/40000)</f>
        <v>0</v>
      </c>
      <c r="AA50" s="67">
        <f>IF(AND(C50&gt;=50.1,H50&lt;0),($A$2)*ABS(H50)/40000,0)</f>
        <v>0</v>
      </c>
      <c r="AB50" s="67">
        <f>S50+Z50+AA50</f>
        <v>0.28373051443</v>
      </c>
      <c r="AC50" s="75">
        <f>IF(AB50&gt;=0,AB50,"")</f>
        <v>0.28373051443</v>
      </c>
      <c r="AD50" s="76" t="str">
        <f>IF(AB50&lt;0,AB50,"")</f>
        <v/>
      </c>
      <c r="AE50" s="77"/>
      <c r="AF50" s="89"/>
      <c r="AG50" s="92">
        <f>ROUND((AG49-0.01),2)</f>
        <v>51.06</v>
      </c>
      <c r="AH50" s="93">
        <v>0</v>
      </c>
      <c r="AI50" s="86">
        <v>0</v>
      </c>
    </row>
    <row r="51" spans="1:38" customHeight="1" ht="15.75">
      <c r="A51" s="70">
        <v>0.447916666666667</v>
      </c>
      <c r="B51" s="71">
        <v>0.458333333333334</v>
      </c>
      <c r="C51" s="72">
        <v>50.01</v>
      </c>
      <c r="D51" s="73">
        <f>ROUND(C51,2)</f>
        <v>50.01</v>
      </c>
      <c r="E51" s="60">
        <v>246.62</v>
      </c>
      <c r="F51" s="60">
        <v>1242.77358</v>
      </c>
      <c r="G51" s="61">
        <f>ABS(F51)</f>
        <v>1242.77358</v>
      </c>
      <c r="H51" s="74">
        <v>55.70517</v>
      </c>
      <c r="I51" s="63">
        <f>MAX(H51,-0.12*G51)</f>
        <v>55.70517</v>
      </c>
      <c r="J51" s="63">
        <f>IF(ABS(G51)&lt;=10,0.5,IF(ABS(G51)&lt;=25,1,IF(ABS(G51)&lt;=100,2,10)))</f>
        <v>10</v>
      </c>
      <c r="K51" s="64">
        <f>IF(H51&lt;-J51,1,0)</f>
        <v>0</v>
      </c>
      <c r="L51" s="64">
        <f>IF(K51=K50,L50+K51,0)</f>
        <v>0</v>
      </c>
      <c r="M51" s="65">
        <f>IF(OR(L51=6,L51=12,L51=18,L51=24,L51=30,L51=36,L51=42,L51=48,L51=54,L51=60,L51=66,L51=72,L51=78,L51=84,L51=90,L51=96),1,0)</f>
        <v>0</v>
      </c>
      <c r="N51" s="65">
        <f>IF(H51&gt;J51,1,0)</f>
        <v>1</v>
      </c>
      <c r="O51" s="65">
        <f>IF(N51=N50,O50+N51,0)</f>
        <v>11</v>
      </c>
      <c r="P51" s="65">
        <f>IF(OR(O51=6,O51=12,O51=18,O51=24,O51=30,O51=36,O51=42,O51=48,O51=54,O51=60,O51=66,O51=72,O51=78,O51=84,O51=90,O51=96),1,0)</f>
        <v>0</v>
      </c>
      <c r="Q51" s="66">
        <f>M51+P51</f>
        <v>0</v>
      </c>
      <c r="R51" s="66">
        <f>Q51*ABS(S51)*0.1</f>
        <v>0</v>
      </c>
      <c r="S51" s="67">
        <f>I51*E51/40000</f>
        <v>0.343450225635</v>
      </c>
      <c r="T51" s="60">
        <f>MIN($T$6/100*G51,150)</f>
        <v>149.1328296</v>
      </c>
      <c r="U51" s="60">
        <f>MIN($U$6/100*G51,200)</f>
        <v>186.416037</v>
      </c>
      <c r="V51" s="60">
        <f>MIN($V$6/100*G51,250)</f>
        <v>248.554716</v>
      </c>
      <c r="W51" s="60">
        <v>0.2</v>
      </c>
      <c r="X51" s="60">
        <v>0.2</v>
      </c>
      <c r="Y51" s="60">
        <v>0.6</v>
      </c>
      <c r="Z51" s="67">
        <f>IF(AND(D51&lt;49.85,H51&gt;0),$C$2*ABS(H51)/40000,(SUMPRODUCT(--(H51&gt;$T51:$V51),(H51-$T51:$V51),($W51:$Y51)))*E51/40000)</f>
        <v>0</v>
      </c>
      <c r="AA51" s="67">
        <f>IF(AND(C51&gt;=50.1,H51&lt;0),($A$2)*ABS(H51)/40000,0)</f>
        <v>0</v>
      </c>
      <c r="AB51" s="67">
        <f>S51+Z51+AA51</f>
        <v>0.343450225635</v>
      </c>
      <c r="AC51" s="75">
        <f>IF(AB51&gt;=0,AB51,"")</f>
        <v>0.343450225635</v>
      </c>
      <c r="AD51" s="76" t="str">
        <f>IF(AB51&lt;0,AB51,"")</f>
        <v/>
      </c>
      <c r="AE51" s="77"/>
      <c r="AF51" s="89"/>
      <c r="AG51" s="92">
        <f>ROUND((AG50-0.01),2)</f>
        <v>51.05</v>
      </c>
      <c r="AH51" s="93">
        <v>0</v>
      </c>
      <c r="AI51" s="86">
        <v>0</v>
      </c>
    </row>
    <row r="52" spans="1:38" customHeight="1" ht="15.75">
      <c r="A52" s="70">
        <v>0.458333333333333</v>
      </c>
      <c r="B52" s="71">
        <v>0.46875</v>
      </c>
      <c r="C52" s="72">
        <v>50.01</v>
      </c>
      <c r="D52" s="73">
        <f>ROUND(C52,2)</f>
        <v>50.01</v>
      </c>
      <c r="E52" s="60">
        <v>246.62</v>
      </c>
      <c r="F52" s="60">
        <v>1332.23332</v>
      </c>
      <c r="G52" s="61">
        <f>ABS(F52)</f>
        <v>1332.23332</v>
      </c>
      <c r="H52" s="74">
        <v>-67.39002000000001</v>
      </c>
      <c r="I52" s="63">
        <f>MAX(H52,-0.12*G52)</f>
        <v>-67.39002000000001</v>
      </c>
      <c r="J52" s="63">
        <f>IF(ABS(G52)&lt;=10,0.5,IF(ABS(G52)&lt;=25,1,IF(ABS(G52)&lt;=100,2,10)))</f>
        <v>10</v>
      </c>
      <c r="K52" s="64">
        <f>IF(H52&lt;-J52,1,0)</f>
        <v>1</v>
      </c>
      <c r="L52" s="64">
        <f>IF(K52=K51,L51+K52,0)</f>
        <v>0</v>
      </c>
      <c r="M52" s="65">
        <f>IF(OR(L52=6,L52=12,L52=18,L52=24,L52=30,L52=36,L52=42,L52=48,L52=54,L52=60,L52=66,L52=72,L52=78,L52=84,L52=90,L52=96),1,0)</f>
        <v>0</v>
      </c>
      <c r="N52" s="65">
        <f>IF(H52&gt;J52,1,0)</f>
        <v>0</v>
      </c>
      <c r="O52" s="65">
        <f>IF(N52=N51,O51+N52,0)</f>
        <v>0</v>
      </c>
      <c r="P52" s="65">
        <f>IF(OR(O52=6,O52=12,O52=18,O52=24,O52=30,O52=36,O52=42,O52=48,O52=54,O52=60,O52=66,O52=72,O52=78,O52=84,O52=90,O52=96),1,0)</f>
        <v>0</v>
      </c>
      <c r="Q52" s="66">
        <f>M52+P52</f>
        <v>0</v>
      </c>
      <c r="R52" s="66">
        <f>Q52*ABS(S52)*0.1</f>
        <v>0</v>
      </c>
      <c r="S52" s="67">
        <f>I52*E52/40000</f>
        <v>-0.41549316831</v>
      </c>
      <c r="T52" s="60">
        <f>MIN($T$6/100*G52,150)</f>
        <v>150</v>
      </c>
      <c r="U52" s="60">
        <f>MIN($U$6/100*G52,200)</f>
        <v>199.834998</v>
      </c>
      <c r="V52" s="60">
        <f>MIN($V$6/100*G52,250)</f>
        <v>250</v>
      </c>
      <c r="W52" s="60">
        <v>0.2</v>
      </c>
      <c r="X52" s="60">
        <v>0.2</v>
      </c>
      <c r="Y52" s="60">
        <v>0.6</v>
      </c>
      <c r="Z52" s="67">
        <f>IF(AND(D52&lt;49.85,H52&gt;0),$C$2*ABS(H52)/40000,(SUMPRODUCT(--(H52&gt;$T52:$V52),(H52-$T52:$V52),($W52:$Y52)))*E52/40000)</f>
        <v>0</v>
      </c>
      <c r="AA52" s="67">
        <f>IF(AND(C52&gt;=50.1,H52&lt;0),($A$2)*ABS(H52)/40000,0)</f>
        <v>0</v>
      </c>
      <c r="AB52" s="67">
        <f>S52+Z52+AA52</f>
        <v>-0.41549316831</v>
      </c>
      <c r="AC52" s="75" t="str">
        <f>IF(AB52&gt;=0,AB52,"")</f>
        <v/>
      </c>
      <c r="AD52" s="76">
        <f>IF(AB52&lt;0,AB52,"")</f>
        <v>-0.41549316831</v>
      </c>
      <c r="AE52" s="77"/>
      <c r="AF52" s="89"/>
      <c r="AG52" s="92">
        <f>ROUND((AG51-0.01),2)</f>
        <v>51.04</v>
      </c>
      <c r="AH52" s="93">
        <v>0</v>
      </c>
      <c r="AI52" s="86">
        <v>0</v>
      </c>
    </row>
    <row r="53" spans="1:38" customHeight="1" ht="15.75">
      <c r="A53" s="70">
        <v>0.46875</v>
      </c>
      <c r="B53" s="71">
        <v>0.479166666666667</v>
      </c>
      <c r="C53" s="72">
        <v>50</v>
      </c>
      <c r="D53" s="73">
        <f>ROUND(C53,2)</f>
        <v>50</v>
      </c>
      <c r="E53" s="60">
        <v>308.28</v>
      </c>
      <c r="F53" s="60">
        <v>1201.80636</v>
      </c>
      <c r="G53" s="61">
        <f>ABS(F53)</f>
        <v>1201.80636</v>
      </c>
      <c r="H53" s="74">
        <v>33.68282</v>
      </c>
      <c r="I53" s="63">
        <f>MAX(H53,-0.12*G53)</f>
        <v>33.68282</v>
      </c>
      <c r="J53" s="63">
        <f>IF(ABS(G53)&lt;=10,0.5,IF(ABS(G53)&lt;=25,1,IF(ABS(G53)&lt;=100,2,10)))</f>
        <v>10</v>
      </c>
      <c r="K53" s="64">
        <f>IF(H53&lt;-J53,1,0)</f>
        <v>0</v>
      </c>
      <c r="L53" s="64">
        <f>IF(K53=K52,L52+K53,0)</f>
        <v>0</v>
      </c>
      <c r="M53" s="65">
        <f>IF(OR(L53=6,L53=12,L53=18,L53=24,L53=30,L53=36,L53=42,L53=48,L53=54,L53=60,L53=66,L53=72,L53=78,L53=84,L53=90,L53=96),1,0)</f>
        <v>0</v>
      </c>
      <c r="N53" s="65">
        <f>IF(H53&gt;J53,1,0)</f>
        <v>1</v>
      </c>
      <c r="O53" s="65">
        <f>IF(N53=N52,O52+N53,0)</f>
        <v>0</v>
      </c>
      <c r="P53" s="65">
        <f>IF(OR(O53=6,O53=12,O53=18,O53=24,O53=30,O53=36,O53=42,O53=48,O53=54,O53=60,O53=66,O53=72,O53=78,O53=84,O53=90,O53=96),1,0)</f>
        <v>0</v>
      </c>
      <c r="Q53" s="66">
        <f>M53+P53</f>
        <v>0</v>
      </c>
      <c r="R53" s="66">
        <f>Q53*ABS(S53)*0.1</f>
        <v>0</v>
      </c>
      <c r="S53" s="67">
        <f>I53*E53/40000</f>
        <v>0.25959349374</v>
      </c>
      <c r="T53" s="60">
        <f>MIN($T$6/100*G53,150)</f>
        <v>144.2167632</v>
      </c>
      <c r="U53" s="60">
        <f>MIN($U$6/100*G53,200)</f>
        <v>180.270954</v>
      </c>
      <c r="V53" s="60">
        <f>MIN($V$6/100*G53,250)</f>
        <v>240.361272</v>
      </c>
      <c r="W53" s="60">
        <v>0.2</v>
      </c>
      <c r="X53" s="60">
        <v>0.2</v>
      </c>
      <c r="Y53" s="60">
        <v>0.6</v>
      </c>
      <c r="Z53" s="67">
        <f>IF(AND(D53&lt;49.85,H53&gt;0),$C$2*ABS(H53)/40000,(SUMPRODUCT(--(H53&gt;$T53:$V53),(H53-$T53:$V53),($W53:$Y53)))*E53/40000)</f>
        <v>0</v>
      </c>
      <c r="AA53" s="67">
        <f>IF(AND(C53&gt;=50.1,H53&lt;0),($A$2)*ABS(H53)/40000,0)</f>
        <v>0</v>
      </c>
      <c r="AB53" s="67">
        <f>S53+Z53+AA53</f>
        <v>0.25959349374</v>
      </c>
      <c r="AC53" s="75">
        <f>IF(AB53&gt;=0,AB53,"")</f>
        <v>0.25959349374</v>
      </c>
      <c r="AD53" s="76" t="str">
        <f>IF(AB53&lt;0,AB53,"")</f>
        <v/>
      </c>
      <c r="AE53" s="77"/>
      <c r="AF53" s="89"/>
      <c r="AG53" s="92">
        <f>ROUND((AG52-0.01),2)</f>
        <v>51.03</v>
      </c>
      <c r="AH53" s="93">
        <v>0</v>
      </c>
      <c r="AI53" s="86">
        <v>0</v>
      </c>
    </row>
    <row r="54" spans="1:38" customHeight="1" ht="15.75">
      <c r="A54" s="70">
        <v>0.479166666666667</v>
      </c>
      <c r="B54" s="71">
        <v>0.489583333333334</v>
      </c>
      <c r="C54" s="72">
        <v>49.98</v>
      </c>
      <c r="D54" s="73">
        <f>ROUND(C54,2)</f>
        <v>49.98</v>
      </c>
      <c r="E54" s="60">
        <v>369.74</v>
      </c>
      <c r="F54" s="60">
        <v>1190.01556</v>
      </c>
      <c r="G54" s="61">
        <f>ABS(F54)</f>
        <v>1190.01556</v>
      </c>
      <c r="H54" s="74">
        <v>31.86203</v>
      </c>
      <c r="I54" s="63">
        <f>MAX(H54,-0.12*G54)</f>
        <v>31.86203</v>
      </c>
      <c r="J54" s="63">
        <f>IF(ABS(G54)&lt;=10,0.5,IF(ABS(G54)&lt;=25,1,IF(ABS(G54)&lt;=100,2,10)))</f>
        <v>10</v>
      </c>
      <c r="K54" s="64">
        <f>IF(H54&lt;-J54,1,0)</f>
        <v>0</v>
      </c>
      <c r="L54" s="64">
        <f>IF(K54=K53,L53+K54,0)</f>
        <v>0</v>
      </c>
      <c r="M54" s="65">
        <f>IF(OR(L54=6,L54=12,L54=18,L54=24,L54=30,L54=36,L54=42,L54=48,L54=54,L54=60,L54=66,L54=72,L54=78,L54=84,L54=90,L54=96),1,0)</f>
        <v>0</v>
      </c>
      <c r="N54" s="65">
        <f>IF(H54&gt;J54,1,0)</f>
        <v>1</v>
      </c>
      <c r="O54" s="65">
        <f>IF(N54=N53,O53+N54,0)</f>
        <v>1</v>
      </c>
      <c r="P54" s="65">
        <f>IF(OR(O54=6,O54=12,O54=18,O54=24,O54=30,O54=36,O54=42,O54=48,O54=54,O54=60,O54=66,O54=72,O54=78,O54=84,O54=90,O54=96),1,0)</f>
        <v>0</v>
      </c>
      <c r="Q54" s="66">
        <f>M54+P54</f>
        <v>0</v>
      </c>
      <c r="R54" s="66">
        <f>Q54*ABS(S54)*0.1</f>
        <v>0</v>
      </c>
      <c r="S54" s="67">
        <f>I54*E54/40000</f>
        <v>0.294516674305</v>
      </c>
      <c r="T54" s="60">
        <f>MIN($T$6/100*G54,150)</f>
        <v>142.8018672</v>
      </c>
      <c r="U54" s="60">
        <f>MIN($U$6/100*G54,200)</f>
        <v>178.502334</v>
      </c>
      <c r="V54" s="60">
        <f>MIN($V$6/100*G54,250)</f>
        <v>238.003112</v>
      </c>
      <c r="W54" s="60">
        <v>0.2</v>
      </c>
      <c r="X54" s="60">
        <v>0.2</v>
      </c>
      <c r="Y54" s="60">
        <v>0.6</v>
      </c>
      <c r="Z54" s="67">
        <f>IF(AND(D54&lt;49.85,H54&gt;0),$C$2*ABS(H54)/40000,(SUMPRODUCT(--(H54&gt;$T54:$V54),(H54-$T54:$V54),($W54:$Y54)))*E54/40000)</f>
        <v>0</v>
      </c>
      <c r="AA54" s="67">
        <f>IF(AND(C54&gt;=50.1,H54&lt;0),($A$2)*ABS(H54)/40000,0)</f>
        <v>0</v>
      </c>
      <c r="AB54" s="67">
        <f>S54+Z54+AA54</f>
        <v>0.294516674305</v>
      </c>
      <c r="AC54" s="75">
        <f>IF(AB54&gt;=0,AB54,"")</f>
        <v>0.294516674305</v>
      </c>
      <c r="AD54" s="76" t="str">
        <f>IF(AB54&lt;0,AB54,"")</f>
        <v/>
      </c>
      <c r="AE54" s="77"/>
      <c r="AF54" s="89"/>
      <c r="AG54" s="92">
        <f>ROUND((AG53-0.01),2)</f>
        <v>51.02</v>
      </c>
      <c r="AH54" s="93">
        <v>0</v>
      </c>
      <c r="AI54" s="86">
        <v>0</v>
      </c>
    </row>
    <row r="55" spans="1:38" customHeight="1" ht="15.75">
      <c r="A55" s="70">
        <v>0.489583333333333</v>
      </c>
      <c r="B55" s="71">
        <v>0.5</v>
      </c>
      <c r="C55" s="72">
        <v>49.99</v>
      </c>
      <c r="D55" s="73">
        <f>ROUND(C55,2)</f>
        <v>49.99</v>
      </c>
      <c r="E55" s="60">
        <v>339.01</v>
      </c>
      <c r="F55" s="60">
        <v>1193.90716</v>
      </c>
      <c r="G55" s="61">
        <f>ABS(F55)</f>
        <v>1193.90716</v>
      </c>
      <c r="H55" s="74">
        <v>16.25282</v>
      </c>
      <c r="I55" s="63">
        <f>MAX(H55,-0.12*G55)</f>
        <v>16.25282</v>
      </c>
      <c r="J55" s="63">
        <f>IF(ABS(G55)&lt;=10,0.5,IF(ABS(G55)&lt;=25,1,IF(ABS(G55)&lt;=100,2,10)))</f>
        <v>10</v>
      </c>
      <c r="K55" s="64">
        <f>IF(H55&lt;-J55,1,0)</f>
        <v>0</v>
      </c>
      <c r="L55" s="64">
        <f>IF(K55=K54,L54+K55,0)</f>
        <v>0</v>
      </c>
      <c r="M55" s="65">
        <f>IF(OR(L55=6,L55=12,L55=18,L55=24,L55=30,L55=36,L55=42,L55=48,L55=54,L55=60,L55=66,L55=72,L55=78,L55=84,L55=90,L55=96),1,0)</f>
        <v>0</v>
      </c>
      <c r="N55" s="65">
        <f>IF(H55&gt;J55,1,0)</f>
        <v>1</v>
      </c>
      <c r="O55" s="65">
        <f>IF(N55=N54,O54+N55,0)</f>
        <v>2</v>
      </c>
      <c r="P55" s="65">
        <f>IF(OR(O55=6,O55=12,O55=18,O55=24,O55=30,O55=36,O55=42,O55=48,O55=54,O55=60,O55=66,O55=72,O55=78,O55=84,O55=90,O55=96),1,0)</f>
        <v>0</v>
      </c>
      <c r="Q55" s="66">
        <f>M55+P55</f>
        <v>0</v>
      </c>
      <c r="R55" s="66">
        <f>Q55*ABS(S55)*0.1</f>
        <v>0</v>
      </c>
      <c r="S55" s="67">
        <f>I55*E55/40000</f>
        <v>0.137746712705</v>
      </c>
      <c r="T55" s="60">
        <f>MIN($T$6/100*G55,150)</f>
        <v>143.2688592</v>
      </c>
      <c r="U55" s="60">
        <f>MIN($U$6/100*G55,200)</f>
        <v>179.086074</v>
      </c>
      <c r="V55" s="60">
        <f>MIN($V$6/100*G55,250)</f>
        <v>238.781432</v>
      </c>
      <c r="W55" s="60">
        <v>0.2</v>
      </c>
      <c r="X55" s="60">
        <v>0.2</v>
      </c>
      <c r="Y55" s="60">
        <v>0.6</v>
      </c>
      <c r="Z55" s="67">
        <f>IF(AND(D55&lt;49.85,H55&gt;0),$C$2*ABS(H55)/40000,(SUMPRODUCT(--(H55&gt;$T55:$V55),(H55-$T55:$V55),($W55:$Y55)))*E55/40000)</f>
        <v>0</v>
      </c>
      <c r="AA55" s="67">
        <f>IF(AND(C55&gt;=50.1,H55&lt;0),($A$2)*ABS(H55)/40000,0)</f>
        <v>0</v>
      </c>
      <c r="AB55" s="67">
        <f>S55+Z55+AA55</f>
        <v>0.137746712705</v>
      </c>
      <c r="AC55" s="75">
        <f>IF(AB55&gt;=0,AB55,"")</f>
        <v>0.137746712705</v>
      </c>
      <c r="AD55" s="76" t="str">
        <f>IF(AB55&lt;0,AB55,"")</f>
        <v/>
      </c>
      <c r="AE55" s="77"/>
      <c r="AF55" s="89"/>
      <c r="AG55" s="92">
        <f>ROUND((AG54-0.01),2)</f>
        <v>51.01</v>
      </c>
      <c r="AH55" s="93">
        <v>0</v>
      </c>
      <c r="AI55" s="86">
        <v>0</v>
      </c>
    </row>
    <row r="56" spans="1:38" customHeight="1" ht="15.75">
      <c r="A56" s="70">
        <v>0.5</v>
      </c>
      <c r="B56" s="71">
        <v>0.510416666666667</v>
      </c>
      <c r="C56" s="72">
        <v>49.9</v>
      </c>
      <c r="D56" s="73">
        <f>ROUND(C56,2)</f>
        <v>49.9</v>
      </c>
      <c r="E56" s="60">
        <v>615.6</v>
      </c>
      <c r="F56" s="60">
        <v>1161.96716</v>
      </c>
      <c r="G56" s="61">
        <f>ABS(F56)</f>
        <v>1161.96716</v>
      </c>
      <c r="H56" s="74">
        <v>33.97051</v>
      </c>
      <c r="I56" s="63">
        <f>MAX(H56,-0.12*G56)</f>
        <v>33.97051</v>
      </c>
      <c r="J56" s="63">
        <f>IF(ABS(G56)&lt;=10,0.5,IF(ABS(G56)&lt;=25,1,IF(ABS(G56)&lt;=100,2,10)))</f>
        <v>10</v>
      </c>
      <c r="K56" s="64">
        <f>IF(H56&lt;-J56,1,0)</f>
        <v>0</v>
      </c>
      <c r="L56" s="64">
        <f>IF(K56=K55,L55+K56,0)</f>
        <v>0</v>
      </c>
      <c r="M56" s="65">
        <f>IF(OR(L56=6,L56=12,L56=18,L56=24,L56=30,L56=36,L56=42,L56=48,L56=54,L56=60,L56=66,L56=72,L56=78,L56=84,L56=90,L56=96),1,0)</f>
        <v>0</v>
      </c>
      <c r="N56" s="65">
        <f>IF(H56&gt;J56,1,0)</f>
        <v>1</v>
      </c>
      <c r="O56" s="65">
        <f>IF(N56=N55,O55+N56,0)</f>
        <v>3</v>
      </c>
      <c r="P56" s="65">
        <f>IF(OR(O56=6,O56=12,O56=18,O56=24,O56=30,O56=36,O56=42,O56=48,O56=54,O56=60,O56=66,O56=72,O56=78,O56=84,O56=90,O56=96),1,0)</f>
        <v>0</v>
      </c>
      <c r="Q56" s="66">
        <f>M56+P56</f>
        <v>0</v>
      </c>
      <c r="R56" s="66">
        <f>Q56*ABS(S56)*0.1</f>
        <v>0</v>
      </c>
      <c r="S56" s="67">
        <f>I56*E56/40000</f>
        <v>0.5228061489</v>
      </c>
      <c r="T56" s="60">
        <f>MIN($T$6/100*G56,150)</f>
        <v>139.4360592</v>
      </c>
      <c r="U56" s="60">
        <f>MIN($U$6/100*G56,200)</f>
        <v>174.295074</v>
      </c>
      <c r="V56" s="60">
        <f>MIN($V$6/100*G56,250)</f>
        <v>232.393432</v>
      </c>
      <c r="W56" s="60">
        <v>0.2</v>
      </c>
      <c r="X56" s="60">
        <v>0.2</v>
      </c>
      <c r="Y56" s="60">
        <v>0.6</v>
      </c>
      <c r="Z56" s="67">
        <f>IF(AND(D56&lt;49.85,H56&gt;0),$C$2*ABS(H56)/40000,(SUMPRODUCT(--(H56&gt;$T56:$V56),(H56-$T56:$V56),($W56:$Y56)))*E56/40000)</f>
        <v>0</v>
      </c>
      <c r="AA56" s="67">
        <f>IF(AND(C56&gt;=50.1,H56&lt;0),($A$2)*ABS(H56)/40000,0)</f>
        <v>0</v>
      </c>
      <c r="AB56" s="67">
        <f>S56+Z56+AA56</f>
        <v>0.5228061489</v>
      </c>
      <c r="AC56" s="75">
        <f>IF(AB56&gt;=0,AB56,"")</f>
        <v>0.5228061489</v>
      </c>
      <c r="AD56" s="76" t="str">
        <f>IF(AB56&lt;0,AB56,"")</f>
        <v/>
      </c>
      <c r="AE56" s="77"/>
      <c r="AF56" s="89"/>
      <c r="AG56" s="92">
        <f>ROUND((AG55-0.01),2)</f>
        <v>51</v>
      </c>
      <c r="AH56" s="93">
        <v>0</v>
      </c>
      <c r="AI56" s="86">
        <v>0</v>
      </c>
    </row>
    <row r="57" spans="1:38" customHeight="1" ht="15.75">
      <c r="A57" s="70">
        <v>0.510416666666667</v>
      </c>
      <c r="B57" s="71">
        <v>0.520833333333334</v>
      </c>
      <c r="C57" s="72">
        <v>49.89</v>
      </c>
      <c r="D57" s="73">
        <f>ROUND(C57,2)</f>
        <v>49.89</v>
      </c>
      <c r="E57" s="60">
        <v>646.34</v>
      </c>
      <c r="F57" s="60">
        <v>1124.90276</v>
      </c>
      <c r="G57" s="61">
        <f>ABS(F57)</f>
        <v>1124.90276</v>
      </c>
      <c r="H57" s="74">
        <v>43.03941</v>
      </c>
      <c r="I57" s="63">
        <f>MAX(H57,-0.12*G57)</f>
        <v>43.03941</v>
      </c>
      <c r="J57" s="63">
        <f>IF(ABS(G57)&lt;=10,0.5,IF(ABS(G57)&lt;=25,1,IF(ABS(G57)&lt;=100,2,10)))</f>
        <v>10</v>
      </c>
      <c r="K57" s="64">
        <f>IF(H57&lt;-J57,1,0)</f>
        <v>0</v>
      </c>
      <c r="L57" s="64">
        <f>IF(K57=K56,L56+K57,0)</f>
        <v>0</v>
      </c>
      <c r="M57" s="65">
        <f>IF(OR(L57=6,L57=12,L57=18,L57=24,L57=30,L57=36,L57=42,L57=48,L57=54,L57=60,L57=66,L57=72,L57=78,L57=84,L57=90,L57=96),1,0)</f>
        <v>0</v>
      </c>
      <c r="N57" s="65">
        <f>IF(H57&gt;J57,1,0)</f>
        <v>1</v>
      </c>
      <c r="O57" s="65">
        <f>IF(N57=N56,O56+N57,0)</f>
        <v>4</v>
      </c>
      <c r="P57" s="65">
        <f>IF(OR(O57=6,O57=12,O57=18,O57=24,O57=30,O57=36,O57=42,O57=48,O57=54,O57=60,O57=66,O57=72,O57=78,O57=84,O57=90,O57=96),1,0)</f>
        <v>0</v>
      </c>
      <c r="Q57" s="66">
        <f>M57+P57</f>
        <v>0</v>
      </c>
      <c r="R57" s="66">
        <f>Q57*ABS(S57)*0.1</f>
        <v>0</v>
      </c>
      <c r="S57" s="67">
        <f>I57*E57/40000</f>
        <v>0.695452306485</v>
      </c>
      <c r="T57" s="60">
        <f>MIN($T$6/100*G57,150)</f>
        <v>134.9883312</v>
      </c>
      <c r="U57" s="60">
        <f>MIN($U$6/100*G57,200)</f>
        <v>168.735414</v>
      </c>
      <c r="V57" s="60">
        <f>MIN($V$6/100*G57,250)</f>
        <v>224.980552</v>
      </c>
      <c r="W57" s="60">
        <v>0.2</v>
      </c>
      <c r="X57" s="60">
        <v>0.2</v>
      </c>
      <c r="Y57" s="60">
        <v>0.6</v>
      </c>
      <c r="Z57" s="67">
        <f>IF(AND(D57&lt;49.85,H57&gt;0),$C$2*ABS(H57)/40000,(SUMPRODUCT(--(H57&gt;$T57:$V57),(H57-$T57:$V57),($W57:$Y57)))*E57/40000)</f>
        <v>0</v>
      </c>
      <c r="AA57" s="67">
        <f>IF(AND(C57&gt;=50.1,H57&lt;0),($A$2)*ABS(H57)/40000,0)</f>
        <v>0</v>
      </c>
      <c r="AB57" s="67">
        <f>S57+Z57+AA57</f>
        <v>0.695452306485</v>
      </c>
      <c r="AC57" s="75">
        <f>IF(AB57&gt;=0,AB57,"")</f>
        <v>0.695452306485</v>
      </c>
      <c r="AD57" s="76" t="str">
        <f>IF(AB57&lt;0,AB57,"")</f>
        <v/>
      </c>
      <c r="AE57" s="77"/>
      <c r="AF57" s="89"/>
      <c r="AG57" s="92">
        <f>ROUND((AG56-0.01),2)</f>
        <v>50.99</v>
      </c>
      <c r="AH57" s="93">
        <v>0</v>
      </c>
      <c r="AI57" s="86">
        <v>0</v>
      </c>
    </row>
    <row r="58" spans="1:38" customHeight="1" ht="15.75">
      <c r="A58" s="70">
        <v>0.520833333333333</v>
      </c>
      <c r="B58" s="71">
        <v>0.53125</v>
      </c>
      <c r="C58" s="72">
        <v>49.96</v>
      </c>
      <c r="D58" s="73">
        <f>ROUND(C58,2)</f>
        <v>49.96</v>
      </c>
      <c r="E58" s="60">
        <v>431.21</v>
      </c>
      <c r="F58" s="60">
        <v>1113.29836</v>
      </c>
      <c r="G58" s="61">
        <f>ABS(F58)</f>
        <v>1113.29836</v>
      </c>
      <c r="H58" s="74">
        <v>30.57626</v>
      </c>
      <c r="I58" s="63">
        <f>MAX(H58,-0.12*G58)</f>
        <v>30.57626</v>
      </c>
      <c r="J58" s="63">
        <f>IF(ABS(G58)&lt;=10,0.5,IF(ABS(G58)&lt;=25,1,IF(ABS(G58)&lt;=100,2,10)))</f>
        <v>10</v>
      </c>
      <c r="K58" s="64">
        <f>IF(H58&lt;-J58,1,0)</f>
        <v>0</v>
      </c>
      <c r="L58" s="64">
        <f>IF(K58=K57,L57+K58,0)</f>
        <v>0</v>
      </c>
      <c r="M58" s="65">
        <f>IF(OR(L58=6,L58=12,L58=18,L58=24,L58=30,L58=36,L58=42,L58=48,L58=54,L58=60,L58=66,L58=72,L58=78,L58=84,L58=90,L58=96),1,0)</f>
        <v>0</v>
      </c>
      <c r="N58" s="65">
        <f>IF(H58&gt;J58,1,0)</f>
        <v>1</v>
      </c>
      <c r="O58" s="65">
        <f>IF(N58=N57,O57+N58,0)</f>
        <v>5</v>
      </c>
      <c r="P58" s="65">
        <f>IF(OR(O58=6,O58=12,O58=18,O58=24,O58=30,O58=36,O58=42,O58=48,O58=54,O58=60,O58=66,O58=72,O58=78,O58=84,O58=90,O58=96),1,0)</f>
        <v>0</v>
      </c>
      <c r="Q58" s="66">
        <f>M58+P58</f>
        <v>0</v>
      </c>
      <c r="R58" s="66">
        <f>Q58*ABS(S58)*0.1</f>
        <v>0</v>
      </c>
      <c r="S58" s="67">
        <f>I58*E58/40000</f>
        <v>0.329619726865</v>
      </c>
      <c r="T58" s="60">
        <f>MIN($T$6/100*G58,150)</f>
        <v>133.5958032</v>
      </c>
      <c r="U58" s="60">
        <f>MIN($U$6/100*G58,200)</f>
        <v>166.994754</v>
      </c>
      <c r="V58" s="60">
        <f>MIN($V$6/100*G58,250)</f>
        <v>222.659672</v>
      </c>
      <c r="W58" s="60">
        <v>0.2</v>
      </c>
      <c r="X58" s="60">
        <v>0.2</v>
      </c>
      <c r="Y58" s="60">
        <v>0.6</v>
      </c>
      <c r="Z58" s="67">
        <f>IF(AND(D58&lt;49.85,H58&gt;0),$C$2*ABS(H58)/40000,(SUMPRODUCT(--(H58&gt;$T58:$V58),(H58-$T58:$V58),($W58:$Y58)))*E58/40000)</f>
        <v>0</v>
      </c>
      <c r="AA58" s="67">
        <f>IF(AND(C58&gt;=50.1,H58&lt;0),($A$2)*ABS(H58)/40000,0)</f>
        <v>0</v>
      </c>
      <c r="AB58" s="67">
        <f>S58+Z58+AA58</f>
        <v>0.329619726865</v>
      </c>
      <c r="AC58" s="75">
        <f>IF(AB58&gt;=0,AB58,"")</f>
        <v>0.329619726865</v>
      </c>
      <c r="AD58" s="76" t="str">
        <f>IF(AB58&lt;0,AB58,"")</f>
        <v/>
      </c>
      <c r="AE58" s="77"/>
      <c r="AF58" s="89"/>
      <c r="AG58" s="92">
        <f>ROUND((AG57-0.01),2)</f>
        <v>50.98</v>
      </c>
      <c r="AH58" s="93">
        <v>0</v>
      </c>
      <c r="AI58" s="86">
        <v>0</v>
      </c>
    </row>
    <row r="59" spans="1:38" customHeight="1" ht="15.75">
      <c r="A59" s="70">
        <v>0.53125</v>
      </c>
      <c r="B59" s="71">
        <v>0.541666666666667</v>
      </c>
      <c r="C59" s="72">
        <v>50</v>
      </c>
      <c r="D59" s="73">
        <f>ROUND(C59,2)</f>
        <v>50</v>
      </c>
      <c r="E59" s="60">
        <v>308.28</v>
      </c>
      <c r="F59" s="60">
        <v>1111.37196</v>
      </c>
      <c r="G59" s="61">
        <f>ABS(F59)</f>
        <v>1111.37196</v>
      </c>
      <c r="H59" s="74">
        <v>23.62538</v>
      </c>
      <c r="I59" s="63">
        <f>MAX(H59,-0.12*G59)</f>
        <v>23.62538</v>
      </c>
      <c r="J59" s="63">
        <f>IF(ABS(G59)&lt;=10,0.5,IF(ABS(G59)&lt;=25,1,IF(ABS(G59)&lt;=100,2,10)))</f>
        <v>10</v>
      </c>
      <c r="K59" s="64">
        <f>IF(H59&lt;-J59,1,0)</f>
        <v>0</v>
      </c>
      <c r="L59" s="64">
        <f>IF(K59=K58,L58+K59,0)</f>
        <v>0</v>
      </c>
      <c r="M59" s="65">
        <f>IF(OR(L59=6,L59=12,L59=18,L59=24,L59=30,L59=36,L59=42,L59=48,L59=54,L59=60,L59=66,L59=72,L59=78,L59=84,L59=90,L59=96),1,0)</f>
        <v>0</v>
      </c>
      <c r="N59" s="65">
        <f>IF(H59&gt;J59,1,0)</f>
        <v>1</v>
      </c>
      <c r="O59" s="65">
        <f>IF(N59=N58,O58+N59,0)</f>
        <v>6</v>
      </c>
      <c r="P59" s="65">
        <f>IF(OR(O59=6,O59=12,O59=18,O59=24,O59=30,O59=36,O59=42,O59=48,O59=54,O59=60,O59=66,O59=72,O59=78,O59=84,O59=90,O59=96),1,0)</f>
        <v>1</v>
      </c>
      <c r="Q59" s="66">
        <f>M59+P59</f>
        <v>1</v>
      </c>
      <c r="R59" s="66">
        <f>Q59*ABS(S59)*0.1</f>
        <v>0.018208080366</v>
      </c>
      <c r="S59" s="67">
        <f>I59*E59/40000</f>
        <v>0.18208080366</v>
      </c>
      <c r="T59" s="60">
        <f>MIN($T$6/100*G59,150)</f>
        <v>133.3646352</v>
      </c>
      <c r="U59" s="60">
        <f>MIN($U$6/100*G59,200)</f>
        <v>166.705794</v>
      </c>
      <c r="V59" s="60">
        <f>MIN($V$6/100*G59,250)</f>
        <v>222.274392</v>
      </c>
      <c r="W59" s="60">
        <v>0.2</v>
      </c>
      <c r="X59" s="60">
        <v>0.2</v>
      </c>
      <c r="Y59" s="60">
        <v>0.6</v>
      </c>
      <c r="Z59" s="67">
        <f>IF(AND(D59&lt;49.85,H59&gt;0),$C$2*ABS(H59)/40000,(SUMPRODUCT(--(H59&gt;$T59:$V59),(H59-$T59:$V59),($W59:$Y59)))*E59/40000)</f>
        <v>0</v>
      </c>
      <c r="AA59" s="67">
        <f>IF(AND(C59&gt;=50.1,H59&lt;0),($A$2)*ABS(H59)/40000,0)</f>
        <v>0</v>
      </c>
      <c r="AB59" s="67">
        <f>S59+Z59+AA59</f>
        <v>0.18208080366</v>
      </c>
      <c r="AC59" s="75">
        <f>IF(AB59&gt;=0,AB59,"")</f>
        <v>0.18208080366</v>
      </c>
      <c r="AD59" s="76" t="str">
        <f>IF(AB59&lt;0,AB59,"")</f>
        <v/>
      </c>
      <c r="AE59" s="77"/>
      <c r="AF59" s="89"/>
      <c r="AG59" s="92">
        <f>ROUND((AG58-0.01),2)</f>
        <v>50.97</v>
      </c>
      <c r="AH59" s="93">
        <v>0</v>
      </c>
      <c r="AI59" s="86">
        <v>0</v>
      </c>
    </row>
    <row r="60" spans="1:38" customHeight="1" ht="15.75">
      <c r="A60" s="70">
        <v>0.541666666666667</v>
      </c>
      <c r="B60" s="71">
        <v>0.552083333333334</v>
      </c>
      <c r="C60" s="72">
        <v>50.03</v>
      </c>
      <c r="D60" s="73">
        <f>ROUND(C60,2)</f>
        <v>50.03</v>
      </c>
      <c r="E60" s="60">
        <v>123.31</v>
      </c>
      <c r="F60" s="60">
        <v>1112.71996</v>
      </c>
      <c r="G60" s="61">
        <f>ABS(F60)</f>
        <v>1112.71996</v>
      </c>
      <c r="H60" s="74">
        <v>-47.98519</v>
      </c>
      <c r="I60" s="63">
        <f>MAX(H60,-0.12*G60)</f>
        <v>-47.98519</v>
      </c>
      <c r="J60" s="63">
        <f>IF(ABS(G60)&lt;=10,0.5,IF(ABS(G60)&lt;=25,1,IF(ABS(G60)&lt;=100,2,10)))</f>
        <v>10</v>
      </c>
      <c r="K60" s="64">
        <f>IF(H60&lt;-J60,1,0)</f>
        <v>1</v>
      </c>
      <c r="L60" s="64">
        <f>IF(K60=K59,L59+K60,0)</f>
        <v>0</v>
      </c>
      <c r="M60" s="65">
        <f>IF(OR(L60=6,L60=12,L60=18,L60=24,L60=30,L60=36,L60=42,L60=48,L60=54,L60=60,L60=66,L60=72,L60=78,L60=84,L60=90,L60=96),1,0)</f>
        <v>0</v>
      </c>
      <c r="N60" s="65">
        <f>IF(H60&gt;J60,1,0)</f>
        <v>0</v>
      </c>
      <c r="O60" s="65">
        <f>IF(N60=N59,O59+N60,0)</f>
        <v>0</v>
      </c>
      <c r="P60" s="65">
        <f>IF(OR(O60=6,O60=12,O60=18,O60=24,O60=30,O60=36,O60=42,O60=48,O60=54,O60=60,O60=66,O60=72,O60=78,O60=84,O60=90,O60=96),1,0)</f>
        <v>0</v>
      </c>
      <c r="Q60" s="66">
        <f>M60+P60</f>
        <v>0</v>
      </c>
      <c r="R60" s="66">
        <f>Q60*ABS(S60)*0.1</f>
        <v>0</v>
      </c>
      <c r="S60" s="67">
        <f>I60*E60/40000</f>
        <v>-0.1479263444725</v>
      </c>
      <c r="T60" s="60">
        <f>MIN($T$6/100*G60,150)</f>
        <v>133.5263952</v>
      </c>
      <c r="U60" s="60">
        <f>MIN($U$6/100*G60,200)</f>
        <v>166.907994</v>
      </c>
      <c r="V60" s="60">
        <f>MIN($V$6/100*G60,250)</f>
        <v>222.543992</v>
      </c>
      <c r="W60" s="60">
        <v>0.2</v>
      </c>
      <c r="X60" s="60">
        <v>0.2</v>
      </c>
      <c r="Y60" s="60">
        <v>0.6</v>
      </c>
      <c r="Z60" s="67">
        <f>IF(AND(D60&lt;49.85,H60&gt;0),$C$2*ABS(H60)/40000,(SUMPRODUCT(--(H60&gt;$T60:$V60),(H60-$T60:$V60),($W60:$Y60)))*E60/40000)</f>
        <v>0</v>
      </c>
      <c r="AA60" s="67">
        <f>IF(AND(C60&gt;=50.1,H60&lt;0),($A$2)*ABS(H60)/40000,0)</f>
        <v>0</v>
      </c>
      <c r="AB60" s="67">
        <f>S60+Z60+AA60</f>
        <v>-0.1479263444725</v>
      </c>
      <c r="AC60" s="75" t="str">
        <f>IF(AB60&gt;=0,AB60,"")</f>
        <v/>
      </c>
      <c r="AD60" s="76">
        <f>IF(AB60&lt;0,AB60,"")</f>
        <v>-0.1479263444725</v>
      </c>
      <c r="AE60" s="77"/>
      <c r="AF60" s="89"/>
      <c r="AG60" s="92">
        <f>ROUND((AG59-0.01),2)</f>
        <v>50.96</v>
      </c>
      <c r="AH60" s="93">
        <v>0</v>
      </c>
      <c r="AI60" s="86">
        <v>0</v>
      </c>
    </row>
    <row r="61" spans="1:38" customHeight="1" ht="15.75">
      <c r="A61" s="70">
        <v>0.552083333333333</v>
      </c>
      <c r="B61" s="71">
        <v>0.5625</v>
      </c>
      <c r="C61" s="72">
        <v>50.01</v>
      </c>
      <c r="D61" s="73">
        <f>ROUND(C61,2)</f>
        <v>50.01</v>
      </c>
      <c r="E61" s="60">
        <v>246.62</v>
      </c>
      <c r="F61" s="60">
        <v>1022.642</v>
      </c>
      <c r="G61" s="61">
        <f>ABS(F61)</f>
        <v>1022.642</v>
      </c>
      <c r="H61" s="74">
        <v>22.56817</v>
      </c>
      <c r="I61" s="63">
        <f>MAX(H61,-0.12*G61)</f>
        <v>22.56817</v>
      </c>
      <c r="J61" s="63">
        <f>IF(ABS(G61)&lt;=10,0.5,IF(ABS(G61)&lt;=25,1,IF(ABS(G61)&lt;=100,2,10)))</f>
        <v>10</v>
      </c>
      <c r="K61" s="64">
        <f>IF(H61&lt;-J61,1,0)</f>
        <v>0</v>
      </c>
      <c r="L61" s="64">
        <f>IF(K61=K60,L60+K61,0)</f>
        <v>0</v>
      </c>
      <c r="M61" s="65">
        <f>IF(OR(L61=6,L61=12,L61=18,L61=24,L61=30,L61=36,L61=42,L61=48,L61=54,L61=60,L61=66,L61=72,L61=78,L61=84,L61=90,L61=96),1,0)</f>
        <v>0</v>
      </c>
      <c r="N61" s="65">
        <f>IF(H61&gt;J61,1,0)</f>
        <v>1</v>
      </c>
      <c r="O61" s="65">
        <f>IF(N61=N60,O60+N61,0)</f>
        <v>0</v>
      </c>
      <c r="P61" s="65">
        <f>IF(OR(O61=6,O61=12,O61=18,O61=24,O61=30,O61=36,O61=42,O61=48,O61=54,O61=60,O61=66,O61=72,O61=78,O61=84,O61=90,O61=96),1,0)</f>
        <v>0</v>
      </c>
      <c r="Q61" s="66">
        <f>M61+P61</f>
        <v>0</v>
      </c>
      <c r="R61" s="66">
        <f>Q61*ABS(S61)*0.1</f>
        <v>0</v>
      </c>
      <c r="S61" s="67">
        <f>I61*E61/40000</f>
        <v>0.139144052135</v>
      </c>
      <c r="T61" s="60">
        <f>MIN($T$6/100*G61,150)</f>
        <v>122.71704</v>
      </c>
      <c r="U61" s="60">
        <f>MIN($U$6/100*G61,200)</f>
        <v>153.3963</v>
      </c>
      <c r="V61" s="60">
        <f>MIN($V$6/100*G61,250)</f>
        <v>204.5284</v>
      </c>
      <c r="W61" s="60">
        <v>0.2</v>
      </c>
      <c r="X61" s="60">
        <v>0.2</v>
      </c>
      <c r="Y61" s="60">
        <v>0.6</v>
      </c>
      <c r="Z61" s="67">
        <f>IF(AND(D61&lt;49.85,H61&gt;0),$C$2*ABS(H61)/40000,(SUMPRODUCT(--(H61&gt;$T61:$V61),(H61-$T61:$V61),($W61:$Y61)))*E61/40000)</f>
        <v>0</v>
      </c>
      <c r="AA61" s="67">
        <f>IF(AND(C61&gt;=50.1,H61&lt;0),($A$2)*ABS(H61)/40000,0)</f>
        <v>0</v>
      </c>
      <c r="AB61" s="67">
        <f>S61+Z61+AA61</f>
        <v>0.139144052135</v>
      </c>
      <c r="AC61" s="75">
        <f>IF(AB61&gt;=0,AB61,"")</f>
        <v>0.139144052135</v>
      </c>
      <c r="AD61" s="76" t="str">
        <f>IF(AB61&lt;0,AB61,"")</f>
        <v/>
      </c>
      <c r="AE61" s="77"/>
      <c r="AF61" s="89"/>
      <c r="AG61" s="92">
        <f>ROUND((AG60-0.01),2)</f>
        <v>50.95</v>
      </c>
      <c r="AH61" s="93">
        <v>0</v>
      </c>
      <c r="AI61" s="86">
        <v>0</v>
      </c>
    </row>
    <row r="62" spans="1:38" customHeight="1" ht="15.75">
      <c r="A62" s="70">
        <v>0.5625</v>
      </c>
      <c r="B62" s="71">
        <v>0.572916666666667</v>
      </c>
      <c r="C62" s="72">
        <v>50.04</v>
      </c>
      <c r="D62" s="73">
        <f>ROUND(C62,2)</f>
        <v>50.04</v>
      </c>
      <c r="E62" s="60">
        <v>61.66</v>
      </c>
      <c r="F62" s="60">
        <v>1015.1324</v>
      </c>
      <c r="G62" s="61">
        <f>ABS(F62)</f>
        <v>1015.1324</v>
      </c>
      <c r="H62" s="74">
        <v>34.51337</v>
      </c>
      <c r="I62" s="63">
        <f>MAX(H62,-0.12*G62)</f>
        <v>34.51337</v>
      </c>
      <c r="J62" s="63">
        <f>IF(ABS(G62)&lt;=10,0.5,IF(ABS(G62)&lt;=25,1,IF(ABS(G62)&lt;=100,2,10)))</f>
        <v>10</v>
      </c>
      <c r="K62" s="64">
        <f>IF(H62&lt;-J62,1,0)</f>
        <v>0</v>
      </c>
      <c r="L62" s="64">
        <f>IF(K62=K61,L61+K62,0)</f>
        <v>0</v>
      </c>
      <c r="M62" s="65">
        <f>IF(OR(L62=6,L62=12,L62=18,L62=24,L62=30,L62=36,L62=42,L62=48,L62=54,L62=60,L62=66,L62=72,L62=78,L62=84,L62=90,L62=96),1,0)</f>
        <v>0</v>
      </c>
      <c r="N62" s="65">
        <f>IF(H62&gt;J62,1,0)</f>
        <v>1</v>
      </c>
      <c r="O62" s="65">
        <f>IF(N62=N61,O61+N62,0)</f>
        <v>1</v>
      </c>
      <c r="P62" s="65">
        <f>IF(OR(O62=6,O62=12,O62=18,O62=24,O62=30,O62=36,O62=42,O62=48,O62=54,O62=60,O62=66,O62=72,O62=78,O62=84,O62=90,O62=96),1,0)</f>
        <v>0</v>
      </c>
      <c r="Q62" s="66">
        <f>M62+P62</f>
        <v>0</v>
      </c>
      <c r="R62" s="66">
        <f>Q62*ABS(S62)*0.1</f>
        <v>0</v>
      </c>
      <c r="S62" s="67">
        <f>I62*E62/40000</f>
        <v>0.053202359855</v>
      </c>
      <c r="T62" s="60">
        <f>MIN($T$6/100*G62,150)</f>
        <v>121.815888</v>
      </c>
      <c r="U62" s="60">
        <f>MIN($U$6/100*G62,200)</f>
        <v>152.26986</v>
      </c>
      <c r="V62" s="60">
        <f>MIN($V$6/100*G62,250)</f>
        <v>203.02648</v>
      </c>
      <c r="W62" s="60">
        <v>0.2</v>
      </c>
      <c r="X62" s="60">
        <v>0.2</v>
      </c>
      <c r="Y62" s="60">
        <v>0.6</v>
      </c>
      <c r="Z62" s="67">
        <f>IF(AND(D62&lt;49.85,H62&gt;0),$C$2*ABS(H62)/40000,(SUMPRODUCT(--(H62&gt;$T62:$V62),(H62-$T62:$V62),($W62:$Y62)))*E62/40000)</f>
        <v>0</v>
      </c>
      <c r="AA62" s="67">
        <f>IF(AND(C62&gt;=50.1,H62&lt;0),($A$2)*ABS(H62)/40000,0)</f>
        <v>0</v>
      </c>
      <c r="AB62" s="67">
        <f>S62+Z62+AA62</f>
        <v>0.053202359855</v>
      </c>
      <c r="AC62" s="75">
        <f>IF(AB62&gt;=0,AB62,"")</f>
        <v>0.053202359855</v>
      </c>
      <c r="AD62" s="76" t="str">
        <f>IF(AB62&lt;0,AB62,"")</f>
        <v/>
      </c>
      <c r="AE62" s="77"/>
      <c r="AF62" s="89"/>
      <c r="AG62" s="92">
        <f>ROUND((AG61-0.01),2)</f>
        <v>50.94</v>
      </c>
      <c r="AH62" s="93">
        <v>0</v>
      </c>
      <c r="AI62" s="86">
        <v>0</v>
      </c>
    </row>
    <row r="63" spans="1:38" customHeight="1" ht="15.75">
      <c r="A63" s="70">
        <v>0.572916666666667</v>
      </c>
      <c r="B63" s="71">
        <v>0.583333333333334</v>
      </c>
      <c r="C63" s="72">
        <v>49.98</v>
      </c>
      <c r="D63" s="73">
        <f>ROUND(C63,2)</f>
        <v>49.98</v>
      </c>
      <c r="E63" s="60">
        <v>369.74</v>
      </c>
      <c r="F63" s="60">
        <v>1018.4844</v>
      </c>
      <c r="G63" s="61">
        <f>ABS(F63)</f>
        <v>1018.4844</v>
      </c>
      <c r="H63" s="74">
        <v>11.27866</v>
      </c>
      <c r="I63" s="63">
        <f>MAX(H63,-0.12*G63)</f>
        <v>11.27866</v>
      </c>
      <c r="J63" s="63">
        <f>IF(ABS(G63)&lt;=10,0.5,IF(ABS(G63)&lt;=25,1,IF(ABS(G63)&lt;=100,2,10)))</f>
        <v>10</v>
      </c>
      <c r="K63" s="64">
        <f>IF(H63&lt;-J63,1,0)</f>
        <v>0</v>
      </c>
      <c r="L63" s="64">
        <f>IF(K63=K62,L62+K63,0)</f>
        <v>0</v>
      </c>
      <c r="M63" s="65">
        <f>IF(OR(L63=6,L63=12,L63=18,L63=24,L63=30,L63=36,L63=42,L63=48,L63=54,L63=60,L63=66,L63=72,L63=78,L63=84,L63=90,L63=96),1,0)</f>
        <v>0</v>
      </c>
      <c r="N63" s="65">
        <f>IF(H63&gt;J63,1,0)</f>
        <v>1</v>
      </c>
      <c r="O63" s="65">
        <f>IF(N63=N62,O62+N63,0)</f>
        <v>2</v>
      </c>
      <c r="P63" s="65">
        <f>IF(OR(O63=6,O63=12,O63=18,O63=24,O63=30,O63=36,O63=42,O63=48,O63=54,O63=60,O63=66,O63=72,O63=78,O63=84,O63=90,O63=96),1,0)</f>
        <v>0</v>
      </c>
      <c r="Q63" s="66">
        <f>M63+P63</f>
        <v>0</v>
      </c>
      <c r="R63" s="66">
        <f>Q63*ABS(S63)*0.1</f>
        <v>0</v>
      </c>
      <c r="S63" s="67">
        <f>I63*E63/40000</f>
        <v>0.10425429371</v>
      </c>
      <c r="T63" s="60">
        <f>MIN($T$6/100*G63,150)</f>
        <v>122.218128</v>
      </c>
      <c r="U63" s="60">
        <f>MIN($U$6/100*G63,200)</f>
        <v>152.77266</v>
      </c>
      <c r="V63" s="60">
        <f>MIN($V$6/100*G63,250)</f>
        <v>203.69688</v>
      </c>
      <c r="W63" s="60">
        <v>0.2</v>
      </c>
      <c r="X63" s="60">
        <v>0.2</v>
      </c>
      <c r="Y63" s="60">
        <v>0.6</v>
      </c>
      <c r="Z63" s="67">
        <f>IF(AND(D63&lt;49.85,H63&gt;0),$C$2*ABS(H63)/40000,(SUMPRODUCT(--(H63&gt;$T63:$V63),(H63-$T63:$V63),($W63:$Y63)))*E63/40000)</f>
        <v>0</v>
      </c>
      <c r="AA63" s="67">
        <f>IF(AND(C63&gt;=50.1,H63&lt;0),($A$2)*ABS(H63)/40000,0)</f>
        <v>0</v>
      </c>
      <c r="AB63" s="67">
        <f>S63+Z63+AA63</f>
        <v>0.10425429371</v>
      </c>
      <c r="AC63" s="75">
        <f>IF(AB63&gt;=0,AB63,"")</f>
        <v>0.10425429371</v>
      </c>
      <c r="AD63" s="76" t="str">
        <f>IF(AB63&lt;0,AB63,"")</f>
        <v/>
      </c>
      <c r="AE63" s="77"/>
      <c r="AF63" s="89"/>
      <c r="AG63" s="92">
        <f>ROUND((AG62-0.01),2)</f>
        <v>50.93</v>
      </c>
      <c r="AH63" s="93">
        <v>0</v>
      </c>
      <c r="AI63" s="86">
        <v>0</v>
      </c>
    </row>
    <row r="64" spans="1:38" customHeight="1" ht="15.75">
      <c r="A64" s="70">
        <v>0.583333333333333</v>
      </c>
      <c r="B64" s="71">
        <v>0.59375</v>
      </c>
      <c r="C64" s="72">
        <v>50.03</v>
      </c>
      <c r="D64" s="73">
        <f>ROUND(C64,2)</f>
        <v>50.03</v>
      </c>
      <c r="E64" s="60">
        <v>123.31</v>
      </c>
      <c r="F64" s="60">
        <v>970.9564</v>
      </c>
      <c r="G64" s="61">
        <f>ABS(F64)</f>
        <v>970.9564</v>
      </c>
      <c r="H64" s="74">
        <v>31.57523</v>
      </c>
      <c r="I64" s="63">
        <f>MAX(H64,-0.12*G64)</f>
        <v>31.57523</v>
      </c>
      <c r="J64" s="63">
        <f>IF(ABS(G64)&lt;=10,0.5,IF(ABS(G64)&lt;=25,1,IF(ABS(G64)&lt;=100,2,10)))</f>
        <v>10</v>
      </c>
      <c r="K64" s="64">
        <f>IF(H64&lt;-J64,1,0)</f>
        <v>0</v>
      </c>
      <c r="L64" s="64">
        <f>IF(K64=K63,L63+K64,0)</f>
        <v>0</v>
      </c>
      <c r="M64" s="65">
        <f>IF(OR(L64=6,L64=12,L64=18,L64=24,L64=30,L64=36,L64=42,L64=48,L64=54,L64=60,L64=66,L64=72,L64=78,L64=84,L64=90,L64=96),1,0)</f>
        <v>0</v>
      </c>
      <c r="N64" s="65">
        <f>IF(H64&gt;J64,1,0)</f>
        <v>1</v>
      </c>
      <c r="O64" s="65">
        <f>IF(N64=N63,O63+N64,0)</f>
        <v>3</v>
      </c>
      <c r="P64" s="65">
        <f>IF(OR(O64=6,O64=12,O64=18,O64=24,O64=30,O64=36,O64=42,O64=48,O64=54,O64=60,O64=66,O64=72,O64=78,O64=84,O64=90,O64=96),1,0)</f>
        <v>0</v>
      </c>
      <c r="Q64" s="66">
        <f>M64+P64</f>
        <v>0</v>
      </c>
      <c r="R64" s="66">
        <f>Q64*ABS(S64)*0.1</f>
        <v>0</v>
      </c>
      <c r="S64" s="67">
        <f>I64*E64/40000</f>
        <v>0.0973385402825</v>
      </c>
      <c r="T64" s="60">
        <f>MIN($T$6/100*G64,150)</f>
        <v>116.514768</v>
      </c>
      <c r="U64" s="60">
        <f>MIN($U$6/100*G64,200)</f>
        <v>145.64346</v>
      </c>
      <c r="V64" s="60">
        <f>MIN($V$6/100*G64,250)</f>
        <v>194.19128</v>
      </c>
      <c r="W64" s="60">
        <v>0.2</v>
      </c>
      <c r="X64" s="60">
        <v>0.2</v>
      </c>
      <c r="Y64" s="60">
        <v>0.6</v>
      </c>
      <c r="Z64" s="67">
        <f>IF(AND(D64&lt;49.85,H64&gt;0),$C$2*ABS(H64)/40000,(SUMPRODUCT(--(H64&gt;$T64:$V64),(H64-$T64:$V64),($W64:$Y64)))*E64/40000)</f>
        <v>0</v>
      </c>
      <c r="AA64" s="67">
        <f>IF(AND(C64&gt;=50.1,H64&lt;0),($A$2)*ABS(H64)/40000,0)</f>
        <v>0</v>
      </c>
      <c r="AB64" s="67">
        <f>S64+Z64+AA64</f>
        <v>0.0973385402825</v>
      </c>
      <c r="AC64" s="75">
        <f>IF(AB64&gt;=0,AB64,"")</f>
        <v>0.0973385402825</v>
      </c>
      <c r="AD64" s="76" t="str">
        <f>IF(AB64&lt;0,AB64,"")</f>
        <v/>
      </c>
      <c r="AE64" s="77"/>
      <c r="AF64" s="89"/>
      <c r="AG64" s="92">
        <f>ROUND((AG63-0.01),2)</f>
        <v>50.92</v>
      </c>
      <c r="AH64" s="93">
        <v>0</v>
      </c>
      <c r="AI64" s="86">
        <v>0</v>
      </c>
    </row>
    <row r="65" spans="1:38" customHeight="1" ht="15.75">
      <c r="A65" s="70">
        <v>0.59375</v>
      </c>
      <c r="B65" s="71">
        <v>0.604166666666667</v>
      </c>
      <c r="C65" s="72">
        <v>49.92</v>
      </c>
      <c r="D65" s="73">
        <f>ROUND(C65,2)</f>
        <v>49.92</v>
      </c>
      <c r="E65" s="60">
        <v>554.14</v>
      </c>
      <c r="F65" s="60">
        <v>967.7164</v>
      </c>
      <c r="G65" s="61">
        <f>ABS(F65)</f>
        <v>967.7164</v>
      </c>
      <c r="H65" s="74">
        <v>40.70846</v>
      </c>
      <c r="I65" s="63">
        <f>MAX(H65,-0.12*G65)</f>
        <v>40.70846</v>
      </c>
      <c r="J65" s="63">
        <f>IF(ABS(G65)&lt;=10,0.5,IF(ABS(G65)&lt;=25,1,IF(ABS(G65)&lt;=100,2,10)))</f>
        <v>10</v>
      </c>
      <c r="K65" s="64">
        <f>IF(H65&lt;-J65,1,0)</f>
        <v>0</v>
      </c>
      <c r="L65" s="64">
        <f>IF(K65=K64,L64+K65,0)</f>
        <v>0</v>
      </c>
      <c r="M65" s="65">
        <f>IF(OR(L65=6,L65=12,L65=18,L65=24,L65=30,L65=36,L65=42,L65=48,L65=54,L65=60,L65=66,L65=72,L65=78,L65=84,L65=90,L65=96),1,0)</f>
        <v>0</v>
      </c>
      <c r="N65" s="65">
        <f>IF(H65&gt;J65,1,0)</f>
        <v>1</v>
      </c>
      <c r="O65" s="65">
        <f>IF(N65=N64,O64+N65,0)</f>
        <v>4</v>
      </c>
      <c r="P65" s="65">
        <f>IF(OR(O65=6,O65=12,O65=18,O65=24,O65=30,O65=36,O65=42,O65=48,O65=54,O65=60,O65=66,O65=72,O65=78,O65=84,O65=90,O65=96),1,0)</f>
        <v>0</v>
      </c>
      <c r="Q65" s="66">
        <f>M65+P65</f>
        <v>0</v>
      </c>
      <c r="R65" s="66">
        <f>Q65*ABS(S65)*0.1</f>
        <v>0</v>
      </c>
      <c r="S65" s="67">
        <f>I65*E65/40000</f>
        <v>0.5639546506100001</v>
      </c>
      <c r="T65" s="60">
        <f>MIN($T$6/100*G65,150)</f>
        <v>116.125968</v>
      </c>
      <c r="U65" s="60">
        <f>MIN($U$6/100*G65,200)</f>
        <v>145.15746</v>
      </c>
      <c r="V65" s="60">
        <f>MIN($V$6/100*G65,250)</f>
        <v>193.54328</v>
      </c>
      <c r="W65" s="60">
        <v>0.2</v>
      </c>
      <c r="X65" s="60">
        <v>0.2</v>
      </c>
      <c r="Y65" s="60">
        <v>0.6</v>
      </c>
      <c r="Z65" s="67">
        <f>IF(AND(D65&lt;49.85,H65&gt;0),$C$2*ABS(H65)/40000,(SUMPRODUCT(--(H65&gt;$T65:$V65),(H65-$T65:$V65),($W65:$Y65)))*E65/40000)</f>
        <v>0</v>
      </c>
      <c r="AA65" s="67">
        <f>IF(AND(C65&gt;=50.1,H65&lt;0),($A$2)*ABS(H65)/40000,0)</f>
        <v>0</v>
      </c>
      <c r="AB65" s="67">
        <f>S65+Z65+AA65</f>
        <v>0.5639546506100001</v>
      </c>
      <c r="AC65" s="75">
        <f>IF(AB65&gt;=0,AB65,"")</f>
        <v>0.5639546506100001</v>
      </c>
      <c r="AD65" s="76" t="str">
        <f>IF(AB65&lt;0,AB65,"")</f>
        <v/>
      </c>
      <c r="AE65" s="77"/>
      <c r="AF65" s="89"/>
      <c r="AG65" s="92">
        <f>ROUND((AG64-0.01),2)</f>
        <v>50.91</v>
      </c>
      <c r="AH65" s="93">
        <v>0</v>
      </c>
      <c r="AI65" s="86">
        <v>0</v>
      </c>
    </row>
    <row r="66" spans="1:38" customHeight="1" ht="15.75">
      <c r="A66" s="70">
        <v>0.604166666666667</v>
      </c>
      <c r="B66" s="71">
        <v>0.614583333333334</v>
      </c>
      <c r="C66" s="72">
        <v>49.88</v>
      </c>
      <c r="D66" s="73">
        <f>ROUND(C66,2)</f>
        <v>49.88</v>
      </c>
      <c r="E66" s="60">
        <v>677.0700000000001</v>
      </c>
      <c r="F66" s="60">
        <v>964.5544</v>
      </c>
      <c r="G66" s="61">
        <f>ABS(F66)</f>
        <v>964.5544</v>
      </c>
      <c r="H66" s="74">
        <v>58.30053</v>
      </c>
      <c r="I66" s="63">
        <f>MAX(H66,-0.12*G66)</f>
        <v>58.30053</v>
      </c>
      <c r="J66" s="63">
        <f>IF(ABS(G66)&lt;=10,0.5,IF(ABS(G66)&lt;=25,1,IF(ABS(G66)&lt;=100,2,10)))</f>
        <v>10</v>
      </c>
      <c r="K66" s="64">
        <f>IF(H66&lt;-J66,1,0)</f>
        <v>0</v>
      </c>
      <c r="L66" s="64">
        <f>IF(K66=K65,L65+K66,0)</f>
        <v>0</v>
      </c>
      <c r="M66" s="65">
        <f>IF(OR(L66=6,L66=12,L66=18,L66=24,L66=30,L66=36,L66=42,L66=48,L66=54,L66=60,L66=66,L66=72,L66=78,L66=84,L66=90,L66=96),1,0)</f>
        <v>0</v>
      </c>
      <c r="N66" s="65">
        <f>IF(H66&gt;J66,1,0)</f>
        <v>1</v>
      </c>
      <c r="O66" s="65">
        <f>IF(N66=N65,O65+N66,0)</f>
        <v>5</v>
      </c>
      <c r="P66" s="65">
        <f>IF(OR(O66=6,O66=12,O66=18,O66=24,O66=30,O66=36,O66=42,O66=48,O66=54,O66=60,O66=66,O66=72,O66=78,O66=84,O66=90,O66=96),1,0)</f>
        <v>0</v>
      </c>
      <c r="Q66" s="66">
        <f>M66+P66</f>
        <v>0</v>
      </c>
      <c r="R66" s="66">
        <f>Q66*ABS(S66)*0.1</f>
        <v>0</v>
      </c>
      <c r="S66" s="67">
        <f>I66*E66/40000</f>
        <v>0.9868384961775</v>
      </c>
      <c r="T66" s="60">
        <f>MIN($T$6/100*G66,150)</f>
        <v>115.746528</v>
      </c>
      <c r="U66" s="60">
        <f>MIN($U$6/100*G66,200)</f>
        <v>144.68316</v>
      </c>
      <c r="V66" s="60">
        <f>MIN($V$6/100*G66,250)</f>
        <v>192.91088</v>
      </c>
      <c r="W66" s="60">
        <v>0.2</v>
      </c>
      <c r="X66" s="60">
        <v>0.2</v>
      </c>
      <c r="Y66" s="60">
        <v>0.6</v>
      </c>
      <c r="Z66" s="67">
        <f>IF(AND(D66&lt;49.85,H66&gt;0),$C$2*ABS(H66)/40000,(SUMPRODUCT(--(H66&gt;$T66:$V66),(H66-$T66:$V66),($W66:$Y66)))*E66/40000)</f>
        <v>0</v>
      </c>
      <c r="AA66" s="67">
        <f>IF(AND(C66&gt;=50.1,H66&lt;0),($A$2)*ABS(H66)/40000,0)</f>
        <v>0</v>
      </c>
      <c r="AB66" s="67">
        <f>S66+Z66+AA66</f>
        <v>0.9868384961775</v>
      </c>
      <c r="AC66" s="75">
        <f>IF(AB66&gt;=0,AB66,"")</f>
        <v>0.9868384961775</v>
      </c>
      <c r="AD66" s="76" t="str">
        <f>IF(AB66&lt;0,AB66,"")</f>
        <v/>
      </c>
      <c r="AE66" s="77"/>
      <c r="AF66" s="89"/>
      <c r="AG66" s="92">
        <f>ROUND((AG65-0.01),2)</f>
        <v>50.9</v>
      </c>
      <c r="AH66" s="93">
        <v>0</v>
      </c>
      <c r="AI66" s="86">
        <v>0</v>
      </c>
    </row>
    <row r="67" spans="1:38" customHeight="1" ht="15.75">
      <c r="A67" s="70">
        <v>0.614583333333333</v>
      </c>
      <c r="B67" s="71">
        <v>0.625</v>
      </c>
      <c r="C67" s="72">
        <v>49.87</v>
      </c>
      <c r="D67" s="73">
        <f>ROUND(C67,2)</f>
        <v>49.87</v>
      </c>
      <c r="E67" s="60">
        <v>707.8</v>
      </c>
      <c r="F67" s="60">
        <v>972.0332</v>
      </c>
      <c r="G67" s="61">
        <f>ABS(F67)</f>
        <v>972.0332</v>
      </c>
      <c r="H67" s="74">
        <v>48.79684</v>
      </c>
      <c r="I67" s="63">
        <f>MAX(H67,-0.12*G67)</f>
        <v>48.79684</v>
      </c>
      <c r="J67" s="63">
        <f>IF(ABS(G67)&lt;=10,0.5,IF(ABS(G67)&lt;=25,1,IF(ABS(G67)&lt;=100,2,10)))</f>
        <v>10</v>
      </c>
      <c r="K67" s="64">
        <f>IF(H67&lt;-J67,1,0)</f>
        <v>0</v>
      </c>
      <c r="L67" s="64">
        <f>IF(K67=K66,L66+K67,0)</f>
        <v>0</v>
      </c>
      <c r="M67" s="65">
        <f>IF(OR(L67=6,L67=12,L67=18,L67=24,L67=30,L67=36,L67=42,L67=48,L67=54,L67=60,L67=66,L67=72,L67=78,L67=84,L67=90,L67=96),1,0)</f>
        <v>0</v>
      </c>
      <c r="N67" s="65">
        <f>IF(H67&gt;J67,1,0)</f>
        <v>1</v>
      </c>
      <c r="O67" s="65">
        <f>IF(N67=N66,O66+N67,0)</f>
        <v>6</v>
      </c>
      <c r="P67" s="65">
        <f>IF(OR(O67=6,O67=12,O67=18,O67=24,O67=30,O67=36,O67=42,O67=48,O67=54,O67=60,O67=66,O67=72,O67=78,O67=84,O67=90,O67=96),1,0)</f>
        <v>1</v>
      </c>
      <c r="Q67" s="66">
        <f>M67+P67</f>
        <v>1</v>
      </c>
      <c r="R67" s="66">
        <f>Q67*ABS(S67)*0.1</f>
        <v>0.08634600838000001</v>
      </c>
      <c r="S67" s="67">
        <f>I67*E67/40000</f>
        <v>0.8634600838000001</v>
      </c>
      <c r="T67" s="60">
        <f>MIN($T$6/100*G67,150)</f>
        <v>116.643984</v>
      </c>
      <c r="U67" s="60">
        <f>MIN($U$6/100*G67,200)</f>
        <v>145.80498</v>
      </c>
      <c r="V67" s="60">
        <f>MIN($V$6/100*G67,250)</f>
        <v>194.40664</v>
      </c>
      <c r="W67" s="60">
        <v>0.2</v>
      </c>
      <c r="X67" s="60">
        <v>0.2</v>
      </c>
      <c r="Y67" s="60">
        <v>0.6</v>
      </c>
      <c r="Z67" s="67">
        <f>IF(AND(D67&lt;49.85,H67&gt;0),$C$2*ABS(H67)/40000,(SUMPRODUCT(--(H67&gt;$T67:$V67),(H67-$T67:$V67),($W67:$Y67)))*E67/40000)</f>
        <v>0</v>
      </c>
      <c r="AA67" s="67">
        <f>IF(AND(C67&gt;=50.1,H67&lt;0),($A$2)*ABS(H67)/40000,0)</f>
        <v>0</v>
      </c>
      <c r="AB67" s="67">
        <f>S67+Z67+AA67</f>
        <v>0.8634600838000001</v>
      </c>
      <c r="AC67" s="75">
        <f>IF(AB67&gt;=0,AB67,"")</f>
        <v>0.8634600838000001</v>
      </c>
      <c r="AD67" s="76" t="str">
        <f>IF(AB67&lt;0,AB67,"")</f>
        <v/>
      </c>
      <c r="AE67" s="77"/>
      <c r="AF67" s="89"/>
      <c r="AG67" s="92">
        <f>ROUND((AG66-0.01),2)</f>
        <v>50.89</v>
      </c>
      <c r="AH67" s="93">
        <v>0</v>
      </c>
      <c r="AI67" s="86">
        <v>0</v>
      </c>
    </row>
    <row r="68" spans="1:38" customHeight="1" ht="15.75">
      <c r="A68" s="70">
        <v>0.625</v>
      </c>
      <c r="B68" s="71">
        <v>0.635416666666667</v>
      </c>
      <c r="C68" s="72">
        <v>49.98</v>
      </c>
      <c r="D68" s="73">
        <f>ROUND(C68,2)</f>
        <v>49.98</v>
      </c>
      <c r="E68" s="60">
        <v>369.74</v>
      </c>
      <c r="F68" s="60">
        <v>967.2884</v>
      </c>
      <c r="G68" s="61">
        <f>ABS(F68)</f>
        <v>967.2884</v>
      </c>
      <c r="H68" s="74">
        <v>74.74460999999999</v>
      </c>
      <c r="I68" s="63">
        <f>MAX(H68,-0.12*G68)</f>
        <v>74.74460999999999</v>
      </c>
      <c r="J68" s="63">
        <f>IF(ABS(G68)&lt;=10,0.5,IF(ABS(G68)&lt;=25,1,IF(ABS(G68)&lt;=100,2,10)))</f>
        <v>10</v>
      </c>
      <c r="K68" s="64">
        <f>IF(H68&lt;-J68,1,0)</f>
        <v>0</v>
      </c>
      <c r="L68" s="64">
        <f>IF(K68=K67,L67+K68,0)</f>
        <v>0</v>
      </c>
      <c r="M68" s="65">
        <f>IF(OR(L68=6,L68=12,L68=18,L68=24,L68=30,L68=36,L68=42,L68=48,L68=54,L68=60,L68=66,L68=72,L68=78,L68=84,L68=90,L68=96),1,0)</f>
        <v>0</v>
      </c>
      <c r="N68" s="65">
        <f>IF(H68&gt;J68,1,0)</f>
        <v>1</v>
      </c>
      <c r="O68" s="65">
        <f>IF(N68=N67,O67+N68,0)</f>
        <v>7</v>
      </c>
      <c r="P68" s="65">
        <f>IF(OR(O68=6,O68=12,O68=18,O68=24,O68=30,O68=36,O68=42,O68=48,O68=54,O68=60,O68=66,O68=72,O68=78,O68=84,O68=90,O68=96),1,0)</f>
        <v>0</v>
      </c>
      <c r="Q68" s="66">
        <f>M68+P68</f>
        <v>0</v>
      </c>
      <c r="R68" s="66">
        <f>Q68*ABS(S68)*0.1</f>
        <v>0</v>
      </c>
      <c r="S68" s="67">
        <f>I68*E68/40000</f>
        <v>0.6909018025349999</v>
      </c>
      <c r="T68" s="60">
        <f>MIN($T$6/100*G68,150)</f>
        <v>116.074608</v>
      </c>
      <c r="U68" s="60">
        <f>MIN($U$6/100*G68,200)</f>
        <v>145.09326</v>
      </c>
      <c r="V68" s="60">
        <f>MIN($V$6/100*G68,250)</f>
        <v>193.45768</v>
      </c>
      <c r="W68" s="60">
        <v>0.2</v>
      </c>
      <c r="X68" s="60">
        <v>0.2</v>
      </c>
      <c r="Y68" s="60">
        <v>0.6</v>
      </c>
      <c r="Z68" s="67">
        <f>IF(AND(D68&lt;49.85,H68&gt;0),$C$2*ABS(H68)/40000,(SUMPRODUCT(--(H68&gt;$T68:$V68),(H68-$T68:$V68),($W68:$Y68)))*E68/40000)</f>
        <v>0</v>
      </c>
      <c r="AA68" s="67">
        <f>IF(AND(C68&gt;=50.1,H68&lt;0),($A$2)*ABS(H68)/40000,0)</f>
        <v>0</v>
      </c>
      <c r="AB68" s="67">
        <f>S68+Z68+AA68</f>
        <v>0.6909018025349999</v>
      </c>
      <c r="AC68" s="75">
        <f>IF(AB68&gt;=0,AB68,"")</f>
        <v>0.6909018025349999</v>
      </c>
      <c r="AD68" s="76" t="str">
        <f>IF(AB68&lt;0,AB68,"")</f>
        <v/>
      </c>
      <c r="AE68" s="77"/>
      <c r="AF68" s="89"/>
      <c r="AG68" s="92">
        <f>ROUND((AG67-0.01),2)</f>
        <v>50.88</v>
      </c>
      <c r="AH68" s="93">
        <v>0</v>
      </c>
      <c r="AI68" s="86">
        <v>0</v>
      </c>
    </row>
    <row r="69" spans="1:38" customHeight="1" ht="15.75">
      <c r="A69" s="70">
        <v>0.635416666666667</v>
      </c>
      <c r="B69" s="71">
        <v>0.645833333333334</v>
      </c>
      <c r="C69" s="72">
        <v>50.01</v>
      </c>
      <c r="D69" s="73">
        <f>ROUND(C69,2)</f>
        <v>50.01</v>
      </c>
      <c r="E69" s="60">
        <v>246.62</v>
      </c>
      <c r="F69" s="60">
        <v>969.1898</v>
      </c>
      <c r="G69" s="61">
        <f>ABS(F69)</f>
        <v>969.1898</v>
      </c>
      <c r="H69" s="74">
        <v>100.67141</v>
      </c>
      <c r="I69" s="63">
        <f>MAX(H69,-0.12*G69)</f>
        <v>100.67141</v>
      </c>
      <c r="J69" s="63">
        <f>IF(ABS(G69)&lt;=10,0.5,IF(ABS(G69)&lt;=25,1,IF(ABS(G69)&lt;=100,2,10)))</f>
        <v>10</v>
      </c>
      <c r="K69" s="64">
        <f>IF(H69&lt;-J69,1,0)</f>
        <v>0</v>
      </c>
      <c r="L69" s="64">
        <f>IF(K69=K68,L68+K69,0)</f>
        <v>0</v>
      </c>
      <c r="M69" s="65">
        <f>IF(OR(L69=6,L69=12,L69=18,L69=24,L69=30,L69=36,L69=42,L69=48,L69=54,L69=60,L69=66,L69=72,L69=78,L69=84,L69=90,L69=96),1,0)</f>
        <v>0</v>
      </c>
      <c r="N69" s="65">
        <f>IF(H69&gt;J69,1,0)</f>
        <v>1</v>
      </c>
      <c r="O69" s="65">
        <f>IF(N69=N68,O68+N69,0)</f>
        <v>8</v>
      </c>
      <c r="P69" s="65">
        <f>IF(OR(O69=6,O69=12,O69=18,O69=24,O69=30,O69=36,O69=42,O69=48,O69=54,O69=60,O69=66,O69=72,O69=78,O69=84,O69=90,O69=96),1,0)</f>
        <v>0</v>
      </c>
      <c r="Q69" s="66">
        <f>M69+P69</f>
        <v>0</v>
      </c>
      <c r="R69" s="66">
        <f>Q69*ABS(S69)*0.1</f>
        <v>0</v>
      </c>
      <c r="S69" s="67">
        <f>I69*E69/40000</f>
        <v>0.6206895783549999</v>
      </c>
      <c r="T69" s="60">
        <f>MIN($T$6/100*G69,150)</f>
        <v>116.302776</v>
      </c>
      <c r="U69" s="60">
        <f>MIN($U$6/100*G69,200)</f>
        <v>145.37847</v>
      </c>
      <c r="V69" s="60">
        <f>MIN($V$6/100*G69,250)</f>
        <v>193.83796</v>
      </c>
      <c r="W69" s="60">
        <v>0.2</v>
      </c>
      <c r="X69" s="60">
        <v>0.2</v>
      </c>
      <c r="Y69" s="60">
        <v>0.6</v>
      </c>
      <c r="Z69" s="67">
        <f>IF(AND(D69&lt;49.85,H69&gt;0),$C$2*ABS(H69)/40000,(SUMPRODUCT(--(H69&gt;$T69:$V69),(H69-$T69:$V69),($W69:$Y69)))*E69/40000)</f>
        <v>0</v>
      </c>
      <c r="AA69" s="67">
        <f>IF(AND(C69&gt;=50.1,H69&lt;0),($A$2)*ABS(H69)/40000,0)</f>
        <v>0</v>
      </c>
      <c r="AB69" s="67">
        <f>S69+Z69+AA69</f>
        <v>0.6206895783549999</v>
      </c>
      <c r="AC69" s="75">
        <f>IF(AB69&gt;=0,AB69,"")</f>
        <v>0.6206895783549999</v>
      </c>
      <c r="AD69" s="76" t="str">
        <f>IF(AB69&lt;0,AB69,"")</f>
        <v/>
      </c>
      <c r="AE69" s="77"/>
      <c r="AF69" s="89"/>
      <c r="AG69" s="92">
        <f>ROUND((AG68-0.01),2)</f>
        <v>50.87</v>
      </c>
      <c r="AH69" s="93">
        <v>0</v>
      </c>
      <c r="AI69" s="86">
        <v>0</v>
      </c>
    </row>
    <row r="70" spans="1:38" customHeight="1" ht="15.75">
      <c r="A70" s="70">
        <v>0.645833333333333</v>
      </c>
      <c r="B70" s="71">
        <v>0.65625</v>
      </c>
      <c r="C70" s="72">
        <v>50</v>
      </c>
      <c r="D70" s="73">
        <f>ROUND(C70,2)</f>
        <v>50</v>
      </c>
      <c r="E70" s="60">
        <v>308.28</v>
      </c>
      <c r="F70" s="60">
        <v>1018.2874</v>
      </c>
      <c r="G70" s="61">
        <f>ABS(F70)</f>
        <v>1018.2874</v>
      </c>
      <c r="H70" s="74">
        <v>56.62783</v>
      </c>
      <c r="I70" s="63">
        <f>MAX(H70,-0.12*G70)</f>
        <v>56.62783</v>
      </c>
      <c r="J70" s="63">
        <f>IF(ABS(G70)&lt;=10,0.5,IF(ABS(G70)&lt;=25,1,IF(ABS(G70)&lt;=100,2,10)))</f>
        <v>10</v>
      </c>
      <c r="K70" s="64">
        <f>IF(H70&lt;-J70,1,0)</f>
        <v>0</v>
      </c>
      <c r="L70" s="64">
        <f>IF(K70=K69,L69+K70,0)</f>
        <v>0</v>
      </c>
      <c r="M70" s="65">
        <f>IF(OR(L70=6,L70=12,L70=18,L70=24,L70=30,L70=36,L70=42,L70=48,L70=54,L70=60,L70=66,L70=72,L70=78,L70=84,L70=90,L70=96),1,0)</f>
        <v>0</v>
      </c>
      <c r="N70" s="65">
        <f>IF(H70&gt;J70,1,0)</f>
        <v>1</v>
      </c>
      <c r="O70" s="65">
        <f>IF(N70=N69,O69+N70,0)</f>
        <v>9</v>
      </c>
      <c r="P70" s="65">
        <f>IF(OR(O70=6,O70=12,O70=18,O70=24,O70=30,O70=36,O70=42,O70=48,O70=54,O70=60,O70=66,O70=72,O70=78,O70=84,O70=90,O70=96),1,0)</f>
        <v>0</v>
      </c>
      <c r="Q70" s="66">
        <f>M70+P70</f>
        <v>0</v>
      </c>
      <c r="R70" s="66">
        <f>Q70*ABS(S70)*0.1</f>
        <v>0</v>
      </c>
      <c r="S70" s="67">
        <f>I70*E70/40000</f>
        <v>0.43643068581</v>
      </c>
      <c r="T70" s="60">
        <f>MIN($T$6/100*G70,150)</f>
        <v>122.194488</v>
      </c>
      <c r="U70" s="60">
        <f>MIN($U$6/100*G70,200)</f>
        <v>152.74311</v>
      </c>
      <c r="V70" s="60">
        <f>MIN($V$6/100*G70,250)</f>
        <v>203.65748</v>
      </c>
      <c r="W70" s="60">
        <v>0.2</v>
      </c>
      <c r="X70" s="60">
        <v>0.2</v>
      </c>
      <c r="Y70" s="60">
        <v>0.6</v>
      </c>
      <c r="Z70" s="67">
        <f>IF(AND(D70&lt;49.85,H70&gt;0),$C$2*ABS(H70)/40000,(SUMPRODUCT(--(H70&gt;$T70:$V70),(H70-$T70:$V70),($W70:$Y70)))*E70/40000)</f>
        <v>0</v>
      </c>
      <c r="AA70" s="67">
        <f>IF(AND(C70&gt;=50.1,H70&lt;0),($A$2)*ABS(H70)/40000,0)</f>
        <v>0</v>
      </c>
      <c r="AB70" s="67">
        <f>S70+Z70+AA70</f>
        <v>0.43643068581</v>
      </c>
      <c r="AC70" s="75">
        <f>IF(AB70&gt;=0,AB70,"")</f>
        <v>0.43643068581</v>
      </c>
      <c r="AD70" s="76" t="str">
        <f>IF(AB70&lt;0,AB70,"")</f>
        <v/>
      </c>
      <c r="AE70" s="77"/>
      <c r="AF70" s="89"/>
      <c r="AG70" s="92">
        <f>ROUND((AG69-0.01),2)</f>
        <v>50.86</v>
      </c>
      <c r="AH70" s="93">
        <v>0</v>
      </c>
      <c r="AI70" s="86">
        <v>0</v>
      </c>
    </row>
    <row r="71" spans="1:38" customHeight="1" ht="15.75">
      <c r="A71" s="70">
        <v>0.65625</v>
      </c>
      <c r="B71" s="71">
        <v>0.666666666666667</v>
      </c>
      <c r="C71" s="72">
        <v>50</v>
      </c>
      <c r="D71" s="73">
        <f>ROUND(C71,2)</f>
        <v>50</v>
      </c>
      <c r="E71" s="60">
        <v>308.28</v>
      </c>
      <c r="F71" s="60">
        <v>1016.4274</v>
      </c>
      <c r="G71" s="61">
        <f>ABS(F71)</f>
        <v>1016.4274</v>
      </c>
      <c r="H71" s="74">
        <v>65.64776999999999</v>
      </c>
      <c r="I71" s="63">
        <f>MAX(H71,-0.12*G71)</f>
        <v>65.64776999999999</v>
      </c>
      <c r="J71" s="63">
        <f>IF(ABS(G71)&lt;=10,0.5,IF(ABS(G71)&lt;=25,1,IF(ABS(G71)&lt;=100,2,10)))</f>
        <v>10</v>
      </c>
      <c r="K71" s="64">
        <f>IF(H71&lt;-J71,1,0)</f>
        <v>0</v>
      </c>
      <c r="L71" s="64">
        <f>IF(K71=K70,L70+K71,0)</f>
        <v>0</v>
      </c>
      <c r="M71" s="65">
        <f>IF(OR(L71=6,L71=12,L71=18,L71=24,L71=30,L71=36,L71=42,L71=48,L71=54,L71=60,L71=66,L71=72,L71=78,L71=84,L71=90,L71=96),1,0)</f>
        <v>0</v>
      </c>
      <c r="N71" s="65">
        <f>IF(H71&gt;J71,1,0)</f>
        <v>1</v>
      </c>
      <c r="O71" s="65">
        <f>IF(N71=N70,O70+N71,0)</f>
        <v>10</v>
      </c>
      <c r="P71" s="65">
        <f>IF(OR(O71=6,O71=12,O71=18,O71=24,O71=30,O71=36,O71=42,O71=48,O71=54,O71=60,O71=66,O71=72,O71=78,O71=84,O71=90,O71=96),1,0)</f>
        <v>0</v>
      </c>
      <c r="Q71" s="66">
        <f>M71+P71</f>
        <v>0</v>
      </c>
      <c r="R71" s="66">
        <f>Q71*ABS(S71)*0.1</f>
        <v>0</v>
      </c>
      <c r="S71" s="67">
        <f>I71*E71/40000</f>
        <v>0.5059473633899999</v>
      </c>
      <c r="T71" s="60">
        <f>MIN($T$6/100*G71,150)</f>
        <v>121.971288</v>
      </c>
      <c r="U71" s="60">
        <f>MIN($U$6/100*G71,200)</f>
        <v>152.46411</v>
      </c>
      <c r="V71" s="60">
        <f>MIN($V$6/100*G71,250)</f>
        <v>203.28548</v>
      </c>
      <c r="W71" s="60">
        <v>0.2</v>
      </c>
      <c r="X71" s="60">
        <v>0.2</v>
      </c>
      <c r="Y71" s="60">
        <v>0.6</v>
      </c>
      <c r="Z71" s="67">
        <f>IF(AND(D71&lt;49.85,H71&gt;0),$C$2*ABS(H71)/40000,(SUMPRODUCT(--(H71&gt;$T71:$V71),(H71-$T71:$V71),($W71:$Y71)))*E71/40000)</f>
        <v>0</v>
      </c>
      <c r="AA71" s="67">
        <f>IF(AND(C71&gt;=50.1,H71&lt;0),($A$2)*ABS(H71)/40000,0)</f>
        <v>0</v>
      </c>
      <c r="AB71" s="67">
        <f>S71+Z71+AA71</f>
        <v>0.5059473633899999</v>
      </c>
      <c r="AC71" s="75">
        <f>IF(AB71&gt;=0,AB71,"")</f>
        <v>0.5059473633899999</v>
      </c>
      <c r="AD71" s="76" t="str">
        <f>IF(AB71&lt;0,AB71,"")</f>
        <v/>
      </c>
      <c r="AE71" s="77"/>
      <c r="AF71" s="89"/>
      <c r="AG71" s="92">
        <f>ROUND((AG70-0.01),2)</f>
        <v>50.85</v>
      </c>
      <c r="AH71" s="93">
        <v>0</v>
      </c>
      <c r="AI71" s="86">
        <v>0</v>
      </c>
    </row>
    <row r="72" spans="1:38" customHeight="1" ht="15.75">
      <c r="A72" s="70">
        <v>0.666666666666667</v>
      </c>
      <c r="B72" s="71">
        <v>0.677083333333334</v>
      </c>
      <c r="C72" s="72">
        <v>50.04</v>
      </c>
      <c r="D72" s="73">
        <f>ROUND(C72,2)</f>
        <v>50.04</v>
      </c>
      <c r="E72" s="60">
        <v>61.66</v>
      </c>
      <c r="F72" s="60">
        <v>1073.0622</v>
      </c>
      <c r="G72" s="61">
        <f>ABS(F72)</f>
        <v>1073.0622</v>
      </c>
      <c r="H72" s="74">
        <v>10.70403</v>
      </c>
      <c r="I72" s="63">
        <f>MAX(H72,-0.12*G72)</f>
        <v>10.70403</v>
      </c>
      <c r="J72" s="63">
        <f>IF(ABS(G72)&lt;=10,0.5,IF(ABS(G72)&lt;=25,1,IF(ABS(G72)&lt;=100,2,10)))</f>
        <v>10</v>
      </c>
      <c r="K72" s="64">
        <f>IF(H72&lt;-J72,1,0)</f>
        <v>0</v>
      </c>
      <c r="L72" s="64">
        <f>IF(K72=K71,L71+K72,0)</f>
        <v>0</v>
      </c>
      <c r="M72" s="65">
        <f>IF(OR(L72=6,L72=12,L72=18,L72=24,L72=30,L72=36,L72=42,L72=48,L72=54,L72=60,L72=66,L72=72,L72=78,L72=84,L72=90,L72=96),1,0)</f>
        <v>0</v>
      </c>
      <c r="N72" s="65">
        <f>IF(H72&gt;J72,1,0)</f>
        <v>1</v>
      </c>
      <c r="O72" s="65">
        <f>IF(N72=N71,O71+N72,0)</f>
        <v>11</v>
      </c>
      <c r="P72" s="65">
        <f>IF(OR(O72=6,O72=12,O72=18,O72=24,O72=30,O72=36,O72=42,O72=48,O72=54,O72=60,O72=66,O72=72,O72=78,O72=84,O72=90,O72=96),1,0)</f>
        <v>0</v>
      </c>
      <c r="Q72" s="66">
        <f>M72+P72</f>
        <v>0</v>
      </c>
      <c r="R72" s="66">
        <f>Q72*ABS(S72)*0.1</f>
        <v>0</v>
      </c>
      <c r="S72" s="67">
        <f>I72*E72/40000</f>
        <v>0.016500262245</v>
      </c>
      <c r="T72" s="60">
        <f>MIN($T$6/100*G72,150)</f>
        <v>128.767464</v>
      </c>
      <c r="U72" s="60">
        <f>MIN($U$6/100*G72,200)</f>
        <v>160.95933</v>
      </c>
      <c r="V72" s="60">
        <f>MIN($V$6/100*G72,250)</f>
        <v>214.61244</v>
      </c>
      <c r="W72" s="60">
        <v>0.2</v>
      </c>
      <c r="X72" s="60">
        <v>0.2</v>
      </c>
      <c r="Y72" s="60">
        <v>0.6</v>
      </c>
      <c r="Z72" s="67">
        <f>IF(AND(D72&lt;49.85,H72&gt;0),$C$2*ABS(H72)/40000,(SUMPRODUCT(--(H72&gt;$T72:$V72),(H72-$T72:$V72),($W72:$Y72)))*E72/40000)</f>
        <v>0</v>
      </c>
      <c r="AA72" s="67">
        <f>IF(AND(C72&gt;=50.1,H72&lt;0),($A$2)*ABS(H72)/40000,0)</f>
        <v>0</v>
      </c>
      <c r="AB72" s="67">
        <f>S72+Z72+AA72</f>
        <v>0.016500262245</v>
      </c>
      <c r="AC72" s="75">
        <f>IF(AB72&gt;=0,AB72,"")</f>
        <v>0.016500262245</v>
      </c>
      <c r="AD72" s="76" t="str">
        <f>IF(AB72&lt;0,AB72,"")</f>
        <v/>
      </c>
      <c r="AE72" s="77"/>
      <c r="AF72" s="89"/>
      <c r="AG72" s="92">
        <f>ROUND((AG71-0.01),2)</f>
        <v>50.84</v>
      </c>
      <c r="AH72" s="93">
        <v>0</v>
      </c>
      <c r="AI72" s="86">
        <v>0</v>
      </c>
    </row>
    <row r="73" spans="1:38" customHeight="1" ht="15.75">
      <c r="A73" s="70">
        <v>0.677083333333333</v>
      </c>
      <c r="B73" s="71">
        <v>0.6875</v>
      </c>
      <c r="C73" s="72">
        <v>49.97</v>
      </c>
      <c r="D73" s="73">
        <f>ROUND(C73,2)</f>
        <v>49.97</v>
      </c>
      <c r="E73" s="60">
        <v>400.48</v>
      </c>
      <c r="F73" s="60">
        <v>1141.6206</v>
      </c>
      <c r="G73" s="61">
        <f>ABS(F73)</f>
        <v>1141.6206</v>
      </c>
      <c r="H73" s="74">
        <v>-39.4952</v>
      </c>
      <c r="I73" s="63">
        <f>MAX(H73,-0.12*G73)</f>
        <v>-39.4952</v>
      </c>
      <c r="J73" s="63">
        <f>IF(ABS(G73)&lt;=10,0.5,IF(ABS(G73)&lt;=25,1,IF(ABS(G73)&lt;=100,2,10)))</f>
        <v>10</v>
      </c>
      <c r="K73" s="64">
        <f>IF(H73&lt;-J73,1,0)</f>
        <v>1</v>
      </c>
      <c r="L73" s="64">
        <f>IF(K73=K72,L72+K73,0)</f>
        <v>0</v>
      </c>
      <c r="M73" s="65">
        <f>IF(OR(L73=6,L73=12,L73=18,L73=24,L73=30,L73=36,L73=42,L73=48,L73=54,L73=60,L73=66,L73=72,L73=78,L73=84,L73=90,L73=96),1,0)</f>
        <v>0</v>
      </c>
      <c r="N73" s="65">
        <f>IF(H73&gt;J73,1,0)</f>
        <v>0</v>
      </c>
      <c r="O73" s="65">
        <f>IF(N73=N72,O72+N73,0)</f>
        <v>0</v>
      </c>
      <c r="P73" s="65">
        <f>IF(OR(O73=6,O73=12,O73=18,O73=24,O73=30,O73=36,O73=42,O73=48,O73=54,O73=60,O73=66,O73=72,O73=78,O73=84,O73=90,O73=96),1,0)</f>
        <v>0</v>
      </c>
      <c r="Q73" s="66">
        <f>M73+P73</f>
        <v>0</v>
      </c>
      <c r="R73" s="66">
        <f>Q73*ABS(S73)*0.1</f>
        <v>0</v>
      </c>
      <c r="S73" s="67">
        <f>I73*E73/40000</f>
        <v>-0.3954259424</v>
      </c>
      <c r="T73" s="60">
        <f>MIN($T$6/100*G73,150)</f>
        <v>136.994472</v>
      </c>
      <c r="U73" s="60">
        <f>MIN($U$6/100*G73,200)</f>
        <v>171.24309</v>
      </c>
      <c r="V73" s="60">
        <f>MIN($V$6/100*G73,250)</f>
        <v>228.32412</v>
      </c>
      <c r="W73" s="60">
        <v>0.2</v>
      </c>
      <c r="X73" s="60">
        <v>0.2</v>
      </c>
      <c r="Y73" s="60">
        <v>0.6</v>
      </c>
      <c r="Z73" s="67">
        <f>IF(AND(D73&lt;49.85,H73&gt;0),$C$2*ABS(H73)/40000,(SUMPRODUCT(--(H73&gt;$T73:$V73),(H73-$T73:$V73),($W73:$Y73)))*E73/40000)</f>
        <v>0</v>
      </c>
      <c r="AA73" s="67">
        <f>IF(AND(C73&gt;=50.1,H73&lt;0),($A$2)*ABS(H73)/40000,0)</f>
        <v>0</v>
      </c>
      <c r="AB73" s="67">
        <f>S73+Z73+AA73</f>
        <v>-0.3954259424</v>
      </c>
      <c r="AC73" s="75" t="str">
        <f>IF(AB73&gt;=0,AB73,"")</f>
        <v/>
      </c>
      <c r="AD73" s="76">
        <f>IF(AB73&lt;0,AB73,"")</f>
        <v>-0.3954259424</v>
      </c>
      <c r="AE73" s="77"/>
      <c r="AF73" s="89"/>
      <c r="AG73" s="92">
        <f>ROUND((AG72-0.01),2)</f>
        <v>50.83</v>
      </c>
      <c r="AH73" s="93">
        <v>0</v>
      </c>
      <c r="AI73" s="86">
        <v>0</v>
      </c>
    </row>
    <row r="74" spans="1:38" customHeight="1" ht="15.75">
      <c r="A74" s="70">
        <v>0.6875</v>
      </c>
      <c r="B74" s="71">
        <v>0.697916666666667</v>
      </c>
      <c r="C74" s="72">
        <v>49.96</v>
      </c>
      <c r="D74" s="73">
        <f>ROUND(C74,2)</f>
        <v>49.96</v>
      </c>
      <c r="E74" s="60">
        <v>431.21</v>
      </c>
      <c r="F74" s="60">
        <v>1074.8978</v>
      </c>
      <c r="G74" s="61">
        <f>ABS(F74)</f>
        <v>1074.8978</v>
      </c>
      <c r="H74" s="74">
        <v>32.57651</v>
      </c>
      <c r="I74" s="63">
        <f>MAX(H74,-0.12*G74)</f>
        <v>32.57651</v>
      </c>
      <c r="J74" s="63">
        <f>IF(ABS(G74)&lt;=10,0.5,IF(ABS(G74)&lt;=25,1,IF(ABS(G74)&lt;=100,2,10)))</f>
        <v>10</v>
      </c>
      <c r="K74" s="64">
        <f>IF(H74&lt;-J74,1,0)</f>
        <v>0</v>
      </c>
      <c r="L74" s="64">
        <f>IF(K74=K73,L73+K74,0)</f>
        <v>0</v>
      </c>
      <c r="M74" s="65">
        <f>IF(OR(L74=6,L74=12,L74=18,L74=24,L74=30,L74=36,L74=42,L74=48,L74=54,L74=60,L74=66,L74=72,L74=78,L74=84,L74=90,L74=96),1,0)</f>
        <v>0</v>
      </c>
      <c r="N74" s="65">
        <f>IF(H74&gt;J74,1,0)</f>
        <v>1</v>
      </c>
      <c r="O74" s="65">
        <f>IF(N74=N73,O73+N74,0)</f>
        <v>0</v>
      </c>
      <c r="P74" s="65">
        <f>IF(OR(O74=6,O74=12,O74=18,O74=24,O74=30,O74=36,O74=42,O74=48,O74=54,O74=60,O74=66,O74=72,O74=78,O74=84,O74=90,O74=96),1,0)</f>
        <v>0</v>
      </c>
      <c r="Q74" s="66">
        <f>M74+P74</f>
        <v>0</v>
      </c>
      <c r="R74" s="66">
        <f>Q74*ABS(S74)*0.1</f>
        <v>0</v>
      </c>
      <c r="S74" s="67">
        <f>I74*E74/40000</f>
        <v>0.3511829219274999</v>
      </c>
      <c r="T74" s="60">
        <f>MIN($T$6/100*G74,150)</f>
        <v>128.987736</v>
      </c>
      <c r="U74" s="60">
        <f>MIN($U$6/100*G74,200)</f>
        <v>161.23467</v>
      </c>
      <c r="V74" s="60">
        <f>MIN($V$6/100*G74,250)</f>
        <v>214.97956</v>
      </c>
      <c r="W74" s="60">
        <v>0.2</v>
      </c>
      <c r="X74" s="60">
        <v>0.2</v>
      </c>
      <c r="Y74" s="60">
        <v>0.6</v>
      </c>
      <c r="Z74" s="67">
        <f>IF(AND(D74&lt;49.85,H74&gt;0),$C$2*ABS(H74)/40000,(SUMPRODUCT(--(H74&gt;$T74:$V74),(H74-$T74:$V74),($W74:$Y74)))*E74/40000)</f>
        <v>0</v>
      </c>
      <c r="AA74" s="67">
        <f>IF(AND(C74&gt;=50.1,H74&lt;0),($A$2)*ABS(H74)/40000,0)</f>
        <v>0</v>
      </c>
      <c r="AB74" s="67">
        <f>S74+Z74+AA74</f>
        <v>0.3511829219274999</v>
      </c>
      <c r="AC74" s="75">
        <f>IF(AB74&gt;=0,AB74,"")</f>
        <v>0.3511829219274999</v>
      </c>
      <c r="AD74" s="76" t="str">
        <f>IF(AB74&lt;0,AB74,"")</f>
        <v/>
      </c>
      <c r="AE74" s="77"/>
      <c r="AF74" s="89"/>
      <c r="AG74" s="92">
        <f>ROUND((AG73-0.01),2)</f>
        <v>50.82</v>
      </c>
      <c r="AH74" s="93">
        <v>0</v>
      </c>
      <c r="AI74" s="86">
        <v>0</v>
      </c>
    </row>
    <row r="75" spans="1:38" customHeight="1" ht="15.75">
      <c r="A75" s="70">
        <v>0.697916666666667</v>
      </c>
      <c r="B75" s="71">
        <v>0.708333333333334</v>
      </c>
      <c r="C75" s="72">
        <v>49.93</v>
      </c>
      <c r="D75" s="73">
        <f>ROUND(C75,2)</f>
        <v>49.93</v>
      </c>
      <c r="E75" s="60">
        <v>523.41</v>
      </c>
      <c r="F75" s="60">
        <v>1054.8926</v>
      </c>
      <c r="G75" s="61">
        <f>ABS(F75)</f>
        <v>1054.8926</v>
      </c>
      <c r="H75" s="74">
        <v>46.141</v>
      </c>
      <c r="I75" s="63">
        <f>MAX(H75,-0.12*G75)</f>
        <v>46.141</v>
      </c>
      <c r="J75" s="63">
        <f>IF(ABS(G75)&lt;=10,0.5,IF(ABS(G75)&lt;=25,1,IF(ABS(G75)&lt;=100,2,10)))</f>
        <v>10</v>
      </c>
      <c r="K75" s="64">
        <f>IF(H75&lt;-J75,1,0)</f>
        <v>0</v>
      </c>
      <c r="L75" s="64">
        <f>IF(K75=K74,L74+K75,0)</f>
        <v>0</v>
      </c>
      <c r="M75" s="65">
        <f>IF(OR(L75=6,L75=12,L75=18,L75=24,L75=30,L75=36,L75=42,L75=48,L75=54,L75=60,L75=66,L75=72,L75=78,L75=84,L75=90,L75=96),1,0)</f>
        <v>0</v>
      </c>
      <c r="N75" s="65">
        <f>IF(H75&gt;J75,1,0)</f>
        <v>1</v>
      </c>
      <c r="O75" s="65">
        <f>IF(N75=N74,O74+N75,0)</f>
        <v>1</v>
      </c>
      <c r="P75" s="65">
        <f>IF(OR(O75=6,O75=12,O75=18,O75=24,O75=30,O75=36,O75=42,O75=48,O75=54,O75=60,O75=66,O75=72,O75=78,O75=84,O75=90,O75=96),1,0)</f>
        <v>0</v>
      </c>
      <c r="Q75" s="66">
        <f>M75+P75</f>
        <v>0</v>
      </c>
      <c r="R75" s="66">
        <f>Q75*ABS(S75)*0.1</f>
        <v>0</v>
      </c>
      <c r="S75" s="67">
        <f>I75*E75/40000</f>
        <v>0.60376652025</v>
      </c>
      <c r="T75" s="60">
        <f>MIN($T$6/100*G75,150)</f>
        <v>126.587112</v>
      </c>
      <c r="U75" s="60">
        <f>MIN($U$6/100*G75,200)</f>
        <v>158.23389</v>
      </c>
      <c r="V75" s="60">
        <f>MIN($V$6/100*G75,250)</f>
        <v>210.97852</v>
      </c>
      <c r="W75" s="60">
        <v>0.2</v>
      </c>
      <c r="X75" s="60">
        <v>0.2</v>
      </c>
      <c r="Y75" s="60">
        <v>0.6</v>
      </c>
      <c r="Z75" s="67">
        <f>IF(AND(D75&lt;49.85,H75&gt;0),$C$2*ABS(H75)/40000,(SUMPRODUCT(--(H75&gt;$T75:$V75),(H75-$T75:$V75),($W75:$Y75)))*E75/40000)</f>
        <v>0</v>
      </c>
      <c r="AA75" s="67">
        <f>IF(AND(C75&gt;=50.1,H75&lt;0),($A$2)*ABS(H75)/40000,0)</f>
        <v>0</v>
      </c>
      <c r="AB75" s="67">
        <f>S75+Z75+AA75</f>
        <v>0.60376652025</v>
      </c>
      <c r="AC75" s="75">
        <f>IF(AB75&gt;=0,AB75,"")</f>
        <v>0.60376652025</v>
      </c>
      <c r="AD75" s="76" t="str">
        <f>IF(AB75&lt;0,AB75,"")</f>
        <v/>
      </c>
      <c r="AE75" s="77"/>
      <c r="AF75" s="89"/>
      <c r="AG75" s="92">
        <f>ROUND((AG74-0.01),2)</f>
        <v>50.81</v>
      </c>
      <c r="AH75" s="93">
        <v>0</v>
      </c>
      <c r="AI75" s="86">
        <v>0</v>
      </c>
    </row>
    <row r="76" spans="1:38" customHeight="1" ht="15.75">
      <c r="A76" s="70">
        <v>0.708333333333333</v>
      </c>
      <c r="B76" s="71">
        <v>0.71875</v>
      </c>
      <c r="C76" s="72">
        <v>50.04</v>
      </c>
      <c r="D76" s="73">
        <f>ROUND(C76,2)</f>
        <v>50.04</v>
      </c>
      <c r="E76" s="60">
        <v>61.66</v>
      </c>
      <c r="F76" s="60">
        <v>994.0251500000001</v>
      </c>
      <c r="G76" s="61">
        <f>ABS(F76)</f>
        <v>994.0251500000001</v>
      </c>
      <c r="H76" s="74">
        <v>103.39525</v>
      </c>
      <c r="I76" s="63">
        <f>MAX(H76,-0.12*G76)</f>
        <v>103.39525</v>
      </c>
      <c r="J76" s="63">
        <f>IF(ABS(G76)&lt;=10,0.5,IF(ABS(G76)&lt;=25,1,IF(ABS(G76)&lt;=100,2,10)))</f>
        <v>10</v>
      </c>
      <c r="K76" s="64">
        <f>IF(H76&lt;-J76,1,0)</f>
        <v>0</v>
      </c>
      <c r="L76" s="64">
        <f>IF(K76=K75,L75+K76,0)</f>
        <v>0</v>
      </c>
      <c r="M76" s="65">
        <f>IF(OR(L76=6,L76=12,L76=18,L76=24,L76=30,L76=36,L76=42,L76=48,L76=54,L76=60,L76=66,L76=72,L76=78,L76=84,L76=90,L76=96),1,0)</f>
        <v>0</v>
      </c>
      <c r="N76" s="65">
        <f>IF(H76&gt;J76,1,0)</f>
        <v>1</v>
      </c>
      <c r="O76" s="65">
        <f>IF(N76=N75,O75+N76,0)</f>
        <v>2</v>
      </c>
      <c r="P76" s="65">
        <f>IF(OR(O76=6,O76=12,O76=18,O76=24,O76=30,O76=36,O76=42,O76=48,O76=54,O76=60,O76=66,O76=72,O76=78,O76=84,O76=90,O76=96),1,0)</f>
        <v>0</v>
      </c>
      <c r="Q76" s="66">
        <f>M76+P76</f>
        <v>0</v>
      </c>
      <c r="R76" s="66">
        <f>Q76*ABS(S76)*0.1</f>
        <v>0</v>
      </c>
      <c r="S76" s="67">
        <f>I76*E76/40000</f>
        <v>0.159383777875</v>
      </c>
      <c r="T76" s="60">
        <f>MIN($T$6/100*G76,150)</f>
        <v>119.283018</v>
      </c>
      <c r="U76" s="60">
        <f>MIN($U$6/100*G76,200)</f>
        <v>149.1037725</v>
      </c>
      <c r="V76" s="60">
        <f>MIN($V$6/100*G76,250)</f>
        <v>198.80503</v>
      </c>
      <c r="W76" s="60">
        <v>0.2</v>
      </c>
      <c r="X76" s="60">
        <v>0.2</v>
      </c>
      <c r="Y76" s="60">
        <v>0.6</v>
      </c>
      <c r="Z76" s="67">
        <f>IF(AND(D76&lt;49.85,H76&gt;0),$C$2*ABS(H76)/40000,(SUMPRODUCT(--(H76&gt;$T76:$V76),(H76-$T76:$V76),($W76:$Y76)))*E76/40000)</f>
        <v>0</v>
      </c>
      <c r="AA76" s="67">
        <f>IF(AND(C76&gt;=50.1,H76&lt;0),($A$2)*ABS(H76)/40000,0)</f>
        <v>0</v>
      </c>
      <c r="AB76" s="67">
        <f>S76+Z76+AA76</f>
        <v>0.159383777875</v>
      </c>
      <c r="AC76" s="75">
        <f>IF(AB76&gt;=0,AB76,"")</f>
        <v>0.159383777875</v>
      </c>
      <c r="AD76" s="76" t="str">
        <f>IF(AB76&lt;0,AB76,"")</f>
        <v/>
      </c>
      <c r="AE76" s="77"/>
      <c r="AF76" s="89"/>
      <c r="AG76" s="92">
        <f>ROUND((AG75-0.01),2)</f>
        <v>50.8</v>
      </c>
      <c r="AH76" s="93">
        <v>0</v>
      </c>
      <c r="AI76" s="86">
        <v>0</v>
      </c>
    </row>
    <row r="77" spans="1:38" customHeight="1" ht="15.75">
      <c r="A77" s="70">
        <v>0.71875</v>
      </c>
      <c r="B77" s="71">
        <v>0.729166666666667</v>
      </c>
      <c r="C77" s="72">
        <v>49.98</v>
      </c>
      <c r="D77" s="73">
        <f>ROUND(C77,2)</f>
        <v>49.98</v>
      </c>
      <c r="E77" s="60">
        <v>369.74</v>
      </c>
      <c r="F77" s="60">
        <v>1045.26024</v>
      </c>
      <c r="G77" s="61">
        <f>ABS(F77)</f>
        <v>1045.26024</v>
      </c>
      <c r="H77" s="74">
        <v>69.45723</v>
      </c>
      <c r="I77" s="63">
        <f>MAX(H77,-0.12*G77)</f>
        <v>69.45723</v>
      </c>
      <c r="J77" s="63">
        <f>IF(ABS(G77)&lt;=10,0.5,IF(ABS(G77)&lt;=25,1,IF(ABS(G77)&lt;=100,2,10)))</f>
        <v>10</v>
      </c>
      <c r="K77" s="64">
        <f>IF(H77&lt;-J77,1,0)</f>
        <v>0</v>
      </c>
      <c r="L77" s="64">
        <f>IF(K77=K76,L76+K77,0)</f>
        <v>0</v>
      </c>
      <c r="M77" s="65">
        <f>IF(OR(L77=6,L77=12,L77=18,L77=24,L77=30,L77=36,L77=42,L77=48,L77=54,L77=60,L77=66,L77=72,L77=78,L77=84,L77=90,L77=96),1,0)</f>
        <v>0</v>
      </c>
      <c r="N77" s="65">
        <f>IF(H77&gt;J77,1,0)</f>
        <v>1</v>
      </c>
      <c r="O77" s="65">
        <f>IF(N77=N76,O76+N77,0)</f>
        <v>3</v>
      </c>
      <c r="P77" s="65">
        <f>IF(OR(O77=6,O77=12,O77=18,O77=24,O77=30,O77=36,O77=42,O77=48,O77=54,O77=60,O77=66,O77=72,O77=78,O77=84,O77=90,O77=96),1,0)</f>
        <v>0</v>
      </c>
      <c r="Q77" s="66">
        <f>M77+P77</f>
        <v>0</v>
      </c>
      <c r="R77" s="66">
        <f>Q77*ABS(S77)*0.1</f>
        <v>0</v>
      </c>
      <c r="S77" s="67">
        <f>I77*E77/40000</f>
        <v>0.642027905505</v>
      </c>
      <c r="T77" s="60">
        <f>MIN($T$6/100*G77,150)</f>
        <v>125.4312288</v>
      </c>
      <c r="U77" s="60">
        <f>MIN($U$6/100*G77,200)</f>
        <v>156.789036</v>
      </c>
      <c r="V77" s="60">
        <f>MIN($V$6/100*G77,250)</f>
        <v>209.052048</v>
      </c>
      <c r="W77" s="60">
        <v>0.2</v>
      </c>
      <c r="X77" s="60">
        <v>0.2</v>
      </c>
      <c r="Y77" s="60">
        <v>0.6</v>
      </c>
      <c r="Z77" s="67">
        <f>IF(AND(D77&lt;49.85,H77&gt;0),$C$2*ABS(H77)/40000,(SUMPRODUCT(--(H77&gt;$T77:$V77),(H77-$T77:$V77),($W77:$Y77)))*E77/40000)</f>
        <v>0</v>
      </c>
      <c r="AA77" s="67">
        <f>IF(AND(C77&gt;=50.1,H77&lt;0),($A$2)*ABS(H77)/40000,0)</f>
        <v>0</v>
      </c>
      <c r="AB77" s="67">
        <f>S77+Z77+AA77</f>
        <v>0.642027905505</v>
      </c>
      <c r="AC77" s="75">
        <f>IF(AB77&gt;=0,AB77,"")</f>
        <v>0.642027905505</v>
      </c>
      <c r="AD77" s="76" t="str">
        <f>IF(AB77&lt;0,AB77,"")</f>
        <v/>
      </c>
      <c r="AE77" s="77"/>
      <c r="AF77" s="89"/>
      <c r="AG77" s="92">
        <f>ROUND((AG76-0.01),2)</f>
        <v>50.79</v>
      </c>
      <c r="AH77" s="93">
        <v>0</v>
      </c>
      <c r="AI77" s="86">
        <v>0</v>
      </c>
    </row>
    <row r="78" spans="1:38" customHeight="1" ht="15.75">
      <c r="A78" s="70">
        <v>0.729166666666667</v>
      </c>
      <c r="B78" s="71">
        <v>0.739583333333334</v>
      </c>
      <c r="C78" s="72">
        <v>50.01</v>
      </c>
      <c r="D78" s="73">
        <f>ROUND(C78,2)</f>
        <v>50.01</v>
      </c>
      <c r="E78" s="60">
        <v>246.62</v>
      </c>
      <c r="F78" s="60">
        <v>1057.33659</v>
      </c>
      <c r="G78" s="61">
        <f>ABS(F78)</f>
        <v>1057.33659</v>
      </c>
      <c r="H78" s="74">
        <v>71.22174</v>
      </c>
      <c r="I78" s="63">
        <f>MAX(H78,-0.12*G78)</f>
        <v>71.22174</v>
      </c>
      <c r="J78" s="63">
        <f>IF(ABS(G78)&lt;=10,0.5,IF(ABS(G78)&lt;=25,1,IF(ABS(G78)&lt;=100,2,10)))</f>
        <v>10</v>
      </c>
      <c r="K78" s="64">
        <f>IF(H78&lt;-J78,1,0)</f>
        <v>0</v>
      </c>
      <c r="L78" s="64">
        <f>IF(K78=K77,L77+K78,0)</f>
        <v>0</v>
      </c>
      <c r="M78" s="65">
        <f>IF(OR(L78=6,L78=12,L78=18,L78=24,L78=30,L78=36,L78=42,L78=48,L78=54,L78=60,L78=66,L78=72,L78=78,L78=84,L78=90,L78=96),1,0)</f>
        <v>0</v>
      </c>
      <c r="N78" s="65">
        <f>IF(H78&gt;J78,1,0)</f>
        <v>1</v>
      </c>
      <c r="O78" s="65">
        <f>IF(N78=N77,O77+N78,0)</f>
        <v>4</v>
      </c>
      <c r="P78" s="65">
        <f>IF(OR(O78=6,O78=12,O78=18,O78=24,O78=30,O78=36,O78=42,O78=48,O78=54,O78=60,O78=66,O78=72,O78=78,O78=84,O78=90,O78=96),1,0)</f>
        <v>0</v>
      </c>
      <c r="Q78" s="66">
        <f>M78+P78</f>
        <v>0</v>
      </c>
      <c r="R78" s="66">
        <f>Q78*ABS(S78)*0.1</f>
        <v>0</v>
      </c>
      <c r="S78" s="67">
        <f>I78*E78/40000</f>
        <v>0.43911763797</v>
      </c>
      <c r="T78" s="60">
        <f>MIN($T$6/100*G78,150)</f>
        <v>126.8803908</v>
      </c>
      <c r="U78" s="60">
        <f>MIN($U$6/100*G78,200)</f>
        <v>158.6004885</v>
      </c>
      <c r="V78" s="60">
        <f>MIN($V$6/100*G78,250)</f>
        <v>211.467318</v>
      </c>
      <c r="W78" s="60">
        <v>0.2</v>
      </c>
      <c r="X78" s="60">
        <v>0.2</v>
      </c>
      <c r="Y78" s="60">
        <v>0.6</v>
      </c>
      <c r="Z78" s="67">
        <f>IF(AND(D78&lt;49.85,H78&gt;0),$C$2*ABS(H78)/40000,(SUMPRODUCT(--(H78&gt;$T78:$V78),(H78-$T78:$V78),($W78:$Y78)))*E78/40000)</f>
        <v>0</v>
      </c>
      <c r="AA78" s="67">
        <f>IF(AND(C78&gt;=50.1,H78&lt;0),($A$2)*ABS(H78)/40000,0)</f>
        <v>0</v>
      </c>
      <c r="AB78" s="67">
        <f>S78+Z78+AA78</f>
        <v>0.43911763797</v>
      </c>
      <c r="AC78" s="75">
        <f>IF(AB78&gt;=0,AB78,"")</f>
        <v>0.43911763797</v>
      </c>
      <c r="AD78" s="76" t="str">
        <f>IF(AB78&lt;0,AB78,"")</f>
        <v/>
      </c>
      <c r="AE78" s="77"/>
      <c r="AF78" s="89"/>
      <c r="AG78" s="92">
        <f>ROUND((AG77-0.01),2)</f>
        <v>50.78</v>
      </c>
      <c r="AH78" s="93">
        <v>0</v>
      </c>
      <c r="AI78" s="86">
        <v>0</v>
      </c>
    </row>
    <row r="79" spans="1:38" customHeight="1" ht="15.75">
      <c r="A79" s="70">
        <v>0.739583333333333</v>
      </c>
      <c r="B79" s="71">
        <v>0.75</v>
      </c>
      <c r="C79" s="72">
        <v>49.98</v>
      </c>
      <c r="D79" s="73">
        <f>ROUND(C79,2)</f>
        <v>49.98</v>
      </c>
      <c r="E79" s="60">
        <v>369.74</v>
      </c>
      <c r="F79" s="60">
        <v>1095.37167</v>
      </c>
      <c r="G79" s="61">
        <f>ABS(F79)</f>
        <v>1095.37167</v>
      </c>
      <c r="H79" s="74">
        <v>56.35223</v>
      </c>
      <c r="I79" s="63">
        <f>MAX(H79,-0.12*G79)</f>
        <v>56.35223</v>
      </c>
      <c r="J79" s="63">
        <f>IF(ABS(G79)&lt;=10,0.5,IF(ABS(G79)&lt;=25,1,IF(ABS(G79)&lt;=100,2,10)))</f>
        <v>10</v>
      </c>
      <c r="K79" s="64">
        <f>IF(H79&lt;-J79,1,0)</f>
        <v>0</v>
      </c>
      <c r="L79" s="64">
        <f>IF(K79=K78,L78+K79,0)</f>
        <v>0</v>
      </c>
      <c r="M79" s="65">
        <f>IF(OR(L79=6,L79=12,L79=18,L79=24,L79=30,L79=36,L79=42,L79=48,L79=54,L79=60,L79=66,L79=72,L79=78,L79=84,L79=90,L79=96),1,0)</f>
        <v>0</v>
      </c>
      <c r="N79" s="65">
        <f>IF(H79&gt;J79,1,0)</f>
        <v>1</v>
      </c>
      <c r="O79" s="65">
        <f>IF(N79=N78,O78+N79,0)</f>
        <v>5</v>
      </c>
      <c r="P79" s="65">
        <f>IF(OR(O79=6,O79=12,O79=18,O79=24,O79=30,O79=36,O79=42,O79=48,O79=54,O79=60,O79=66,O79=72,O79=78,O79=84,O79=90,O79=96),1,0)</f>
        <v>0</v>
      </c>
      <c r="Q79" s="66">
        <f>M79+P79</f>
        <v>0</v>
      </c>
      <c r="R79" s="66">
        <f>Q79*ABS(S79)*0.1</f>
        <v>0</v>
      </c>
      <c r="S79" s="67">
        <f>I79*E79/40000</f>
        <v>0.5208918380050001</v>
      </c>
      <c r="T79" s="60">
        <f>MIN($T$6/100*G79,150)</f>
        <v>131.4446004</v>
      </c>
      <c r="U79" s="60">
        <f>MIN($U$6/100*G79,200)</f>
        <v>164.3057505</v>
      </c>
      <c r="V79" s="60">
        <f>MIN($V$6/100*G79,250)</f>
        <v>219.074334</v>
      </c>
      <c r="W79" s="60">
        <v>0.2</v>
      </c>
      <c r="X79" s="60">
        <v>0.2</v>
      </c>
      <c r="Y79" s="60">
        <v>0.6</v>
      </c>
      <c r="Z79" s="67">
        <f>IF(AND(D79&lt;49.85,H79&gt;0),$C$2*ABS(H79)/40000,(SUMPRODUCT(--(H79&gt;$T79:$V79),(H79-$T79:$V79),($W79:$Y79)))*E79/40000)</f>
        <v>0</v>
      </c>
      <c r="AA79" s="67">
        <f>IF(AND(C79&gt;=50.1,H79&lt;0),($A$2)*ABS(H79)/40000,0)</f>
        <v>0</v>
      </c>
      <c r="AB79" s="67">
        <f>S79+Z79+AA79</f>
        <v>0.5208918380050001</v>
      </c>
      <c r="AC79" s="75">
        <f>IF(AB79&gt;=0,AB79,"")</f>
        <v>0.5208918380050001</v>
      </c>
      <c r="AD79" s="76" t="str">
        <f>IF(AB79&lt;0,AB79,"")</f>
        <v/>
      </c>
      <c r="AE79" s="77"/>
      <c r="AF79" s="89"/>
      <c r="AG79" s="92">
        <f>ROUND((AG78-0.01),2)</f>
        <v>50.77</v>
      </c>
      <c r="AH79" s="93">
        <v>0</v>
      </c>
      <c r="AI79" s="86">
        <v>0</v>
      </c>
    </row>
    <row r="80" spans="1:38" customHeight="1" ht="15.75">
      <c r="A80" s="70">
        <v>0.75</v>
      </c>
      <c r="B80" s="71">
        <v>0.760416666666667</v>
      </c>
      <c r="C80" s="72">
        <v>50.05</v>
      </c>
      <c r="D80" s="73">
        <f>ROUND(C80,2)</f>
        <v>50.05</v>
      </c>
      <c r="E80" s="60">
        <v>0</v>
      </c>
      <c r="F80" s="60">
        <v>1170.84593</v>
      </c>
      <c r="G80" s="61">
        <f>ABS(F80)</f>
        <v>1170.84593</v>
      </c>
      <c r="H80" s="74">
        <v>7.39008</v>
      </c>
      <c r="I80" s="63">
        <f>MAX(H80,-0.12*G80)</f>
        <v>7.39008</v>
      </c>
      <c r="J80" s="63">
        <f>IF(ABS(G80)&lt;=10,0.5,IF(ABS(G80)&lt;=25,1,IF(ABS(G80)&lt;=100,2,10)))</f>
        <v>10</v>
      </c>
      <c r="K80" s="64">
        <f>IF(H80&lt;-J80,1,0)</f>
        <v>0</v>
      </c>
      <c r="L80" s="64">
        <f>IF(K80=K79,L79+K80,0)</f>
        <v>0</v>
      </c>
      <c r="M80" s="65">
        <f>IF(OR(L80=6,L80=12,L80=18,L80=24,L80=30,L80=36,L80=42,L80=48,L80=54,L80=60,L80=66,L80=72,L80=78,L80=84,L80=90,L80=96),1,0)</f>
        <v>0</v>
      </c>
      <c r="N80" s="65">
        <f>IF(H80&gt;J80,1,0)</f>
        <v>0</v>
      </c>
      <c r="O80" s="65">
        <f>IF(N80=N79,O79+N80,0)</f>
        <v>0</v>
      </c>
      <c r="P80" s="65">
        <f>IF(OR(O80=6,O80=12,O80=18,O80=24,O80=30,O80=36,O80=42,O80=48,O80=54,O80=60,O80=66,O80=72,O80=78,O80=84,O80=90,O80=96),1,0)</f>
        <v>0</v>
      </c>
      <c r="Q80" s="66">
        <f>M80+P80</f>
        <v>0</v>
      </c>
      <c r="R80" s="66">
        <f>Q80*ABS(S80)*0.1</f>
        <v>0</v>
      </c>
      <c r="S80" s="67">
        <f>I80*E80/40000</f>
        <v>0</v>
      </c>
      <c r="T80" s="60">
        <f>MIN($T$6/100*G80,150)</f>
        <v>140.5015116</v>
      </c>
      <c r="U80" s="60">
        <f>MIN($U$6/100*G80,200)</f>
        <v>175.6268895</v>
      </c>
      <c r="V80" s="60">
        <f>MIN($V$6/100*G80,250)</f>
        <v>234.169186</v>
      </c>
      <c r="W80" s="60">
        <v>0.2</v>
      </c>
      <c r="X80" s="60">
        <v>0.2</v>
      </c>
      <c r="Y80" s="60">
        <v>0.6</v>
      </c>
      <c r="Z80" s="67">
        <f>IF(AND(D80&lt;49.85,H80&gt;0),$C$2*ABS(H80)/40000,(SUMPRODUCT(--(H80&gt;$T80:$V80),(H80-$T80:$V80),($W80:$Y80)))*E80/40000)</f>
        <v>0</v>
      </c>
      <c r="AA80" s="67">
        <f>IF(AND(C80&gt;=50.1,H80&lt;0),($A$2)*ABS(H80)/40000,0)</f>
        <v>0</v>
      </c>
      <c r="AB80" s="67">
        <f>S80+Z80+AA80</f>
        <v>0</v>
      </c>
      <c r="AC80" s="75">
        <f>IF(AB80&gt;=0,AB80,"")</f>
        <v>0</v>
      </c>
      <c r="AD80" s="76" t="str">
        <f>IF(AB80&lt;0,AB80,"")</f>
        <v/>
      </c>
      <c r="AE80" s="77"/>
      <c r="AF80" s="89"/>
      <c r="AG80" s="92">
        <f>ROUND((AG79-0.01),2)</f>
        <v>50.76</v>
      </c>
      <c r="AH80" s="93">
        <v>0</v>
      </c>
      <c r="AI80" s="86">
        <v>0</v>
      </c>
    </row>
    <row r="81" spans="1:38" customHeight="1" ht="15.75">
      <c r="A81" s="70">
        <v>0.760416666666667</v>
      </c>
      <c r="B81" s="71">
        <v>0.770833333333334</v>
      </c>
      <c r="C81" s="72">
        <v>49.95</v>
      </c>
      <c r="D81" s="73">
        <f>ROUND(C81,2)</f>
        <v>49.95</v>
      </c>
      <c r="E81" s="60">
        <v>461.94</v>
      </c>
      <c r="F81" s="60">
        <v>1202.38238</v>
      </c>
      <c r="G81" s="61">
        <f>ABS(F81)</f>
        <v>1202.38238</v>
      </c>
      <c r="H81" s="74">
        <v>-29.20218</v>
      </c>
      <c r="I81" s="63">
        <f>MAX(H81,-0.12*G81)</f>
        <v>-29.20218</v>
      </c>
      <c r="J81" s="63">
        <f>IF(ABS(G81)&lt;=10,0.5,IF(ABS(G81)&lt;=25,1,IF(ABS(G81)&lt;=100,2,10)))</f>
        <v>10</v>
      </c>
      <c r="K81" s="64">
        <f>IF(H81&lt;-J81,1,0)</f>
        <v>1</v>
      </c>
      <c r="L81" s="64">
        <f>IF(K81=K80,L80+K81,0)</f>
        <v>0</v>
      </c>
      <c r="M81" s="65">
        <f>IF(OR(L81=6,L81=12,L81=18,L81=24,L81=30,L81=36,L81=42,L81=48,L81=54,L81=60,L81=66,L81=72,L81=78,L81=84,L81=90,L81=96),1,0)</f>
        <v>0</v>
      </c>
      <c r="N81" s="65">
        <f>IF(H81&gt;J81,1,0)</f>
        <v>0</v>
      </c>
      <c r="O81" s="65">
        <f>IF(N81=N80,O80+N81,0)</f>
        <v>0</v>
      </c>
      <c r="P81" s="65">
        <f>IF(OR(O81=6,O81=12,O81=18,O81=24,O81=30,O81=36,O81=42,O81=48,O81=54,O81=60,O81=66,O81=72,O81=78,O81=84,O81=90,O81=96),1,0)</f>
        <v>0</v>
      </c>
      <c r="Q81" s="66">
        <f>M81+P81</f>
        <v>0</v>
      </c>
      <c r="R81" s="66">
        <f>Q81*ABS(S81)*0.1</f>
        <v>0</v>
      </c>
      <c r="S81" s="67">
        <f>I81*E81/40000</f>
        <v>-0.33724137573</v>
      </c>
      <c r="T81" s="60">
        <f>MIN($T$6/100*G81,150)</f>
        <v>144.2858856</v>
      </c>
      <c r="U81" s="60">
        <f>MIN($U$6/100*G81,200)</f>
        <v>180.357357</v>
      </c>
      <c r="V81" s="60">
        <f>MIN($V$6/100*G81,250)</f>
        <v>240.476476</v>
      </c>
      <c r="W81" s="60">
        <v>0.2</v>
      </c>
      <c r="X81" s="60">
        <v>0.2</v>
      </c>
      <c r="Y81" s="60">
        <v>0.6</v>
      </c>
      <c r="Z81" s="67">
        <f>IF(AND(D81&lt;49.85,H81&gt;0),$C$2*ABS(H81)/40000,(SUMPRODUCT(--(H81&gt;$T81:$V81),(H81-$T81:$V81),($W81:$Y81)))*E81/40000)</f>
        <v>0</v>
      </c>
      <c r="AA81" s="67">
        <f>IF(AND(C81&gt;=50.1,H81&lt;0),($A$2)*ABS(H81)/40000,0)</f>
        <v>0</v>
      </c>
      <c r="AB81" s="67">
        <f>S81+Z81+AA81</f>
        <v>-0.33724137573</v>
      </c>
      <c r="AC81" s="75" t="str">
        <f>IF(AB81&gt;=0,AB81,"")</f>
        <v/>
      </c>
      <c r="AD81" s="76">
        <f>IF(AB81&lt;0,AB81,"")</f>
        <v>-0.33724137573</v>
      </c>
      <c r="AE81" s="77"/>
      <c r="AF81" s="89"/>
      <c r="AG81" s="92">
        <f>ROUND((AG80-0.01),2)</f>
        <v>50.75</v>
      </c>
      <c r="AH81" s="93">
        <v>0</v>
      </c>
      <c r="AI81" s="86">
        <v>0</v>
      </c>
    </row>
    <row r="82" spans="1:38" customHeight="1" ht="15.75">
      <c r="A82" s="70">
        <v>0.770833333333333</v>
      </c>
      <c r="B82" s="71">
        <v>0.78125</v>
      </c>
      <c r="C82" s="72">
        <v>49.96</v>
      </c>
      <c r="D82" s="73">
        <f>ROUND(C82,2)</f>
        <v>49.96</v>
      </c>
      <c r="E82" s="60">
        <v>431.21</v>
      </c>
      <c r="F82" s="60">
        <v>1224.39988</v>
      </c>
      <c r="G82" s="61">
        <f>ABS(F82)</f>
        <v>1224.39988</v>
      </c>
      <c r="H82" s="74">
        <v>-19.76221</v>
      </c>
      <c r="I82" s="63">
        <f>MAX(H82,-0.12*G82)</f>
        <v>-19.76221</v>
      </c>
      <c r="J82" s="63">
        <f>IF(ABS(G82)&lt;=10,0.5,IF(ABS(G82)&lt;=25,1,IF(ABS(G82)&lt;=100,2,10)))</f>
        <v>10</v>
      </c>
      <c r="K82" s="64">
        <f>IF(H82&lt;-J82,1,0)</f>
        <v>1</v>
      </c>
      <c r="L82" s="64">
        <f>IF(K82=K81,L81+K82,0)</f>
        <v>1</v>
      </c>
      <c r="M82" s="65">
        <f>IF(OR(L82=6,L82=12,L82=18,L82=24,L82=30,L82=36,L82=42,L82=48,L82=54,L82=60,L82=66,L82=72,L82=78,L82=84,L82=90,L82=96),1,0)</f>
        <v>0</v>
      </c>
      <c r="N82" s="65">
        <f>IF(H82&gt;J82,1,0)</f>
        <v>0</v>
      </c>
      <c r="O82" s="65">
        <f>IF(N82=N81,O81+N82,0)</f>
        <v>0</v>
      </c>
      <c r="P82" s="65">
        <f>IF(OR(O82=6,O82=12,O82=18,O82=24,O82=30,O82=36,O82=42,O82=48,O82=54,O82=60,O82=66,O82=72,O82=78,O82=84,O82=90,O82=96),1,0)</f>
        <v>0</v>
      </c>
      <c r="Q82" s="66">
        <f>M82+P82</f>
        <v>0</v>
      </c>
      <c r="R82" s="66">
        <f>Q82*ABS(S82)*0.1</f>
        <v>0</v>
      </c>
      <c r="S82" s="67">
        <f>I82*E82/40000</f>
        <v>-0.2130415643525</v>
      </c>
      <c r="T82" s="60">
        <f>MIN($T$6/100*G82,150)</f>
        <v>146.9279856</v>
      </c>
      <c r="U82" s="60">
        <f>MIN($U$6/100*G82,200)</f>
        <v>183.659982</v>
      </c>
      <c r="V82" s="60">
        <f>MIN($V$6/100*G82,250)</f>
        <v>244.879976</v>
      </c>
      <c r="W82" s="60">
        <v>0.2</v>
      </c>
      <c r="X82" s="60">
        <v>0.2</v>
      </c>
      <c r="Y82" s="60">
        <v>0.6</v>
      </c>
      <c r="Z82" s="67">
        <f>IF(AND(D82&lt;49.85,H82&gt;0),$C$2*ABS(H82)/40000,(SUMPRODUCT(--(H82&gt;$T82:$V82),(H82-$T82:$V82),($W82:$Y82)))*E82/40000)</f>
        <v>0</v>
      </c>
      <c r="AA82" s="67">
        <f>IF(AND(C82&gt;=50.1,H82&lt;0),($A$2)*ABS(H82)/40000,0)</f>
        <v>0</v>
      </c>
      <c r="AB82" s="67">
        <f>S82+Z82+AA82</f>
        <v>-0.2130415643525</v>
      </c>
      <c r="AC82" s="75" t="str">
        <f>IF(AB82&gt;=0,AB82,"")</f>
        <v/>
      </c>
      <c r="AD82" s="76">
        <f>IF(AB82&lt;0,AB82,"")</f>
        <v>-0.2130415643525</v>
      </c>
      <c r="AE82" s="77"/>
      <c r="AF82" s="89"/>
      <c r="AG82" s="92">
        <f>ROUND((AG81-0.01),2)</f>
        <v>50.74</v>
      </c>
      <c r="AH82" s="93">
        <v>0</v>
      </c>
      <c r="AI82" s="86">
        <v>0</v>
      </c>
    </row>
    <row r="83" spans="1:38" customHeight="1" ht="15.75">
      <c r="A83" s="70">
        <v>0.78125</v>
      </c>
      <c r="B83" s="71">
        <v>0.791666666666667</v>
      </c>
      <c r="C83" s="72">
        <v>49.99</v>
      </c>
      <c r="D83" s="73">
        <f>ROUND(C83,2)</f>
        <v>49.99</v>
      </c>
      <c r="E83" s="60">
        <v>339.01</v>
      </c>
      <c r="F83" s="60">
        <v>1234.85188</v>
      </c>
      <c r="G83" s="61">
        <f>ABS(F83)</f>
        <v>1234.85188</v>
      </c>
      <c r="H83" s="74">
        <v>2.03584</v>
      </c>
      <c r="I83" s="63">
        <f>MAX(H83,-0.12*G83)</f>
        <v>2.03584</v>
      </c>
      <c r="J83" s="63">
        <f>IF(ABS(G83)&lt;=10,0.5,IF(ABS(G83)&lt;=25,1,IF(ABS(G83)&lt;=100,2,10)))</f>
        <v>10</v>
      </c>
      <c r="K83" s="64">
        <f>IF(H83&lt;-J83,1,0)</f>
        <v>0</v>
      </c>
      <c r="L83" s="64">
        <f>IF(K83=K82,L82+K83,0)</f>
        <v>0</v>
      </c>
      <c r="M83" s="65">
        <f>IF(OR(L83=6,L83=12,L83=18,L83=24,L83=30,L83=36,L83=42,L83=48,L83=54,L83=60,L83=66,L83=72,L83=78,L83=84,L83=90,L83=96),1,0)</f>
        <v>0</v>
      </c>
      <c r="N83" s="65">
        <f>IF(H83&gt;J83,1,0)</f>
        <v>0</v>
      </c>
      <c r="O83" s="65">
        <f>IF(N83=N82,O82+N83,0)</f>
        <v>0</v>
      </c>
      <c r="P83" s="65">
        <f>IF(OR(O83=6,O83=12,O83=18,O83=24,O83=30,O83=36,O83=42,O83=48,O83=54,O83=60,O83=66,O83=72,O83=78,O83=84,O83=90,O83=96),1,0)</f>
        <v>0</v>
      </c>
      <c r="Q83" s="66">
        <f>M83+P83</f>
        <v>0</v>
      </c>
      <c r="R83" s="66">
        <f>Q83*ABS(S83)*0.1</f>
        <v>0</v>
      </c>
      <c r="S83" s="67">
        <f>I83*E83/40000</f>
        <v>0.01725425296</v>
      </c>
      <c r="T83" s="60">
        <f>MIN($T$6/100*G83,150)</f>
        <v>148.1822256</v>
      </c>
      <c r="U83" s="60">
        <f>MIN($U$6/100*G83,200)</f>
        <v>185.227782</v>
      </c>
      <c r="V83" s="60">
        <f>MIN($V$6/100*G83,250)</f>
        <v>246.970376</v>
      </c>
      <c r="W83" s="60">
        <v>0.2</v>
      </c>
      <c r="X83" s="60">
        <v>0.2</v>
      </c>
      <c r="Y83" s="60">
        <v>0.6</v>
      </c>
      <c r="Z83" s="67">
        <f>IF(AND(D83&lt;49.85,H83&gt;0),$C$2*ABS(H83)/40000,(SUMPRODUCT(--(H83&gt;$T83:$V83),(H83-$T83:$V83),($W83:$Y83)))*E83/40000)</f>
        <v>0</v>
      </c>
      <c r="AA83" s="67">
        <f>IF(AND(C83&gt;=50.1,H83&lt;0),($A$2)*ABS(H83)/40000,0)</f>
        <v>0</v>
      </c>
      <c r="AB83" s="67">
        <f>S83+Z83+AA83</f>
        <v>0.01725425296</v>
      </c>
      <c r="AC83" s="75">
        <f>IF(AB83&gt;=0,AB83,"")</f>
        <v>0.01725425296</v>
      </c>
      <c r="AD83" s="76" t="str">
        <f>IF(AB83&lt;0,AB83,"")</f>
        <v/>
      </c>
      <c r="AE83" s="77"/>
      <c r="AF83" s="89"/>
      <c r="AG83" s="92">
        <f>ROUND((AG82-0.01),2)</f>
        <v>50.73</v>
      </c>
      <c r="AH83" s="93">
        <v>0</v>
      </c>
      <c r="AI83" s="86">
        <v>0</v>
      </c>
    </row>
    <row r="84" spans="1:38" customHeight="1" ht="15.75">
      <c r="A84" s="70">
        <v>0.791666666666667</v>
      </c>
      <c r="B84" s="71">
        <v>0.802083333333334</v>
      </c>
      <c r="C84" s="72">
        <v>50</v>
      </c>
      <c r="D84" s="73">
        <f>ROUND(C84,2)</f>
        <v>50</v>
      </c>
      <c r="E84" s="60">
        <v>308.28</v>
      </c>
      <c r="F84" s="60">
        <v>1222.68331</v>
      </c>
      <c r="G84" s="61">
        <f>ABS(F84)</f>
        <v>1222.68331</v>
      </c>
      <c r="H84" s="74">
        <v>34.51832</v>
      </c>
      <c r="I84" s="63">
        <f>MAX(H84,-0.12*G84)</f>
        <v>34.51832</v>
      </c>
      <c r="J84" s="63">
        <f>IF(ABS(G84)&lt;=10,0.5,IF(ABS(G84)&lt;=25,1,IF(ABS(G84)&lt;=100,2,10)))</f>
        <v>10</v>
      </c>
      <c r="K84" s="64">
        <f>IF(H84&lt;-J84,1,0)</f>
        <v>0</v>
      </c>
      <c r="L84" s="64">
        <f>IF(K84=K83,L83+K84,0)</f>
        <v>0</v>
      </c>
      <c r="M84" s="65">
        <f>IF(OR(L84=6,L84=12,L84=18,L84=24,L84=30,L84=36,L84=42,L84=48,L84=54,L84=60,L84=66,L84=72,L84=78,L84=84,L84=90,L84=96),1,0)</f>
        <v>0</v>
      </c>
      <c r="N84" s="65">
        <f>IF(H84&gt;J84,1,0)</f>
        <v>1</v>
      </c>
      <c r="O84" s="65">
        <f>IF(N84=N83,O83+N84,0)</f>
        <v>0</v>
      </c>
      <c r="P84" s="65">
        <f>IF(OR(O84=6,O84=12,O84=18,O84=24,O84=30,O84=36,O84=42,O84=48,O84=54,O84=60,O84=66,O84=72,O84=78,O84=84,O84=90,O84=96),1,0)</f>
        <v>0</v>
      </c>
      <c r="Q84" s="66">
        <f>M84+P84</f>
        <v>0</v>
      </c>
      <c r="R84" s="66">
        <f>Q84*ABS(S84)*0.1</f>
        <v>0</v>
      </c>
      <c r="S84" s="67">
        <f>I84*E84/40000</f>
        <v>0.26603269224</v>
      </c>
      <c r="T84" s="60">
        <f>MIN($T$6/100*G84,150)</f>
        <v>146.7219972</v>
      </c>
      <c r="U84" s="60">
        <f>MIN($U$6/100*G84,200)</f>
        <v>183.4024965</v>
      </c>
      <c r="V84" s="60">
        <f>MIN($V$6/100*G84,250)</f>
        <v>244.536662</v>
      </c>
      <c r="W84" s="60">
        <v>0.2</v>
      </c>
      <c r="X84" s="60">
        <v>0.2</v>
      </c>
      <c r="Y84" s="60">
        <v>0.6</v>
      </c>
      <c r="Z84" s="67">
        <f>IF(AND(D84&lt;49.85,H84&gt;0),$C$2*ABS(H84)/40000,(SUMPRODUCT(--(H84&gt;$T84:$V84),(H84-$T84:$V84),($W84:$Y84)))*E84/40000)</f>
        <v>0</v>
      </c>
      <c r="AA84" s="67">
        <f>IF(AND(C84&gt;=50.1,H84&lt;0),($A$2)*ABS(H84)/40000,0)</f>
        <v>0</v>
      </c>
      <c r="AB84" s="67">
        <f>S84+Z84+AA84</f>
        <v>0.26603269224</v>
      </c>
      <c r="AC84" s="75">
        <f>IF(AB84&gt;=0,AB84,"")</f>
        <v>0.26603269224</v>
      </c>
      <c r="AD84" s="76" t="str">
        <f>IF(AB84&lt;0,AB84,"")</f>
        <v/>
      </c>
      <c r="AE84" s="77"/>
      <c r="AF84" s="89"/>
      <c r="AG84" s="92">
        <f>ROUND((AG83-0.01),2)</f>
        <v>50.72</v>
      </c>
      <c r="AH84" s="93">
        <v>0</v>
      </c>
      <c r="AI84" s="86">
        <v>0</v>
      </c>
    </row>
    <row r="85" spans="1:38" customHeight="1" ht="15.75">
      <c r="A85" s="70">
        <v>0.802083333333333</v>
      </c>
      <c r="B85" s="71">
        <v>0.8125</v>
      </c>
      <c r="C85" s="72">
        <v>50</v>
      </c>
      <c r="D85" s="73">
        <f>ROUND(C85,2)</f>
        <v>50</v>
      </c>
      <c r="E85" s="60">
        <v>308.28</v>
      </c>
      <c r="F85" s="60">
        <v>1160.40192</v>
      </c>
      <c r="G85" s="61">
        <f>ABS(F85)</f>
        <v>1160.40192</v>
      </c>
      <c r="H85" s="74">
        <v>83.48742</v>
      </c>
      <c r="I85" s="63">
        <f>MAX(H85,-0.12*G85)</f>
        <v>83.48742</v>
      </c>
      <c r="J85" s="63">
        <f>IF(ABS(G85)&lt;=10,0.5,IF(ABS(G85)&lt;=25,1,IF(ABS(G85)&lt;=100,2,10)))</f>
        <v>10</v>
      </c>
      <c r="K85" s="64">
        <f>IF(H85&lt;-J85,1,0)</f>
        <v>0</v>
      </c>
      <c r="L85" s="64">
        <f>IF(K85=K84,L84+K85,0)</f>
        <v>0</v>
      </c>
      <c r="M85" s="65">
        <f>IF(OR(L85=6,L85=12,L85=18,L85=24,L85=30,L85=36,L85=42,L85=48,L85=54,L85=60,L85=66,L85=72,L85=78,L85=84,L85=90,L85=96),1,0)</f>
        <v>0</v>
      </c>
      <c r="N85" s="65">
        <f>IF(H85&gt;J85,1,0)</f>
        <v>1</v>
      </c>
      <c r="O85" s="65">
        <f>IF(N85=N84,O84+N85,0)</f>
        <v>1</v>
      </c>
      <c r="P85" s="65">
        <f>IF(OR(O85=6,O85=12,O85=18,O85=24,O85=30,O85=36,O85=42,O85=48,O85=54,O85=60,O85=66,O85=72,O85=78,O85=84,O85=90,O85=96),1,0)</f>
        <v>0</v>
      </c>
      <c r="Q85" s="66">
        <f>M85+P85</f>
        <v>0</v>
      </c>
      <c r="R85" s="66">
        <f>Q85*ABS(S85)*0.1</f>
        <v>0</v>
      </c>
      <c r="S85" s="67">
        <f>I85*E85/40000</f>
        <v>0.6434375459399999</v>
      </c>
      <c r="T85" s="60">
        <f>MIN($T$6/100*G85,150)</f>
        <v>139.2482304</v>
      </c>
      <c r="U85" s="60">
        <f>MIN($U$6/100*G85,200)</f>
        <v>174.060288</v>
      </c>
      <c r="V85" s="60">
        <f>MIN($V$6/100*G85,250)</f>
        <v>232.080384</v>
      </c>
      <c r="W85" s="60">
        <v>0.2</v>
      </c>
      <c r="X85" s="60">
        <v>0.2</v>
      </c>
      <c r="Y85" s="60">
        <v>0.6</v>
      </c>
      <c r="Z85" s="67">
        <f>IF(AND(D85&lt;49.85,H85&gt;0),$C$2*ABS(H85)/40000,(SUMPRODUCT(--(H85&gt;$T85:$V85),(H85-$T85:$V85),($W85:$Y85)))*E85/40000)</f>
        <v>0</v>
      </c>
      <c r="AA85" s="67">
        <f>IF(AND(C85&gt;=50.1,H85&lt;0),($A$2)*ABS(H85)/40000,0)</f>
        <v>0</v>
      </c>
      <c r="AB85" s="67">
        <f>S85+Z85+AA85</f>
        <v>0.6434375459399999</v>
      </c>
      <c r="AC85" s="75">
        <f>IF(AB85&gt;=0,AB85,"")</f>
        <v>0.6434375459399999</v>
      </c>
      <c r="AD85" s="76" t="str">
        <f>IF(AB85&lt;0,AB85,"")</f>
        <v/>
      </c>
      <c r="AE85" s="77"/>
      <c r="AF85" s="89"/>
      <c r="AG85" s="92">
        <f>ROUND((AG84-0.01),2)</f>
        <v>50.71</v>
      </c>
      <c r="AH85" s="93">
        <v>0</v>
      </c>
      <c r="AI85" s="86">
        <v>0</v>
      </c>
    </row>
    <row r="86" spans="1:38" customHeight="1" ht="15.75">
      <c r="A86" s="70">
        <v>0.8125</v>
      </c>
      <c r="B86" s="71">
        <v>0.822916666666667</v>
      </c>
      <c r="C86" s="72">
        <v>50.03</v>
      </c>
      <c r="D86" s="73">
        <f>ROUND(C86,2)</f>
        <v>50.03</v>
      </c>
      <c r="E86" s="60">
        <v>123.31</v>
      </c>
      <c r="F86" s="60">
        <v>1194.72587</v>
      </c>
      <c r="G86" s="61">
        <f>ABS(F86)</f>
        <v>1194.72587</v>
      </c>
      <c r="H86" s="74">
        <v>25.47629</v>
      </c>
      <c r="I86" s="63">
        <f>MAX(H86,-0.12*G86)</f>
        <v>25.47629</v>
      </c>
      <c r="J86" s="63">
        <f>IF(ABS(G86)&lt;=10,0.5,IF(ABS(G86)&lt;=25,1,IF(ABS(G86)&lt;=100,2,10)))</f>
        <v>10</v>
      </c>
      <c r="K86" s="64">
        <f>IF(H86&lt;-J86,1,0)</f>
        <v>0</v>
      </c>
      <c r="L86" s="64">
        <f>IF(K86=K85,L85+K86,0)</f>
        <v>0</v>
      </c>
      <c r="M86" s="65">
        <f>IF(OR(L86=6,L86=12,L86=18,L86=24,L86=30,L86=36,L86=42,L86=48,L86=54,L86=60,L86=66,L86=72,L86=78,L86=84,L86=90,L86=96),1,0)</f>
        <v>0</v>
      </c>
      <c r="N86" s="65">
        <f>IF(H86&gt;J86,1,0)</f>
        <v>1</v>
      </c>
      <c r="O86" s="65">
        <f>IF(N86=N85,O85+N86,0)</f>
        <v>2</v>
      </c>
      <c r="P86" s="65">
        <f>IF(OR(O86=6,O86=12,O86=18,O86=24,O86=30,O86=36,O86=42,O86=48,O86=54,O86=60,O86=66,O86=72,O86=78,O86=84,O86=90,O86=96),1,0)</f>
        <v>0</v>
      </c>
      <c r="Q86" s="66">
        <f>M86+P86</f>
        <v>0</v>
      </c>
      <c r="R86" s="66">
        <f>Q86*ABS(S86)*0.1</f>
        <v>0</v>
      </c>
      <c r="S86" s="67">
        <f>I86*E86/40000</f>
        <v>0.07853703299750001</v>
      </c>
      <c r="T86" s="60">
        <f>MIN($T$6/100*G86,150)</f>
        <v>143.3671044</v>
      </c>
      <c r="U86" s="60">
        <f>MIN($U$6/100*G86,200)</f>
        <v>179.2088805</v>
      </c>
      <c r="V86" s="60">
        <f>MIN($V$6/100*G86,250)</f>
        <v>238.945174</v>
      </c>
      <c r="W86" s="60">
        <v>0.2</v>
      </c>
      <c r="X86" s="60">
        <v>0.2</v>
      </c>
      <c r="Y86" s="60">
        <v>0.6</v>
      </c>
      <c r="Z86" s="67">
        <f>IF(AND(D86&lt;49.85,H86&gt;0),$C$2*ABS(H86)/40000,(SUMPRODUCT(--(H86&gt;$T86:$V86),(H86-$T86:$V86),($W86:$Y86)))*E86/40000)</f>
        <v>0</v>
      </c>
      <c r="AA86" s="67">
        <f>IF(AND(C86&gt;=50.1,H86&lt;0),($A$2)*ABS(H86)/40000,0)</f>
        <v>0</v>
      </c>
      <c r="AB86" s="67">
        <f>S86+Z86+AA86</f>
        <v>0.07853703299750001</v>
      </c>
      <c r="AC86" s="75">
        <f>IF(AB86&gt;=0,AB86,"")</f>
        <v>0.07853703299750001</v>
      </c>
      <c r="AD86" s="76" t="str">
        <f>IF(AB86&lt;0,AB86,"")</f>
        <v/>
      </c>
      <c r="AE86" s="77"/>
      <c r="AF86" s="89"/>
      <c r="AG86" s="92">
        <f>ROUND((AG85-0.01),2)</f>
        <v>50.7</v>
      </c>
      <c r="AH86" s="93">
        <v>0</v>
      </c>
      <c r="AI86" s="86">
        <v>0</v>
      </c>
    </row>
    <row r="87" spans="1:38" customHeight="1" ht="15.75">
      <c r="A87" s="70">
        <v>0.822916666666667</v>
      </c>
      <c r="B87" s="71">
        <v>0.833333333333334</v>
      </c>
      <c r="C87" s="72">
        <v>50</v>
      </c>
      <c r="D87" s="73">
        <f>ROUND(C87,2)</f>
        <v>50</v>
      </c>
      <c r="E87" s="60">
        <v>308.28</v>
      </c>
      <c r="F87" s="60">
        <v>1167.0795</v>
      </c>
      <c r="G87" s="61">
        <f>ABS(F87)</f>
        <v>1167.0795</v>
      </c>
      <c r="H87" s="74">
        <v>47.02864</v>
      </c>
      <c r="I87" s="63">
        <f>MAX(H87,-0.12*G87)</f>
        <v>47.02864</v>
      </c>
      <c r="J87" s="63">
        <f>IF(ABS(G87)&lt;=10,0.5,IF(ABS(G87)&lt;=25,1,IF(ABS(G87)&lt;=100,2,10)))</f>
        <v>10</v>
      </c>
      <c r="K87" s="64">
        <f>IF(H87&lt;-J87,1,0)</f>
        <v>0</v>
      </c>
      <c r="L87" s="64">
        <f>IF(K87=K86,L86+K87,0)</f>
        <v>0</v>
      </c>
      <c r="M87" s="65">
        <f>IF(OR(L87=6,L87=12,L87=18,L87=24,L87=30,L87=36,L87=42,L87=48,L87=54,L87=60,L87=66,L87=72,L87=78,L87=84,L87=90,L87=96),1,0)</f>
        <v>0</v>
      </c>
      <c r="N87" s="65">
        <f>IF(H87&gt;J87,1,0)</f>
        <v>1</v>
      </c>
      <c r="O87" s="65">
        <f>IF(N87=N86,O86+N87,0)</f>
        <v>3</v>
      </c>
      <c r="P87" s="65">
        <f>IF(OR(O87=6,O87=12,O87=18,O87=24,O87=30,O87=36,O87=42,O87=48,O87=54,O87=60,O87=66,O87=72,O87=78,O87=84,O87=90,O87=96),1,0)</f>
        <v>0</v>
      </c>
      <c r="Q87" s="66">
        <f>M87+P87</f>
        <v>0</v>
      </c>
      <c r="R87" s="66">
        <f>Q87*ABS(S87)*0.1</f>
        <v>0</v>
      </c>
      <c r="S87" s="67">
        <f>I87*E87/40000</f>
        <v>0.36244972848</v>
      </c>
      <c r="T87" s="60">
        <f>MIN($T$6/100*G87,150)</f>
        <v>140.04954</v>
      </c>
      <c r="U87" s="60">
        <f>MIN($U$6/100*G87,200)</f>
        <v>175.061925</v>
      </c>
      <c r="V87" s="60">
        <f>MIN($V$6/100*G87,250)</f>
        <v>233.4159</v>
      </c>
      <c r="W87" s="60">
        <v>0.2</v>
      </c>
      <c r="X87" s="60">
        <v>0.2</v>
      </c>
      <c r="Y87" s="60">
        <v>0.6</v>
      </c>
      <c r="Z87" s="67">
        <f>IF(AND(D87&lt;49.85,H87&gt;0),$C$2*ABS(H87)/40000,(SUMPRODUCT(--(H87&gt;$T87:$V87),(H87-$T87:$V87),($W87:$Y87)))*E87/40000)</f>
        <v>0</v>
      </c>
      <c r="AA87" s="67">
        <f>IF(AND(C87&gt;=50.1,H87&lt;0),($A$2)*ABS(H87)/40000,0)</f>
        <v>0</v>
      </c>
      <c r="AB87" s="67">
        <f>S87+Z87+AA87</f>
        <v>0.36244972848</v>
      </c>
      <c r="AC87" s="75">
        <f>IF(AB87&gt;=0,AB87,"")</f>
        <v>0.36244972848</v>
      </c>
      <c r="AD87" s="76" t="str">
        <f>IF(AB87&lt;0,AB87,"")</f>
        <v/>
      </c>
      <c r="AE87" s="77"/>
      <c r="AF87" s="89"/>
      <c r="AG87" s="92">
        <f>ROUND((AG86-0.01),2)</f>
        <v>50.69</v>
      </c>
      <c r="AH87" s="93">
        <v>0</v>
      </c>
      <c r="AI87" s="86">
        <v>0</v>
      </c>
    </row>
    <row r="88" spans="1:38" customHeight="1" ht="15.75">
      <c r="A88" s="70">
        <v>0.833333333333333</v>
      </c>
      <c r="B88" s="71">
        <v>0.84375</v>
      </c>
      <c r="C88" s="72">
        <v>50.02</v>
      </c>
      <c r="D88" s="73">
        <f>ROUND(C88,2)</f>
        <v>50.02</v>
      </c>
      <c r="E88" s="60">
        <v>184.97</v>
      </c>
      <c r="F88" s="60">
        <v>1173.88377</v>
      </c>
      <c r="G88" s="61">
        <f>ABS(F88)</f>
        <v>1173.88377</v>
      </c>
      <c r="H88" s="74">
        <v>36.76507</v>
      </c>
      <c r="I88" s="63">
        <f>MAX(H88,-0.12*G88)</f>
        <v>36.76507</v>
      </c>
      <c r="J88" s="63">
        <f>IF(ABS(G88)&lt;=10,0.5,IF(ABS(G88)&lt;=25,1,IF(ABS(G88)&lt;=100,2,10)))</f>
        <v>10</v>
      </c>
      <c r="K88" s="64">
        <f>IF(H88&lt;-J88,1,0)</f>
        <v>0</v>
      </c>
      <c r="L88" s="64">
        <f>IF(K88=K87,L87+K88,0)</f>
        <v>0</v>
      </c>
      <c r="M88" s="65">
        <f>IF(OR(L88=6,L88=12,L88=18,L88=24,L88=30,L88=36,L88=42,L88=48,L88=54,L88=60,L88=66,L88=72,L88=78,L88=84,L88=90,L88=96),1,0)</f>
        <v>0</v>
      </c>
      <c r="N88" s="65">
        <f>IF(H88&gt;J88,1,0)</f>
        <v>1</v>
      </c>
      <c r="O88" s="65">
        <f>IF(N88=N87,O87+N88,0)</f>
        <v>4</v>
      </c>
      <c r="P88" s="65">
        <f>IF(OR(O88=6,O88=12,O88=18,O88=24,O88=30,O88=36,O88=42,O88=48,O88=54,O88=60,O88=66,O88=72,O88=78,O88=84,O88=90,O88=96),1,0)</f>
        <v>0</v>
      </c>
      <c r="Q88" s="66">
        <f>M88+P88</f>
        <v>0</v>
      </c>
      <c r="R88" s="66">
        <f>Q88*ABS(S88)*0.1</f>
        <v>0</v>
      </c>
      <c r="S88" s="67">
        <f>I88*E88/40000</f>
        <v>0.1700108749475</v>
      </c>
      <c r="T88" s="60">
        <f>MIN($T$6/100*G88,150)</f>
        <v>140.8660524</v>
      </c>
      <c r="U88" s="60">
        <f>MIN($U$6/100*G88,200)</f>
        <v>176.0825655</v>
      </c>
      <c r="V88" s="60">
        <f>MIN($V$6/100*G88,250)</f>
        <v>234.776754</v>
      </c>
      <c r="W88" s="60">
        <v>0.2</v>
      </c>
      <c r="X88" s="60">
        <v>0.2</v>
      </c>
      <c r="Y88" s="60">
        <v>0.6</v>
      </c>
      <c r="Z88" s="67">
        <f>IF(AND(D88&lt;49.85,H88&gt;0),$C$2*ABS(H88)/40000,(SUMPRODUCT(--(H88&gt;$T88:$V88),(H88-$T88:$V88),($W88:$Y88)))*E88/40000)</f>
        <v>0</v>
      </c>
      <c r="AA88" s="67">
        <f>IF(AND(C88&gt;=50.1,H88&lt;0),($A$2)*ABS(H88)/40000,0)</f>
        <v>0</v>
      </c>
      <c r="AB88" s="67">
        <f>S88+Z88+AA88</f>
        <v>0.1700108749475</v>
      </c>
      <c r="AC88" s="75">
        <f>IF(AB88&gt;=0,AB88,"")</f>
        <v>0.1700108749475</v>
      </c>
      <c r="AD88" s="76" t="str">
        <f>IF(AB88&lt;0,AB88,"")</f>
        <v/>
      </c>
      <c r="AE88" s="77"/>
      <c r="AF88" s="89"/>
      <c r="AG88" s="92">
        <f>ROUND((AG87-0.01),2)</f>
        <v>50.68</v>
      </c>
      <c r="AH88" s="93">
        <v>0</v>
      </c>
      <c r="AI88" s="86">
        <v>0</v>
      </c>
    </row>
    <row r="89" spans="1:38" customHeight="1" ht="15.75">
      <c r="A89" s="70">
        <v>0.84375</v>
      </c>
      <c r="B89" s="71">
        <v>0.854166666666667</v>
      </c>
      <c r="C89" s="72">
        <v>49.93</v>
      </c>
      <c r="D89" s="73">
        <f>ROUND(C89,2)</f>
        <v>49.93</v>
      </c>
      <c r="E89" s="60">
        <v>523.41</v>
      </c>
      <c r="F89" s="60">
        <v>1123.13506</v>
      </c>
      <c r="G89" s="61">
        <f>ABS(F89)</f>
        <v>1123.13506</v>
      </c>
      <c r="H89" s="74">
        <v>68.56202</v>
      </c>
      <c r="I89" s="63">
        <f>MAX(H89,-0.12*G89)</f>
        <v>68.56202</v>
      </c>
      <c r="J89" s="63">
        <f>IF(ABS(G89)&lt;=10,0.5,IF(ABS(G89)&lt;=25,1,IF(ABS(G89)&lt;=100,2,10)))</f>
        <v>10</v>
      </c>
      <c r="K89" s="64">
        <f>IF(H89&lt;-J89,1,0)</f>
        <v>0</v>
      </c>
      <c r="L89" s="64">
        <f>IF(K89=K88,L88+K89,0)</f>
        <v>0</v>
      </c>
      <c r="M89" s="65">
        <f>IF(OR(L89=6,L89=12,L89=18,L89=24,L89=30,L89=36,L89=42,L89=48,L89=54,L89=60,L89=66,L89=72,L89=78,L89=84,L89=90,L89=96),1,0)</f>
        <v>0</v>
      </c>
      <c r="N89" s="65">
        <f>IF(H89&gt;J89,1,0)</f>
        <v>1</v>
      </c>
      <c r="O89" s="65">
        <f>IF(N89=N88,O88+N89,0)</f>
        <v>5</v>
      </c>
      <c r="P89" s="65">
        <f>IF(OR(O89=6,O89=12,O89=18,O89=24,O89=30,O89=36,O89=42,O89=48,O89=54,O89=60,O89=66,O89=72,O89=78,O89=84,O89=90,O89=96),1,0)</f>
        <v>0</v>
      </c>
      <c r="Q89" s="66">
        <f>M89+P89</f>
        <v>0</v>
      </c>
      <c r="R89" s="66">
        <f>Q89*ABS(S89)*0.1</f>
        <v>0</v>
      </c>
      <c r="S89" s="67">
        <f>I89*E89/40000</f>
        <v>0.897151172205</v>
      </c>
      <c r="T89" s="60">
        <f>MIN($T$6/100*G89,150)</f>
        <v>134.7762072</v>
      </c>
      <c r="U89" s="60">
        <f>MIN($U$6/100*G89,200)</f>
        <v>168.470259</v>
      </c>
      <c r="V89" s="60">
        <f>MIN($V$6/100*G89,250)</f>
        <v>224.627012</v>
      </c>
      <c r="W89" s="60">
        <v>0.2</v>
      </c>
      <c r="X89" s="60">
        <v>0.2</v>
      </c>
      <c r="Y89" s="60">
        <v>0.6</v>
      </c>
      <c r="Z89" s="67">
        <f>IF(AND(D89&lt;49.85,H89&gt;0),$C$2*ABS(H89)/40000,(SUMPRODUCT(--(H89&gt;$T89:$V89),(H89-$T89:$V89),($W89:$Y89)))*E89/40000)</f>
        <v>0</v>
      </c>
      <c r="AA89" s="67">
        <f>IF(AND(C89&gt;=50.1,H89&lt;0),($A$2)*ABS(H89)/40000,0)</f>
        <v>0</v>
      </c>
      <c r="AB89" s="67">
        <f>S89+Z89+AA89</f>
        <v>0.897151172205</v>
      </c>
      <c r="AC89" s="75">
        <f>IF(AB89&gt;=0,AB89,"")</f>
        <v>0.897151172205</v>
      </c>
      <c r="AD89" s="76" t="str">
        <f>IF(AB89&lt;0,AB89,"")</f>
        <v/>
      </c>
      <c r="AE89" s="77"/>
      <c r="AF89" s="89"/>
      <c r="AG89" s="92">
        <f>ROUND((AG88-0.01),2)</f>
        <v>50.67</v>
      </c>
      <c r="AH89" s="93">
        <v>0</v>
      </c>
      <c r="AI89" s="86">
        <v>0</v>
      </c>
    </row>
    <row r="90" spans="1:38" customHeight="1" ht="15.75">
      <c r="A90" s="70">
        <v>0.854166666666667</v>
      </c>
      <c r="B90" s="71">
        <v>0.864583333333334</v>
      </c>
      <c r="C90" s="72">
        <v>49.89</v>
      </c>
      <c r="D90" s="73">
        <f>ROUND(C90,2)</f>
        <v>49.89</v>
      </c>
      <c r="E90" s="60">
        <v>646.34</v>
      </c>
      <c r="F90" s="60">
        <v>1102.52297</v>
      </c>
      <c r="G90" s="61">
        <f>ABS(F90)</f>
        <v>1102.52297</v>
      </c>
      <c r="H90" s="74">
        <v>39.3793</v>
      </c>
      <c r="I90" s="63">
        <f>MAX(H90,-0.12*G90)</f>
        <v>39.3793</v>
      </c>
      <c r="J90" s="63">
        <f>IF(ABS(G90)&lt;=10,0.5,IF(ABS(G90)&lt;=25,1,IF(ABS(G90)&lt;=100,2,10)))</f>
        <v>10</v>
      </c>
      <c r="K90" s="64">
        <f>IF(H90&lt;-J90,1,0)</f>
        <v>0</v>
      </c>
      <c r="L90" s="64">
        <f>IF(K90=K89,L89+K90,0)</f>
        <v>0</v>
      </c>
      <c r="M90" s="65">
        <f>IF(OR(L90=6,L90=12,L90=18,L90=24,L90=30,L90=36,L90=42,L90=48,L90=54,L90=60,L90=66,L90=72,L90=78,L90=84,L90=90,L90=96),1,0)</f>
        <v>0</v>
      </c>
      <c r="N90" s="65">
        <f>IF(H90&gt;J90,1,0)</f>
        <v>1</v>
      </c>
      <c r="O90" s="65">
        <f>IF(N90=N89,O89+N90,0)</f>
        <v>6</v>
      </c>
      <c r="P90" s="65">
        <f>IF(OR(O90=6,O90=12,O90=18,O90=24,O90=30,O90=36,O90=42,O90=48,O90=54,O90=60,O90=66,O90=72,O90=78,O90=84,O90=90,O90=96),1,0)</f>
        <v>1</v>
      </c>
      <c r="Q90" s="66">
        <f>M90+P90</f>
        <v>1</v>
      </c>
      <c r="R90" s="66">
        <f>Q90*ABS(S90)*0.1</f>
        <v>0.063631041905</v>
      </c>
      <c r="S90" s="67">
        <f>I90*E90/40000</f>
        <v>0.63631041905</v>
      </c>
      <c r="T90" s="60">
        <f>MIN($T$6/100*G90,150)</f>
        <v>132.3027564</v>
      </c>
      <c r="U90" s="60">
        <f>MIN($U$6/100*G90,200)</f>
        <v>165.3784455</v>
      </c>
      <c r="V90" s="60">
        <f>MIN($V$6/100*G90,250)</f>
        <v>220.504594</v>
      </c>
      <c r="W90" s="60">
        <v>0.2</v>
      </c>
      <c r="X90" s="60">
        <v>0.2</v>
      </c>
      <c r="Y90" s="60">
        <v>0.6</v>
      </c>
      <c r="Z90" s="67">
        <f>IF(AND(D90&lt;49.85,H90&gt;0),$C$2*ABS(H90)/40000,(SUMPRODUCT(--(H90&gt;$T90:$V90),(H90-$T90:$V90),($W90:$Y90)))*E90/40000)</f>
        <v>0</v>
      </c>
      <c r="AA90" s="67">
        <f>IF(AND(C90&gt;=50.1,H90&lt;0),($A$2)*ABS(H90)/40000,0)</f>
        <v>0</v>
      </c>
      <c r="AB90" s="67">
        <f>S90+Z90+AA90</f>
        <v>0.63631041905</v>
      </c>
      <c r="AC90" s="75">
        <f>IF(AB90&gt;=0,AB90,"")</f>
        <v>0.63631041905</v>
      </c>
      <c r="AD90" s="76" t="str">
        <f>IF(AB90&lt;0,AB90,"")</f>
        <v/>
      </c>
      <c r="AE90" s="77"/>
      <c r="AF90" s="89"/>
      <c r="AG90" s="92">
        <f>ROUND((AG89-0.01),2)</f>
        <v>50.66</v>
      </c>
      <c r="AH90" s="93">
        <v>0</v>
      </c>
      <c r="AI90" s="86">
        <v>0</v>
      </c>
    </row>
    <row r="91" spans="1:38" customHeight="1" ht="15.75">
      <c r="A91" s="70">
        <v>0.864583333333333</v>
      </c>
      <c r="B91" s="71">
        <v>0.875</v>
      </c>
      <c r="C91" s="72">
        <v>49.92</v>
      </c>
      <c r="D91" s="73">
        <f>ROUND(C91,2)</f>
        <v>49.92</v>
      </c>
      <c r="E91" s="60">
        <v>554.14</v>
      </c>
      <c r="F91" s="60">
        <v>1116.63038</v>
      </c>
      <c r="G91" s="61">
        <f>ABS(F91)</f>
        <v>1116.63038</v>
      </c>
      <c r="H91" s="74">
        <v>-86.13144</v>
      </c>
      <c r="I91" s="63">
        <f>MAX(H91,-0.12*G91)</f>
        <v>-86.13144</v>
      </c>
      <c r="J91" s="63">
        <f>IF(ABS(G91)&lt;=10,0.5,IF(ABS(G91)&lt;=25,1,IF(ABS(G91)&lt;=100,2,10)))</f>
        <v>10</v>
      </c>
      <c r="K91" s="64">
        <f>IF(H91&lt;-J91,1,0)</f>
        <v>1</v>
      </c>
      <c r="L91" s="64">
        <f>IF(K91=K90,L90+K91,0)</f>
        <v>0</v>
      </c>
      <c r="M91" s="65">
        <f>IF(OR(L91=6,L91=12,L91=18,L91=24,L91=30,L91=36,L91=42,L91=48,L91=54,L91=60,L91=66,L91=72,L91=78,L91=84,L91=90,L91=96),1,0)</f>
        <v>0</v>
      </c>
      <c r="N91" s="65">
        <f>IF(H91&gt;J91,1,0)</f>
        <v>0</v>
      </c>
      <c r="O91" s="65">
        <f>IF(N91=N90,O90+N91,0)</f>
        <v>0</v>
      </c>
      <c r="P91" s="65">
        <f>IF(OR(O91=6,O91=12,O91=18,O91=24,O91=30,O91=36,O91=42,O91=48,O91=54,O91=60,O91=66,O91=72,O91=78,O91=84,O91=90,O91=96),1,0)</f>
        <v>0</v>
      </c>
      <c r="Q91" s="66">
        <f>M91+P91</f>
        <v>0</v>
      </c>
      <c r="R91" s="66">
        <f>Q91*ABS(S91)*0.1</f>
        <v>0</v>
      </c>
      <c r="S91" s="67">
        <f>I91*E91/40000</f>
        <v>-1.19322190404</v>
      </c>
      <c r="T91" s="60">
        <f>MIN($T$6/100*G91,150)</f>
        <v>133.9956456</v>
      </c>
      <c r="U91" s="60">
        <f>MIN($U$6/100*G91,200)</f>
        <v>167.494557</v>
      </c>
      <c r="V91" s="60">
        <f>MIN($V$6/100*G91,250)</f>
        <v>223.326076</v>
      </c>
      <c r="W91" s="60">
        <v>0.2</v>
      </c>
      <c r="X91" s="60">
        <v>0.2</v>
      </c>
      <c r="Y91" s="60">
        <v>0.6</v>
      </c>
      <c r="Z91" s="67">
        <f>IF(AND(D91&lt;49.85,H91&gt;0),$C$2*ABS(H91)/40000,(SUMPRODUCT(--(H91&gt;$T91:$V91),(H91-$T91:$V91),($W91:$Y91)))*E91/40000)</f>
        <v>0</v>
      </c>
      <c r="AA91" s="67">
        <f>IF(AND(C91&gt;=50.1,H91&lt;0),($A$2)*ABS(H91)/40000,0)</f>
        <v>0</v>
      </c>
      <c r="AB91" s="67">
        <f>S91+Z91+AA91</f>
        <v>-1.19322190404</v>
      </c>
      <c r="AC91" s="75" t="str">
        <f>IF(AB91&gt;=0,AB91,"")</f>
        <v/>
      </c>
      <c r="AD91" s="76">
        <f>IF(AB91&lt;0,AB91,"")</f>
        <v>-1.19322190404</v>
      </c>
      <c r="AE91" s="77"/>
      <c r="AF91" s="89"/>
      <c r="AG91" s="92">
        <f>ROUND((AG90-0.01),2)</f>
        <v>50.65</v>
      </c>
      <c r="AH91" s="93">
        <v>0</v>
      </c>
      <c r="AI91" s="86">
        <v>0</v>
      </c>
    </row>
    <row r="92" spans="1:38" customHeight="1" ht="15.75">
      <c r="A92" s="70">
        <v>0.875</v>
      </c>
      <c r="B92" s="71">
        <v>0.885416666666667</v>
      </c>
      <c r="C92" s="72">
        <v>49.92</v>
      </c>
      <c r="D92" s="73">
        <f>ROUND(C92,2)</f>
        <v>49.92</v>
      </c>
      <c r="E92" s="60">
        <v>554.14</v>
      </c>
      <c r="F92" s="60">
        <v>1022.46399</v>
      </c>
      <c r="G92" s="61">
        <f>ABS(F92)</f>
        <v>1022.46399</v>
      </c>
      <c r="H92" s="74">
        <v>16.083</v>
      </c>
      <c r="I92" s="63">
        <f>MAX(H92,-0.12*G92)</f>
        <v>16.083</v>
      </c>
      <c r="J92" s="63">
        <f>IF(ABS(G92)&lt;=10,0.5,IF(ABS(G92)&lt;=25,1,IF(ABS(G92)&lt;=100,2,10)))</f>
        <v>10</v>
      </c>
      <c r="K92" s="64">
        <f>IF(H92&lt;-J92,1,0)</f>
        <v>0</v>
      </c>
      <c r="L92" s="64">
        <f>IF(K92=K91,L91+K92,0)</f>
        <v>0</v>
      </c>
      <c r="M92" s="65">
        <f>IF(OR(L92=6,L92=12,L92=18,L92=24,L92=30,L92=36,L92=42,L92=48,L92=54,L92=60,L92=66,L92=72,L92=78,L92=84,L92=90,L92=96),1,0)</f>
        <v>0</v>
      </c>
      <c r="N92" s="65">
        <f>IF(H92&gt;J92,1,0)</f>
        <v>1</v>
      </c>
      <c r="O92" s="65">
        <f>IF(N92=N91,O91+N92,0)</f>
        <v>0</v>
      </c>
      <c r="P92" s="65">
        <f>IF(OR(O92=6,O92=12,O92=18,O92=24,O92=30,O92=36,O92=42,O92=48,O92=54,O92=60,O92=66,O92=72,O92=78,O92=84,O92=90,O92=96),1,0)</f>
        <v>0</v>
      </c>
      <c r="Q92" s="66">
        <f>M92+P92</f>
        <v>0</v>
      </c>
      <c r="R92" s="66">
        <f>Q92*ABS(S92)*0.1</f>
        <v>0</v>
      </c>
      <c r="S92" s="67">
        <f>I92*E92/40000</f>
        <v>0.2228058405</v>
      </c>
      <c r="T92" s="60">
        <f>MIN($T$6/100*G92,150)</f>
        <v>122.6956788</v>
      </c>
      <c r="U92" s="60">
        <f>MIN($U$6/100*G92,200)</f>
        <v>153.3695985</v>
      </c>
      <c r="V92" s="60">
        <f>MIN($V$6/100*G92,250)</f>
        <v>204.492798</v>
      </c>
      <c r="W92" s="60">
        <v>0.2</v>
      </c>
      <c r="X92" s="60">
        <v>0.2</v>
      </c>
      <c r="Y92" s="60">
        <v>0.6</v>
      </c>
      <c r="Z92" s="67">
        <f>IF(AND(D92&lt;49.85,H92&gt;0),$C$2*ABS(H92)/40000,(SUMPRODUCT(--(H92&gt;$T92:$V92),(H92-$T92:$V92),($W92:$Y92)))*E92/40000)</f>
        <v>0</v>
      </c>
      <c r="AA92" s="67">
        <f>IF(AND(C92&gt;=50.1,H92&lt;0),($A$2)*ABS(H92)/40000,0)</f>
        <v>0</v>
      </c>
      <c r="AB92" s="67">
        <f>S92+Z92+AA92</f>
        <v>0.2228058405</v>
      </c>
      <c r="AC92" s="75">
        <f>IF(AB92&gt;=0,AB92,"")</f>
        <v>0.2228058405</v>
      </c>
      <c r="AD92" s="76" t="str">
        <f>IF(AB92&lt;0,AB92,"")</f>
        <v/>
      </c>
      <c r="AE92" s="77"/>
      <c r="AF92" s="89"/>
      <c r="AG92" s="92">
        <f>ROUND((AG91-0.01),2)</f>
        <v>50.64</v>
      </c>
      <c r="AH92" s="93">
        <v>0</v>
      </c>
      <c r="AI92" s="86">
        <v>0</v>
      </c>
    </row>
    <row r="93" spans="1:38" customHeight="1" ht="15.75">
      <c r="A93" s="70">
        <v>0.885416666666667</v>
      </c>
      <c r="B93" s="71">
        <v>0.895833333333334</v>
      </c>
      <c r="C93" s="72">
        <v>50</v>
      </c>
      <c r="D93" s="73">
        <f>ROUND(C93,2)</f>
        <v>50</v>
      </c>
      <c r="E93" s="60">
        <v>308.28</v>
      </c>
      <c r="F93" s="60">
        <v>973.2915400000001</v>
      </c>
      <c r="G93" s="61">
        <f>ABS(F93)</f>
        <v>973.2915400000001</v>
      </c>
      <c r="H93" s="74">
        <v>57.76271</v>
      </c>
      <c r="I93" s="63">
        <f>MAX(H93,-0.12*G93)</f>
        <v>57.76271</v>
      </c>
      <c r="J93" s="63">
        <f>IF(ABS(G93)&lt;=10,0.5,IF(ABS(G93)&lt;=25,1,IF(ABS(G93)&lt;=100,2,10)))</f>
        <v>10</v>
      </c>
      <c r="K93" s="64">
        <f>IF(H93&lt;-J93,1,0)</f>
        <v>0</v>
      </c>
      <c r="L93" s="64">
        <f>IF(K93=K92,L92+K93,0)</f>
        <v>0</v>
      </c>
      <c r="M93" s="65">
        <f>IF(OR(L93=6,L93=12,L93=18,L93=24,L93=30,L93=36,L93=42,L93=48,L93=54,L93=60,L93=66,L93=72,L93=78,L93=84,L93=90,L93=96),1,0)</f>
        <v>0</v>
      </c>
      <c r="N93" s="65">
        <f>IF(H93&gt;J93,1,0)</f>
        <v>1</v>
      </c>
      <c r="O93" s="65">
        <f>IF(N93=N92,O92+N93,0)</f>
        <v>1</v>
      </c>
      <c r="P93" s="65">
        <f>IF(OR(O93=6,O93=12,O93=18,O93=24,O93=30,O93=36,O93=42,O93=48,O93=54,O93=60,O93=66,O93=72,O93=78,O93=84,O93=90,O93=96),1,0)</f>
        <v>0</v>
      </c>
      <c r="Q93" s="66">
        <f>M93+P93</f>
        <v>0</v>
      </c>
      <c r="R93" s="66">
        <f>Q93*ABS(S93)*0.1</f>
        <v>0</v>
      </c>
      <c r="S93" s="67">
        <f>I93*E93/40000</f>
        <v>0.44517720597</v>
      </c>
      <c r="T93" s="60">
        <f>MIN($T$6/100*G93,150)</f>
        <v>116.7949848</v>
      </c>
      <c r="U93" s="60">
        <f>MIN($U$6/100*G93,200)</f>
        <v>145.993731</v>
      </c>
      <c r="V93" s="60">
        <f>MIN($V$6/100*G93,250)</f>
        <v>194.658308</v>
      </c>
      <c r="W93" s="60">
        <v>0.2</v>
      </c>
      <c r="X93" s="60">
        <v>0.2</v>
      </c>
      <c r="Y93" s="60">
        <v>0.6</v>
      </c>
      <c r="Z93" s="67">
        <f>IF(AND(D93&lt;49.85,H93&gt;0),$C$2*ABS(H93)/40000,(SUMPRODUCT(--(H93&gt;$T93:$V93),(H93-$T93:$V93),($W93:$Y93)))*E93/40000)</f>
        <v>0</v>
      </c>
      <c r="AA93" s="67">
        <f>IF(AND(C93&gt;=50.1,H93&lt;0),($A$2)*ABS(H93)/40000,0)</f>
        <v>0</v>
      </c>
      <c r="AB93" s="67">
        <f>S93+Z93+AA93</f>
        <v>0.44517720597</v>
      </c>
      <c r="AC93" s="75">
        <f>IF(AB93&gt;=0,AB93,"")</f>
        <v>0.44517720597</v>
      </c>
      <c r="AD93" s="76" t="str">
        <f>IF(AB93&lt;0,AB93,"")</f>
        <v/>
      </c>
      <c r="AE93" s="77"/>
      <c r="AF93" s="89"/>
      <c r="AG93" s="92">
        <f>ROUND((AG92-0.01),2)</f>
        <v>50.63</v>
      </c>
      <c r="AH93" s="93">
        <v>0</v>
      </c>
      <c r="AI93" s="86">
        <v>0</v>
      </c>
    </row>
    <row r="94" spans="1:38" customHeight="1" ht="15.75">
      <c r="A94" s="70">
        <v>0.895833333333333</v>
      </c>
      <c r="B94" s="71">
        <v>0.90625</v>
      </c>
      <c r="C94" s="72">
        <v>50.01</v>
      </c>
      <c r="D94" s="73">
        <f>ROUND(C94,2)</f>
        <v>50.01</v>
      </c>
      <c r="E94" s="60">
        <v>246.62</v>
      </c>
      <c r="F94" s="60">
        <v>947.9115399999999</v>
      </c>
      <c r="G94" s="61">
        <f>ABS(F94)</f>
        <v>947.9115399999999</v>
      </c>
      <c r="H94" s="74">
        <v>41.58674</v>
      </c>
      <c r="I94" s="63">
        <f>MAX(H94,-0.12*G94)</f>
        <v>41.58674</v>
      </c>
      <c r="J94" s="63">
        <f>IF(ABS(G94)&lt;=10,0.5,IF(ABS(G94)&lt;=25,1,IF(ABS(G94)&lt;=100,2,10)))</f>
        <v>10</v>
      </c>
      <c r="K94" s="64">
        <f>IF(H94&lt;-J94,1,0)</f>
        <v>0</v>
      </c>
      <c r="L94" s="64">
        <f>IF(K94=K93,L93+K94,0)</f>
        <v>0</v>
      </c>
      <c r="M94" s="65">
        <f>IF(OR(L94=6,L94=12,L94=18,L94=24,L94=30,L94=36,L94=42,L94=48,L94=54,L94=60,L94=66,L94=72,L94=78,L94=84,L94=90,L94=96),1,0)</f>
        <v>0</v>
      </c>
      <c r="N94" s="65">
        <f>IF(H94&gt;J94,1,0)</f>
        <v>1</v>
      </c>
      <c r="O94" s="65">
        <f>IF(N94=N93,O93+N94,0)</f>
        <v>2</v>
      </c>
      <c r="P94" s="65">
        <f>IF(OR(O94=6,O94=12,O94=18,O94=24,O94=30,O94=36,O94=42,O94=48,O94=54,O94=60,O94=66,O94=72,O94=78,O94=84,O94=90,O94=96),1,0)</f>
        <v>0</v>
      </c>
      <c r="Q94" s="66">
        <f>M94+P94</f>
        <v>0</v>
      </c>
      <c r="R94" s="66">
        <f>Q94*ABS(S94)*0.1</f>
        <v>0</v>
      </c>
      <c r="S94" s="67">
        <f>I94*E94/40000</f>
        <v>0.25640304547</v>
      </c>
      <c r="T94" s="60">
        <f>MIN($T$6/100*G94,150)</f>
        <v>113.7493848</v>
      </c>
      <c r="U94" s="60">
        <f>MIN($U$6/100*G94,200)</f>
        <v>142.186731</v>
      </c>
      <c r="V94" s="60">
        <f>MIN($V$6/100*G94,250)</f>
        <v>189.582308</v>
      </c>
      <c r="W94" s="60">
        <v>0.2</v>
      </c>
      <c r="X94" s="60">
        <v>0.2</v>
      </c>
      <c r="Y94" s="60">
        <v>0.6</v>
      </c>
      <c r="Z94" s="67">
        <f>IF(AND(D94&lt;49.85,H94&gt;0),$C$2*ABS(H94)/40000,(SUMPRODUCT(--(H94&gt;$T94:$V94),(H94-$T94:$V94),($W94:$Y94)))*E94/40000)</f>
        <v>0</v>
      </c>
      <c r="AA94" s="67">
        <f>IF(AND(C94&gt;=50.1,H94&lt;0),($A$2)*ABS(H94)/40000,0)</f>
        <v>0</v>
      </c>
      <c r="AB94" s="67">
        <f>S94+Z94+AA94</f>
        <v>0.25640304547</v>
      </c>
      <c r="AC94" s="75">
        <f>IF(AB94&gt;=0,AB94,"")</f>
        <v>0.25640304547</v>
      </c>
      <c r="AD94" s="76" t="str">
        <f>IF(AB94&lt;0,AB94,"")</f>
        <v/>
      </c>
      <c r="AE94" s="77"/>
      <c r="AF94" s="89"/>
      <c r="AG94" s="92">
        <f>ROUND((AG93-0.01),2)</f>
        <v>50.62</v>
      </c>
      <c r="AH94" s="93">
        <v>0</v>
      </c>
      <c r="AI94" s="86">
        <v>0</v>
      </c>
    </row>
    <row r="95" spans="1:38" customHeight="1" ht="15.75">
      <c r="A95" s="70">
        <v>0.90625</v>
      </c>
      <c r="B95" s="71">
        <v>0.916666666666667</v>
      </c>
      <c r="C95" s="72">
        <v>50.04</v>
      </c>
      <c r="D95" s="73">
        <f>ROUND(C95,2)</f>
        <v>50.04</v>
      </c>
      <c r="E95" s="60">
        <v>61.66</v>
      </c>
      <c r="F95" s="60">
        <v>893.29554</v>
      </c>
      <c r="G95" s="61">
        <f>ABS(F95)</f>
        <v>893.29554</v>
      </c>
      <c r="H95" s="74">
        <v>39.89373</v>
      </c>
      <c r="I95" s="63">
        <f>MAX(H95,-0.12*G95)</f>
        <v>39.89373</v>
      </c>
      <c r="J95" s="63">
        <f>IF(ABS(G95)&lt;=10,0.5,IF(ABS(G95)&lt;=25,1,IF(ABS(G95)&lt;=100,2,10)))</f>
        <v>10</v>
      </c>
      <c r="K95" s="64">
        <f>IF(H95&lt;-J95,1,0)</f>
        <v>0</v>
      </c>
      <c r="L95" s="64">
        <f>IF(K95=K94,L94+K95,0)</f>
        <v>0</v>
      </c>
      <c r="M95" s="65">
        <f>IF(OR(L95=6,L95=12,L95=18,L95=24,L95=30,L95=36,L95=42,L95=48,L95=54,L95=60,L95=66,L95=72,L95=78,L95=84,L95=90,L95=96),1,0)</f>
        <v>0</v>
      </c>
      <c r="N95" s="65">
        <f>IF(H95&gt;J95,1,0)</f>
        <v>1</v>
      </c>
      <c r="O95" s="65">
        <f>IF(N95=N94,O94+N95,0)</f>
        <v>3</v>
      </c>
      <c r="P95" s="65">
        <f>IF(OR(O95=6,O95=12,O95=18,O95=24,O95=30,O95=36,O95=42,O95=48,O95=54,O95=60,O95=66,O95=72,O95=78,O95=84,O95=90,O95=96),1,0)</f>
        <v>0</v>
      </c>
      <c r="Q95" s="66">
        <f>M95+P95</f>
        <v>0</v>
      </c>
      <c r="R95" s="66">
        <f>Q95*ABS(S95)*0.1</f>
        <v>0</v>
      </c>
      <c r="S95" s="67">
        <f>I95*E95/40000</f>
        <v>0.06149618479499998</v>
      </c>
      <c r="T95" s="60">
        <f>MIN($T$6/100*G95,150)</f>
        <v>107.1954648</v>
      </c>
      <c r="U95" s="60">
        <f>MIN($U$6/100*G95,200)</f>
        <v>133.994331</v>
      </c>
      <c r="V95" s="60">
        <f>MIN($V$6/100*G95,250)</f>
        <v>178.659108</v>
      </c>
      <c r="W95" s="60">
        <v>0.2</v>
      </c>
      <c r="X95" s="60">
        <v>0.2</v>
      </c>
      <c r="Y95" s="60">
        <v>0.6</v>
      </c>
      <c r="Z95" s="67">
        <f>IF(AND(D95&lt;49.85,H95&gt;0),$C$2*ABS(H95)/40000,(SUMPRODUCT(--(H95&gt;$T95:$V95),(H95-$T95:$V95),($W95:$Y95)))*E95/40000)</f>
        <v>0</v>
      </c>
      <c r="AA95" s="67">
        <f>IF(AND(C95&gt;=50.1,H95&lt;0),($A$2)*ABS(H95)/40000,0)</f>
        <v>0</v>
      </c>
      <c r="AB95" s="67">
        <f>S95+Z95+AA95</f>
        <v>0.06149618479499998</v>
      </c>
      <c r="AC95" s="75">
        <f>IF(AB95&gt;=0,AB95,"")</f>
        <v>0.06149618479499998</v>
      </c>
      <c r="AD95" s="76" t="str">
        <f>IF(AB95&lt;0,AB95,"")</f>
        <v/>
      </c>
      <c r="AE95" s="77"/>
      <c r="AF95" s="89"/>
      <c r="AG95" s="92">
        <f>ROUND((AG94-0.01),2)</f>
        <v>50.61</v>
      </c>
      <c r="AH95" s="93">
        <v>0</v>
      </c>
      <c r="AI95" s="86">
        <v>0</v>
      </c>
    </row>
    <row r="96" spans="1:38" customHeight="1" ht="15.75">
      <c r="A96" s="70">
        <v>0.916666666666667</v>
      </c>
      <c r="B96" s="71">
        <v>0.927083333333334</v>
      </c>
      <c r="C96" s="72">
        <v>49.98</v>
      </c>
      <c r="D96" s="73">
        <f>ROUND(C96,2)</f>
        <v>49.98</v>
      </c>
      <c r="E96" s="60">
        <v>369.74</v>
      </c>
      <c r="F96" s="60">
        <v>937.50874</v>
      </c>
      <c r="G96" s="61">
        <f>ABS(F96)</f>
        <v>937.50874</v>
      </c>
      <c r="H96" s="74">
        <v>12.22033</v>
      </c>
      <c r="I96" s="63">
        <f>MAX(H96,-0.12*G96)</f>
        <v>12.22033</v>
      </c>
      <c r="J96" s="63">
        <f>IF(ABS(G96)&lt;=10,0.5,IF(ABS(G96)&lt;=25,1,IF(ABS(G96)&lt;=100,2,10)))</f>
        <v>10</v>
      </c>
      <c r="K96" s="64">
        <f>IF(H96&lt;-J96,1,0)</f>
        <v>0</v>
      </c>
      <c r="L96" s="64">
        <f>IF(K96=K95,L95+K96,0)</f>
        <v>0</v>
      </c>
      <c r="M96" s="65">
        <f>IF(OR(L96=6,L96=12,L96=18,L96=24,L96=30,L96=36,L96=42,L96=48,L96=54,L96=60,L96=66,L96=72,L96=78,L96=84,L96=90,L96=96),1,0)</f>
        <v>0</v>
      </c>
      <c r="N96" s="65">
        <f>IF(H96&gt;J96,1,0)</f>
        <v>1</v>
      </c>
      <c r="O96" s="65">
        <f>IF(N96=N95,O95+N96,0)</f>
        <v>4</v>
      </c>
      <c r="P96" s="65">
        <f>IF(OR(O96=6,O96=12,O96=18,O96=24,O96=30,O96=36,O96=42,O96=48,O96=54,O96=60,O96=66,O96=72,O96=78,O96=84,O96=90,O96=96),1,0)</f>
        <v>0</v>
      </c>
      <c r="Q96" s="66">
        <f>M96+P96</f>
        <v>0</v>
      </c>
      <c r="R96" s="66">
        <f>Q96*ABS(S96)*0.1</f>
        <v>0</v>
      </c>
      <c r="S96" s="67">
        <f>I96*E96/40000</f>
        <v>0.112958620355</v>
      </c>
      <c r="T96" s="60">
        <f>MIN($T$6/100*G96,150)</f>
        <v>112.5010488</v>
      </c>
      <c r="U96" s="60">
        <f>MIN($U$6/100*G96,200)</f>
        <v>140.626311</v>
      </c>
      <c r="V96" s="60">
        <f>MIN($V$6/100*G96,250)</f>
        <v>187.501748</v>
      </c>
      <c r="W96" s="60">
        <v>0.2</v>
      </c>
      <c r="X96" s="60">
        <v>0.2</v>
      </c>
      <c r="Y96" s="60">
        <v>0.6</v>
      </c>
      <c r="Z96" s="67">
        <f>IF(AND(D96&lt;49.85,H96&gt;0),$C$2*ABS(H96)/40000,(SUMPRODUCT(--(H96&gt;$T96:$V96),(H96-$T96:$V96),($W96:$Y96)))*E96/40000)</f>
        <v>0</v>
      </c>
      <c r="AA96" s="67">
        <f>IF(AND(C96&gt;=50.1,H96&lt;0),($A$2)*ABS(H96)/40000,0)</f>
        <v>0</v>
      </c>
      <c r="AB96" s="67">
        <f>S96+Z96+AA96</f>
        <v>0.112958620355</v>
      </c>
      <c r="AC96" s="75">
        <f>IF(AB96&gt;=0,AB96,"")</f>
        <v>0.112958620355</v>
      </c>
      <c r="AD96" s="76" t="str">
        <f>IF(AB96&lt;0,AB96,"")</f>
        <v/>
      </c>
      <c r="AE96" s="77"/>
      <c r="AF96" s="89"/>
      <c r="AG96" s="92">
        <f>ROUND((AG95-0.01),2)</f>
        <v>50.6</v>
      </c>
      <c r="AH96" s="93">
        <v>0</v>
      </c>
      <c r="AI96" s="86">
        <v>0</v>
      </c>
    </row>
    <row r="97" spans="1:38" customHeight="1" ht="15.75">
      <c r="A97" s="70">
        <v>0.927083333333333</v>
      </c>
      <c r="B97" s="71">
        <v>0.9375</v>
      </c>
      <c r="C97" s="72">
        <v>50</v>
      </c>
      <c r="D97" s="73">
        <f>ROUND(C97,2)</f>
        <v>50</v>
      </c>
      <c r="E97" s="60">
        <v>308.28</v>
      </c>
      <c r="F97" s="60">
        <v>937.9287399999999</v>
      </c>
      <c r="G97" s="61">
        <f>ABS(F97)</f>
        <v>937.9287399999999</v>
      </c>
      <c r="H97" s="74">
        <v>-31.52311</v>
      </c>
      <c r="I97" s="63">
        <f>MAX(H97,-0.12*G97)</f>
        <v>-31.52311</v>
      </c>
      <c r="J97" s="63">
        <f>IF(ABS(G97)&lt;=10,0.5,IF(ABS(G97)&lt;=25,1,IF(ABS(G97)&lt;=100,2,10)))</f>
        <v>10</v>
      </c>
      <c r="K97" s="64">
        <f>IF(H97&lt;-J97,1,0)</f>
        <v>1</v>
      </c>
      <c r="L97" s="64">
        <f>IF(K97=K96,L96+K97,0)</f>
        <v>0</v>
      </c>
      <c r="M97" s="65">
        <f>IF(OR(L97=6,L97=12,L97=18,L97=24,L97=30,L97=36,L97=42,L97=48,L97=54,L97=60,L97=66,L97=72,L97=78,L97=84,L97=90,L97=96),1,0)</f>
        <v>0</v>
      </c>
      <c r="N97" s="65">
        <f>IF(H97&gt;J97,1,0)</f>
        <v>0</v>
      </c>
      <c r="O97" s="65">
        <f>IF(N97=N96,O96+N97,0)</f>
        <v>0</v>
      </c>
      <c r="P97" s="65">
        <f>IF(OR(O97=6,O97=12,O97=18,O97=24,O97=30,O97=36,O97=42,O97=48,O97=54,O97=60,O97=66,O97=72,O97=78,O97=84,O97=90,O97=96),1,0)</f>
        <v>0</v>
      </c>
      <c r="Q97" s="66">
        <f>M97+P97</f>
        <v>0</v>
      </c>
      <c r="R97" s="66">
        <f>Q97*ABS(S97)*0.1</f>
        <v>0</v>
      </c>
      <c r="S97" s="67">
        <f>I97*E97/40000</f>
        <v>-0.24294860877</v>
      </c>
      <c r="T97" s="60">
        <f>MIN($T$6/100*G97,150)</f>
        <v>112.5514488</v>
      </c>
      <c r="U97" s="60">
        <f>MIN($U$6/100*G97,200)</f>
        <v>140.689311</v>
      </c>
      <c r="V97" s="60">
        <f>MIN($V$6/100*G97,250)</f>
        <v>187.585748</v>
      </c>
      <c r="W97" s="60">
        <v>0.2</v>
      </c>
      <c r="X97" s="60">
        <v>0.2</v>
      </c>
      <c r="Y97" s="60">
        <v>0.6</v>
      </c>
      <c r="Z97" s="67">
        <f>IF(AND(D97&lt;49.85,H97&gt;0),$C$2*ABS(H97)/40000,(SUMPRODUCT(--(H97&gt;$T97:$V97),(H97-$T97:$V97),($W97:$Y97)))*E97/40000)</f>
        <v>0</v>
      </c>
      <c r="AA97" s="67">
        <f>IF(AND(C97&gt;=50.1,H97&lt;0),($A$2)*ABS(H97)/40000,0)</f>
        <v>0</v>
      </c>
      <c r="AB97" s="67">
        <f>S97+Z97+AA97</f>
        <v>-0.24294860877</v>
      </c>
      <c r="AC97" s="75" t="str">
        <f>IF(AB97&gt;=0,AB97,"")</f>
        <v/>
      </c>
      <c r="AD97" s="76">
        <f>IF(AB97&lt;0,AB97,"")</f>
        <v>-0.24294860877</v>
      </c>
      <c r="AE97" s="77"/>
      <c r="AF97" s="89"/>
      <c r="AG97" s="92">
        <f>ROUND((AG96-0.01),2)</f>
        <v>50.59</v>
      </c>
      <c r="AH97" s="93">
        <v>0</v>
      </c>
      <c r="AI97" s="86">
        <v>0</v>
      </c>
    </row>
    <row r="98" spans="1:38" customHeight="1" ht="15.75">
      <c r="A98" s="70">
        <v>0.9375</v>
      </c>
      <c r="B98" s="71">
        <v>0.947916666666667</v>
      </c>
      <c r="C98" s="72">
        <v>50.03</v>
      </c>
      <c r="D98" s="73">
        <f>ROUND(C98,2)</f>
        <v>50.03</v>
      </c>
      <c r="E98" s="60">
        <v>123.31</v>
      </c>
      <c r="F98" s="60">
        <v>930.20914</v>
      </c>
      <c r="G98" s="61">
        <f>ABS(F98)</f>
        <v>930.20914</v>
      </c>
      <c r="H98" s="74">
        <v>-67.75695</v>
      </c>
      <c r="I98" s="63">
        <f>MAX(H98,-0.12*G98)</f>
        <v>-67.75695</v>
      </c>
      <c r="J98" s="63">
        <f>IF(ABS(G98)&lt;=10,0.5,IF(ABS(G98)&lt;=25,1,IF(ABS(G98)&lt;=100,2,10)))</f>
        <v>10</v>
      </c>
      <c r="K98" s="64">
        <f>IF(H98&lt;-J98,1,0)</f>
        <v>1</v>
      </c>
      <c r="L98" s="64">
        <f>IF(K98=K97,L97+K98,0)</f>
        <v>1</v>
      </c>
      <c r="M98" s="65">
        <f>IF(OR(L98=6,L98=12,L98=18,L98=24,L98=30,L98=36,L98=42,L98=48,L98=54,L98=60,L98=66,L98=72,L98=78,L98=84,L98=90,L98=96),1,0)</f>
        <v>0</v>
      </c>
      <c r="N98" s="65">
        <f>IF(H98&gt;J98,1,0)</f>
        <v>0</v>
      </c>
      <c r="O98" s="65">
        <f>IF(N98=N97,O97+N98,0)</f>
        <v>0</v>
      </c>
      <c r="P98" s="65">
        <f>IF(OR(O98=6,O98=12,O98=18,O98=24,O98=30,O98=36,O98=42,O98=48,O98=54,O98=60,O98=66,O98=72,O98=78,O98=84,O98=90,O98=96),1,0)</f>
        <v>0</v>
      </c>
      <c r="Q98" s="66">
        <f>M98+P98</f>
        <v>0</v>
      </c>
      <c r="R98" s="66">
        <f>Q98*ABS(S98)*0.1</f>
        <v>0</v>
      </c>
      <c r="S98" s="67">
        <f>I98*E98/40000</f>
        <v>-0.2088777376125</v>
      </c>
      <c r="T98" s="60">
        <f>MIN($T$6/100*G98,150)</f>
        <v>111.6250968</v>
      </c>
      <c r="U98" s="60">
        <f>MIN($U$6/100*G98,200)</f>
        <v>139.531371</v>
      </c>
      <c r="V98" s="60">
        <f>MIN($V$6/100*G98,250)</f>
        <v>186.041828</v>
      </c>
      <c r="W98" s="60">
        <v>0.2</v>
      </c>
      <c r="X98" s="60">
        <v>0.2</v>
      </c>
      <c r="Y98" s="60">
        <v>0.6</v>
      </c>
      <c r="Z98" s="67">
        <f>IF(AND(D98&lt;49.85,H98&gt;0),$C$2*ABS(H98)/40000,(SUMPRODUCT(--(H98&gt;$T98:$V98),(H98-$T98:$V98),($W98:$Y98)))*E98/40000)</f>
        <v>0</v>
      </c>
      <c r="AA98" s="67">
        <f>IF(AND(C98&gt;=50.1,H98&lt;0),($A$2)*ABS(H98)/40000,0)</f>
        <v>0</v>
      </c>
      <c r="AB98" s="67">
        <f>S98+Z98+AA98</f>
        <v>-0.2088777376125</v>
      </c>
      <c r="AC98" s="75" t="str">
        <f>IF(AB98&gt;=0,AB98,"")</f>
        <v/>
      </c>
      <c r="AD98" s="76">
        <f>IF(AB98&lt;0,AB98,"")</f>
        <v>-0.2088777376125</v>
      </c>
      <c r="AE98" s="77"/>
      <c r="AF98" s="89"/>
      <c r="AG98" s="92">
        <f>ROUND((AG97-0.01),2)</f>
        <v>50.58</v>
      </c>
      <c r="AH98" s="93">
        <v>0</v>
      </c>
      <c r="AI98" s="86">
        <v>0</v>
      </c>
    </row>
    <row r="99" spans="1:38" customHeight="1" ht="15.75">
      <c r="A99" s="70">
        <v>0.947916666666667</v>
      </c>
      <c r="B99" s="71">
        <v>0.958333333333334</v>
      </c>
      <c r="C99" s="72">
        <v>50.05</v>
      </c>
      <c r="D99" s="73">
        <f>ROUND(C99,2)</f>
        <v>50.05</v>
      </c>
      <c r="E99" s="60">
        <v>0</v>
      </c>
      <c r="F99" s="60">
        <v>930.70514</v>
      </c>
      <c r="G99" s="61">
        <f>ABS(F99)</f>
        <v>930.70514</v>
      </c>
      <c r="H99" s="74">
        <v>-113.73451</v>
      </c>
      <c r="I99" s="63">
        <f>MAX(H99,-0.12*G99)</f>
        <v>-111.6846168</v>
      </c>
      <c r="J99" s="63">
        <f>IF(ABS(G99)&lt;=10,0.5,IF(ABS(G99)&lt;=25,1,IF(ABS(G99)&lt;=100,2,10)))</f>
        <v>10</v>
      </c>
      <c r="K99" s="64">
        <f>IF(H99&lt;-J99,1,0)</f>
        <v>1</v>
      </c>
      <c r="L99" s="64">
        <f>IF(K99=K98,L98+K99,0)</f>
        <v>2</v>
      </c>
      <c r="M99" s="65">
        <f>IF(OR(L99=6,L99=12,L99=18,L99=24,L99=30,L99=36,L99=42,L99=48,L99=54,L99=60,L99=66,L99=72,L99=78,L99=84,L99=90,L99=96),1,0)</f>
        <v>0</v>
      </c>
      <c r="N99" s="65">
        <f>IF(H99&gt;J99,1,0)</f>
        <v>0</v>
      </c>
      <c r="O99" s="65">
        <f>IF(N99=N98,O98+N99,0)</f>
        <v>0</v>
      </c>
      <c r="P99" s="65">
        <f>IF(OR(O99=6,O99=12,O99=18,O99=24,O99=30,O99=36,O99=42,O99=48,O99=54,O99=60,O99=66,O99=72,O99=78,O99=84,O99=90,O99=96),1,0)</f>
        <v>0</v>
      </c>
      <c r="Q99" s="66">
        <f>M99+P99</f>
        <v>0</v>
      </c>
      <c r="R99" s="66">
        <f>Q99*ABS(S99)*0.1</f>
        <v>0</v>
      </c>
      <c r="S99" s="67">
        <f>I99*E99/40000</f>
        <v>-0</v>
      </c>
      <c r="T99" s="60">
        <f>MIN($T$6/100*G99,150)</f>
        <v>111.6846168</v>
      </c>
      <c r="U99" s="60">
        <f>MIN($U$6/100*G99,200)</f>
        <v>139.605771</v>
      </c>
      <c r="V99" s="60">
        <f>MIN($V$6/100*G99,250)</f>
        <v>186.141028</v>
      </c>
      <c r="W99" s="60">
        <v>0.2</v>
      </c>
      <c r="X99" s="60">
        <v>0.2</v>
      </c>
      <c r="Y99" s="60">
        <v>0.6</v>
      </c>
      <c r="Z99" s="67">
        <f>IF(AND(D99&lt;49.85,H99&gt;0),$C$2*ABS(H99)/40000,(SUMPRODUCT(--(H99&gt;$T99:$V99),(H99-$T99:$V99),($W99:$Y99)))*E99/40000)</f>
        <v>0</v>
      </c>
      <c r="AA99" s="67">
        <f>IF(AND(C99&gt;=50.1,H99&lt;0),($A$2)*ABS(H99)/40000,0)</f>
        <v>0</v>
      </c>
      <c r="AB99" s="67">
        <f>S99+Z99+AA99</f>
        <v>0</v>
      </c>
      <c r="AC99" s="75">
        <f>IF(AB99&gt;=0,AB99,"")</f>
        <v>0</v>
      </c>
      <c r="AD99" s="76" t="str">
        <f>IF(AB99&lt;0,AB99,"")</f>
        <v/>
      </c>
      <c r="AE99" s="77"/>
      <c r="AF99" s="89"/>
      <c r="AG99" s="92">
        <f>ROUND((AG98-0.01),2)</f>
        <v>50.57</v>
      </c>
      <c r="AH99" s="93">
        <v>0</v>
      </c>
      <c r="AI99" s="86">
        <v>0</v>
      </c>
    </row>
    <row r="100" spans="1:38" customHeight="1" ht="15.75">
      <c r="A100" s="70">
        <v>0.958333333333333</v>
      </c>
      <c r="B100" s="71">
        <v>0.96875</v>
      </c>
      <c r="C100" s="72">
        <v>49.98</v>
      </c>
      <c r="D100" s="73">
        <f>ROUND(C100,2)</f>
        <v>49.98</v>
      </c>
      <c r="E100" s="60">
        <v>369.74</v>
      </c>
      <c r="F100" s="60">
        <v>781.47754</v>
      </c>
      <c r="G100" s="61">
        <f>ABS(F100)</f>
        <v>781.47754</v>
      </c>
      <c r="H100" s="74">
        <v>-3.4287</v>
      </c>
      <c r="I100" s="63">
        <f>MAX(H100,-0.12*G100)</f>
        <v>-3.4287</v>
      </c>
      <c r="J100" s="63">
        <f>IF(ABS(G100)&lt;=10,0.5,IF(ABS(G100)&lt;=25,1,IF(ABS(G100)&lt;=100,2,10)))</f>
        <v>10</v>
      </c>
      <c r="K100" s="64">
        <f>IF(H100&lt;-J100,1,0)</f>
        <v>0</v>
      </c>
      <c r="L100" s="64">
        <f>IF(K100=K99,L99+K100,0)</f>
        <v>0</v>
      </c>
      <c r="M100" s="65">
        <f>IF(OR(L100=6,L100=12,L100=18,L100=24,L100=30,L100=36,L100=42,L100=48,L100=54,L100=60,L100=66,L100=72,L100=78,L100=84,L100=90,L100=96),1,0)</f>
        <v>0</v>
      </c>
      <c r="N100" s="65">
        <f>IF(H100&gt;J100,1,0)</f>
        <v>0</v>
      </c>
      <c r="O100" s="65">
        <f>IF(N100=N99,O99+N100,0)</f>
        <v>0</v>
      </c>
      <c r="P100" s="65">
        <f>IF(OR(O100=6,O100=12,O100=18,O100=24,O100=30,O100=36,O100=42,O100=48,O100=54,O100=60,O100=66,O100=72,O100=78,O100=84,O100=90,O100=96),1,0)</f>
        <v>0</v>
      </c>
      <c r="Q100" s="66">
        <f>M100+P100</f>
        <v>0</v>
      </c>
      <c r="R100" s="66">
        <f>Q100*ABS(S100)*0.1</f>
        <v>0</v>
      </c>
      <c r="S100" s="67">
        <f>I100*E100/40000</f>
        <v>-0.03169318845</v>
      </c>
      <c r="T100" s="60">
        <f>MIN($T$6/100*G100,150)</f>
        <v>93.7773048</v>
      </c>
      <c r="U100" s="60">
        <f>MIN($U$6/100*G100,200)</f>
        <v>117.221631</v>
      </c>
      <c r="V100" s="60">
        <f>MIN($V$6/100*G100,250)</f>
        <v>156.295508</v>
      </c>
      <c r="W100" s="60">
        <v>0.2</v>
      </c>
      <c r="X100" s="60">
        <v>0.2</v>
      </c>
      <c r="Y100" s="60">
        <v>0.6</v>
      </c>
      <c r="Z100" s="67">
        <f>IF(AND(D100&lt;49.85,H100&gt;0),$C$2*ABS(H100)/40000,(SUMPRODUCT(--(H100&gt;$T100:$V100),(H100-$T100:$V100),($W100:$Y100)))*E100/40000)</f>
        <v>0</v>
      </c>
      <c r="AA100" s="67">
        <f>IF(AND(C100&gt;=50.1,H100&lt;0),($A$2)*ABS(H100)/40000,0)</f>
        <v>0</v>
      </c>
      <c r="AB100" s="67">
        <f>S100+Z100+AA100</f>
        <v>-0.03169318845</v>
      </c>
      <c r="AC100" s="75" t="str">
        <f>IF(AB100&gt;=0,AB100,"")</f>
        <v/>
      </c>
      <c r="AD100" s="76">
        <f>IF(AB100&lt;0,AB100,"")</f>
        <v>-0.03169318845</v>
      </c>
      <c r="AE100" s="77"/>
      <c r="AF100" s="89"/>
      <c r="AG100" s="92">
        <f>ROUND((AG99-0.01),2)</f>
        <v>50.56</v>
      </c>
      <c r="AH100" s="93">
        <v>0</v>
      </c>
      <c r="AI100" s="86">
        <v>0</v>
      </c>
    </row>
    <row r="101" spans="1:38" customHeight="1" ht="15.75">
      <c r="A101" s="70">
        <v>0.96875</v>
      </c>
      <c r="B101" s="71">
        <v>0.979166666666667</v>
      </c>
      <c r="C101" s="72">
        <v>50.03</v>
      </c>
      <c r="D101" s="73">
        <f>ROUND(C101,2)</f>
        <v>50.03</v>
      </c>
      <c r="E101" s="60">
        <v>123.31</v>
      </c>
      <c r="F101" s="60">
        <v>760.11954</v>
      </c>
      <c r="G101" s="61">
        <f>ABS(F101)</f>
        <v>760.11954</v>
      </c>
      <c r="H101" s="74">
        <v>-10.55865</v>
      </c>
      <c r="I101" s="63">
        <f>MAX(H101,-0.12*G101)</f>
        <v>-10.55865</v>
      </c>
      <c r="J101" s="63">
        <f>IF(ABS(G101)&lt;=10,0.5,IF(ABS(G101)&lt;=25,1,IF(ABS(G101)&lt;=100,2,10)))</f>
        <v>10</v>
      </c>
      <c r="K101" s="64">
        <f>IF(H101&lt;-J101,1,0)</f>
        <v>1</v>
      </c>
      <c r="L101" s="64">
        <f>IF(K101=K100,L100+K101,0)</f>
        <v>0</v>
      </c>
      <c r="M101" s="65">
        <f>IF(OR(L101=6,L101=12,L101=18,L101=24,L101=30,L101=36,L101=42,L101=48,L101=54,L101=60,L101=66,L101=72,L101=78,L101=84,L101=90,L101=96),1,0)</f>
        <v>0</v>
      </c>
      <c r="N101" s="65">
        <f>IF(H101&gt;J101,1,0)</f>
        <v>0</v>
      </c>
      <c r="O101" s="65">
        <f>IF(N101=N100,O100+N101,0)</f>
        <v>0</v>
      </c>
      <c r="P101" s="65">
        <f>IF(OR(O101=6,O101=12,O101=18,O101=24,O101=30,O101=36,O101=42,O101=48,O101=54,O101=60,O101=66,O101=72,O101=78,O101=84,O101=90,O101=96),1,0)</f>
        <v>0</v>
      </c>
      <c r="Q101" s="66">
        <f>M101+P101</f>
        <v>0</v>
      </c>
      <c r="R101" s="66">
        <f>Q101*ABS(S101)*0.1</f>
        <v>0</v>
      </c>
      <c r="S101" s="67">
        <f>I101*E101/40000</f>
        <v>-0.0325496782875</v>
      </c>
      <c r="T101" s="60">
        <f>MIN($T$6/100*G101,150)</f>
        <v>91.21434480000001</v>
      </c>
      <c r="U101" s="60">
        <f>MIN($U$6/100*G101,200)</f>
        <v>114.017931</v>
      </c>
      <c r="V101" s="60">
        <f>MIN($V$6/100*G101,250)</f>
        <v>152.023908</v>
      </c>
      <c r="W101" s="60">
        <v>0.2</v>
      </c>
      <c r="X101" s="60">
        <v>0.2</v>
      </c>
      <c r="Y101" s="60">
        <v>0.6</v>
      </c>
      <c r="Z101" s="67">
        <f>IF(AND(D101&lt;49.85,H101&gt;0),$C$2*ABS(H101)/40000,(SUMPRODUCT(--(H101&gt;$T101:$V101),(H101-$T101:$V101),($W101:$Y101)))*E101/40000)</f>
        <v>0</v>
      </c>
      <c r="AA101" s="67">
        <f>IF(AND(C101&gt;=50.1,H101&lt;0),($A$2)*ABS(H101)/40000,0)</f>
        <v>0</v>
      </c>
      <c r="AB101" s="67">
        <f>S101+Z101+AA101</f>
        <v>-0.0325496782875</v>
      </c>
      <c r="AC101" s="75" t="str">
        <f>IF(AB101&gt;=0,AB101,"")</f>
        <v/>
      </c>
      <c r="AD101" s="76">
        <f>IF(AB101&lt;0,AB101,"")</f>
        <v>-0.0325496782875</v>
      </c>
      <c r="AE101" s="77"/>
      <c r="AF101" s="89"/>
      <c r="AG101" s="92">
        <f>ROUND((AG100-0.01),2)</f>
        <v>50.55</v>
      </c>
      <c r="AH101" s="93">
        <v>0</v>
      </c>
      <c r="AI101" s="86">
        <v>0</v>
      </c>
    </row>
    <row r="102" spans="1:38" customHeight="1" ht="15.75">
      <c r="A102" s="70">
        <v>0.979166666666667</v>
      </c>
      <c r="B102" s="71">
        <v>0.989583333333334</v>
      </c>
      <c r="C102" s="72">
        <v>50.02</v>
      </c>
      <c r="D102" s="73">
        <f>ROUND(C102,2)</f>
        <v>50.02</v>
      </c>
      <c r="E102" s="60">
        <v>184.97</v>
      </c>
      <c r="F102" s="60">
        <v>744.9835399999999</v>
      </c>
      <c r="G102" s="61">
        <f>ABS(F102)</f>
        <v>744.9835399999999</v>
      </c>
      <c r="H102" s="74">
        <v>-16.7632</v>
      </c>
      <c r="I102" s="63">
        <f>MAX(H102,-0.12*G102)</f>
        <v>-16.7632</v>
      </c>
      <c r="J102" s="63">
        <f>IF(ABS(G102)&lt;=10,0.5,IF(ABS(G102)&lt;=25,1,IF(ABS(G102)&lt;=100,2,10)))</f>
        <v>10</v>
      </c>
      <c r="K102" s="64">
        <f>IF(H102&lt;-J102,1,0)</f>
        <v>1</v>
      </c>
      <c r="L102" s="64">
        <f>IF(K102=K101,L101+K102,0)</f>
        <v>1</v>
      </c>
      <c r="M102" s="65">
        <f>IF(OR(L102=6,L102=12,L102=18,L102=24,L102=30,L102=36,L102=42,L102=48,L102=54,L102=60,L102=66,L102=72,L102=78,L102=84,L102=90,L102=96),1,0)</f>
        <v>0</v>
      </c>
      <c r="N102" s="65">
        <f>IF(H102&gt;J102,1,0)</f>
        <v>0</v>
      </c>
      <c r="O102" s="65">
        <f>IF(N102=N101,O101+N102,0)</f>
        <v>0</v>
      </c>
      <c r="P102" s="65">
        <f>IF(OR(O102=6,O102=12,O102=18,O102=24,O102=30,O102=36,O102=42,O102=48,O102=54,O102=60,O102=66,O102=72,O102=78,O102=84,O102=90,O102=96),1,0)</f>
        <v>0</v>
      </c>
      <c r="Q102" s="66">
        <f>M102+P102</f>
        <v>0</v>
      </c>
      <c r="R102" s="66">
        <f>Q102*ABS(S102)*0.1</f>
        <v>0</v>
      </c>
      <c r="S102" s="67">
        <f>I102*E102/40000</f>
        <v>-0.0775172276</v>
      </c>
      <c r="T102" s="60">
        <f>MIN($T$6/100*G102,150)</f>
        <v>89.39802479999999</v>
      </c>
      <c r="U102" s="60">
        <f>MIN($U$6/100*G102,200)</f>
        <v>111.747531</v>
      </c>
      <c r="V102" s="60">
        <f>MIN($V$6/100*G102,250)</f>
        <v>148.996708</v>
      </c>
      <c r="W102" s="60">
        <v>0.2</v>
      </c>
      <c r="X102" s="60">
        <v>0.2</v>
      </c>
      <c r="Y102" s="60">
        <v>0.6</v>
      </c>
      <c r="Z102" s="67">
        <f>IF(AND(D102&lt;49.85,H102&gt;0),$C$2*ABS(H102)/40000,(SUMPRODUCT(--(H102&gt;$T102:$V102),(H102-$T102:$V102),($W102:$Y102)))*E102/40000)</f>
        <v>0</v>
      </c>
      <c r="AA102" s="67">
        <f>IF(AND(C102&gt;=50.1,H102&lt;0),($A$2)*ABS(H102)/40000,0)</f>
        <v>0</v>
      </c>
      <c r="AB102" s="67">
        <f>S102+Z102+AA102</f>
        <v>-0.0775172276</v>
      </c>
      <c r="AC102" s="75" t="str">
        <f>IF(AB102&gt;=0,AB102,"")</f>
        <v/>
      </c>
      <c r="AD102" s="76">
        <f>IF(AB102&lt;0,AB102,"")</f>
        <v>-0.0775172276</v>
      </c>
      <c r="AE102" s="77"/>
      <c r="AF102" s="89"/>
      <c r="AG102" s="92">
        <f>ROUND((AG101-0.01),2)</f>
        <v>50.54</v>
      </c>
      <c r="AH102" s="93">
        <v>0</v>
      </c>
      <c r="AI102" s="86">
        <v>0</v>
      </c>
      <c r="AK102" s="94"/>
    </row>
    <row r="103" spans="1:38" customHeight="1" ht="15.75">
      <c r="A103" s="95">
        <v>0.989583333333333</v>
      </c>
      <c r="B103" s="96">
        <v>1</v>
      </c>
      <c r="C103" s="97">
        <v>50.06</v>
      </c>
      <c r="D103" s="98">
        <f>ROUND(C103,2)</f>
        <v>50.06</v>
      </c>
      <c r="E103" s="99">
        <v>0</v>
      </c>
      <c r="F103" s="99">
        <v>727.4935400000001</v>
      </c>
      <c r="G103" s="61">
        <f>ABS(F103)</f>
        <v>727.4935400000001</v>
      </c>
      <c r="H103" s="100">
        <v>-13.71484</v>
      </c>
      <c r="I103" s="101">
        <f>MAX(H103,-0.12*G103)</f>
        <v>-13.71484</v>
      </c>
      <c r="J103" s="101">
        <f>IF(ABS(G103)&lt;=10,0.5,IF(ABS(G103)&lt;=25,1,IF(ABS(G103)&lt;=100,2,10)))</f>
        <v>10</v>
      </c>
      <c r="K103" s="64">
        <f>IF(H103&lt;-J103,1,0)</f>
        <v>1</v>
      </c>
      <c r="L103" s="102">
        <f>IF(K103=K102,L102+K103,0)</f>
        <v>2</v>
      </c>
      <c r="M103" s="65">
        <f>IF(OR(L103=6,L103=12,L103=18,L103=24,L103=30,L103=36,L103=42,L103=48,L103=54,L103=60,L103=66,L103=72,L103=78,L103=84,L103=90,L103=96),1,0)</f>
        <v>0</v>
      </c>
      <c r="N103" s="103">
        <f>IF(H103&gt;J103,1,0)</f>
        <v>0</v>
      </c>
      <c r="O103" s="103">
        <f>IF(N103=N102,O102+N103,0)</f>
        <v>0</v>
      </c>
      <c r="P103" s="65">
        <f>IF(OR(O103=6,O103=12,O103=18,O103=24,O103=30,O103=36,O103=42,O103=48,O103=54,O103=60,O103=66,O103=72,O103=78,O103=84,O103=90,O103=96),1,0)</f>
        <v>0</v>
      </c>
      <c r="Q103" s="104">
        <f>M103+P103</f>
        <v>0</v>
      </c>
      <c r="R103" s="104">
        <f>Q103*ABS(S103)*0.1</f>
        <v>0</v>
      </c>
      <c r="S103" s="67">
        <f>I103*E103/40000</f>
        <v>-0</v>
      </c>
      <c r="T103" s="105">
        <f>MIN($T$6/100*G103,150)</f>
        <v>87.2992248</v>
      </c>
      <c r="U103" s="105">
        <f>MIN($U$6/100*G103,200)</f>
        <v>109.124031</v>
      </c>
      <c r="V103" s="105">
        <f>MIN($V$6/100*G103,250)</f>
        <v>145.498708</v>
      </c>
      <c r="W103" s="105">
        <v>0.2</v>
      </c>
      <c r="X103" s="105">
        <v>0.2</v>
      </c>
      <c r="Y103" s="105">
        <v>0.6</v>
      </c>
      <c r="Z103" s="67">
        <f>IF(AND(D103&lt;49.85,H103&gt;0),$C$2*ABS(H103)/40000,(SUMPRODUCT(--(H103&gt;$T103:$V103),(H103-$T103:$V103),($W103:$Y103)))*E103/40000)</f>
        <v>0</v>
      </c>
      <c r="AA103" s="67">
        <f>IF(AND(C103&gt;=50.1,H103&lt;0),($A$2)*ABS(H103)/40000,0)</f>
        <v>0</v>
      </c>
      <c r="AB103" s="106">
        <f>S103+Z103+AA103</f>
        <v>0</v>
      </c>
      <c r="AC103" s="107">
        <f>IF(AB103&gt;=0,AB103,"")</f>
        <v>0</v>
      </c>
      <c r="AD103" s="108" t="str">
        <f>IF(AB103&lt;0,AB103,"")</f>
        <v/>
      </c>
      <c r="AE103" s="109"/>
      <c r="AF103" s="89"/>
      <c r="AG103" s="92">
        <f>ROUND((AG102-0.01),2)</f>
        <v>50.53</v>
      </c>
      <c r="AH103" s="93">
        <v>0</v>
      </c>
      <c r="AI103" s="86">
        <v>0</v>
      </c>
    </row>
    <row r="104" spans="1:38" customHeight="1" ht="15.75">
      <c r="A104" s="138" t="s">
        <v>29</v>
      </c>
      <c r="B104" s="138"/>
      <c r="C104" s="110">
        <f>AVERAGE(C8:C103)</f>
        <v>49.99020833333335</v>
      </c>
      <c r="D104" s="110">
        <f>ROUND(C104,2)</f>
        <v>49.99</v>
      </c>
      <c r="E104" s="111">
        <f>AVERAGE(E6:E103)</f>
        <v>304.545</v>
      </c>
      <c r="F104" s="111"/>
      <c r="G104" s="61">
        <f>ABS(F104)</f>
        <v>0</v>
      </c>
      <c r="H104" s="112">
        <f>SUM(H8:H103)/4</f>
        <v>305.5735175</v>
      </c>
      <c r="I104" s="112"/>
      <c r="J104" s="112"/>
      <c r="K104" s="112"/>
      <c r="L104" s="112"/>
      <c r="M104" s="112"/>
      <c r="N104" s="112"/>
      <c r="O104" s="112"/>
      <c r="P104" s="112"/>
      <c r="Q104" s="112">
        <f>SUM(Q8:Q103)</f>
        <v>4</v>
      </c>
      <c r="R104" s="112">
        <f>SUM($R$8:$R$103)</f>
        <v>0.177101775129</v>
      </c>
      <c r="S104" s="111">
        <f>SUM(S8:S103)</f>
        <v>9.581267427457501</v>
      </c>
      <c r="T104" s="113"/>
      <c r="U104" s="113"/>
      <c r="V104" s="113"/>
      <c r="W104" s="113"/>
      <c r="X104" s="113"/>
      <c r="Y104" s="113"/>
      <c r="Z104" s="114">
        <f>SUM(Z8:Z103)</f>
        <v>0.09240771414768001</v>
      </c>
      <c r="AA104" s="114">
        <f>SUM(AA8:AA103)</f>
        <v>0</v>
      </c>
      <c r="AB104" s="115">
        <f>SUM(AB8:AB103)</f>
        <v>9.67367514160518</v>
      </c>
      <c r="AC104" s="116">
        <f>SUM(AC8:AC103)</f>
        <v>21.29421540006518</v>
      </c>
      <c r="AD104" s="117">
        <f>SUM(AD8:AD103)</f>
        <v>-11.62054025846</v>
      </c>
      <c r="AE104" s="118"/>
      <c r="AF104" s="89"/>
      <c r="AG104" s="92">
        <f>ROUND((AG103-0.01),2)</f>
        <v>50.52</v>
      </c>
      <c r="AH104" s="93">
        <v>0</v>
      </c>
      <c r="AI104" s="86">
        <v>0</v>
      </c>
    </row>
    <row r="105" spans="1:38" customHeight="1" ht="15.75">
      <c r="G105" s="61">
        <f>ABS(F105)</f>
        <v>0</v>
      </c>
      <c r="H105" s="139" t="s">
        <v>54</v>
      </c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19"/>
      <c r="AB105" s="120">
        <f>$R$104</f>
        <v>0.177101775129</v>
      </c>
      <c r="AC105" s="121"/>
      <c r="AF105" s="89"/>
      <c r="AG105" s="92">
        <f>ROUND((AG104-0.01),2)</f>
        <v>50.51</v>
      </c>
      <c r="AH105" s="93">
        <v>0</v>
      </c>
      <c r="AI105" s="86">
        <v>0</v>
      </c>
    </row>
    <row r="106" spans="1:38" customHeight="1" ht="15.75">
      <c r="A106" s="122" t="s">
        <v>55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3"/>
      <c r="AA106" s="119"/>
      <c r="AB106" s="124">
        <f>IF($H$104&gt;(0.01*Q1),0.2*ABS(S104),0)</f>
        <v>1.9162534854915</v>
      </c>
      <c r="AC106" s="121"/>
      <c r="AF106" s="89"/>
      <c r="AG106" s="92">
        <f>ROUND((AG105-0.01),2)</f>
        <v>50.5</v>
      </c>
      <c r="AH106" s="93">
        <v>0</v>
      </c>
      <c r="AI106" s="86">
        <v>0</v>
      </c>
    </row>
    <row r="107" spans="1:38" customHeight="1" ht="15.75">
      <c r="S107" s="139" t="s">
        <v>56</v>
      </c>
      <c r="T107" s="139"/>
      <c r="U107" s="139"/>
      <c r="V107" s="139"/>
      <c r="W107" s="139"/>
      <c r="X107" s="139"/>
      <c r="Y107" s="139"/>
      <c r="Z107" s="139"/>
      <c r="AA107" s="119"/>
      <c r="AB107" s="125">
        <f>AB104+AB105</f>
        <v>9.85077691673418</v>
      </c>
      <c r="AC107" s="121"/>
      <c r="AF107" s="89"/>
      <c r="AG107" s="92">
        <f>ROUND((AG106-0.01),2)</f>
        <v>50.49</v>
      </c>
      <c r="AH107" s="93">
        <v>0</v>
      </c>
      <c r="AI107" s="86">
        <v>0</v>
      </c>
    </row>
    <row r="108" spans="1:38" customHeight="1" ht="15.75">
      <c r="AA108" s="126"/>
      <c r="AB108" s="127"/>
      <c r="AC108" s="121"/>
      <c r="AF108" s="89"/>
      <c r="AG108" s="92">
        <f>ROUND((AG107-0.01),2)</f>
        <v>50.48</v>
      </c>
      <c r="AH108" s="93">
        <v>0</v>
      </c>
      <c r="AI108" s="86">
        <v>0</v>
      </c>
    </row>
    <row r="109" spans="1:38" customHeight="1" ht="15.75">
      <c r="A109" s="128" t="s">
        <v>57</v>
      </c>
      <c r="AA109" s="129"/>
      <c r="AB109" s="130"/>
      <c r="AC109" s="131"/>
      <c r="AE109" s="94"/>
      <c r="AF109" s="89"/>
      <c r="AG109" s="92">
        <f>ROUND((AG108-0.01),2)</f>
        <v>50.47</v>
      </c>
      <c r="AH109" s="93">
        <v>0</v>
      </c>
      <c r="AI109" s="86">
        <v>0</v>
      </c>
    </row>
    <row r="110" spans="1:38" customHeight="1" ht="15.75">
      <c r="AF110" s="89"/>
      <c r="AG110" s="92">
        <f>ROUND((AG109-0.01),2)</f>
        <v>50.46</v>
      </c>
      <c r="AH110" s="93">
        <v>0</v>
      </c>
      <c r="AI110" s="86">
        <v>0</v>
      </c>
    </row>
    <row r="111" spans="1:38" customHeight="1" ht="15.75">
      <c r="AF111" s="89"/>
      <c r="AG111" s="92">
        <f>ROUND((AG110-0.01),2)</f>
        <v>50.45</v>
      </c>
      <c r="AH111" s="93">
        <v>0</v>
      </c>
      <c r="AI111" s="86">
        <v>0</v>
      </c>
    </row>
    <row r="112" spans="1:38" customHeight="1" ht="15.75">
      <c r="AF112" s="89"/>
      <c r="AG112" s="92">
        <f>ROUND((AG111-0.01),2)</f>
        <v>50.44</v>
      </c>
      <c r="AH112" s="93">
        <v>0</v>
      </c>
      <c r="AI112" s="86">
        <v>0</v>
      </c>
    </row>
    <row r="113" spans="1:38" customHeight="1" ht="15.75">
      <c r="AF113" s="132"/>
      <c r="AG113" s="92">
        <f>ROUND((AG112-0.01),2)</f>
        <v>50.43</v>
      </c>
      <c r="AH113" s="93">
        <v>0</v>
      </c>
      <c r="AI113" s="86">
        <v>0</v>
      </c>
    </row>
    <row r="114" spans="1:38" customHeight="1" ht="15.75">
      <c r="AF114" s="132"/>
      <c r="AG114" s="92">
        <f>ROUND((AG113-0.01),2)</f>
        <v>50.42</v>
      </c>
      <c r="AH114" s="93">
        <v>0</v>
      </c>
      <c r="AI114" s="86">
        <v>0</v>
      </c>
    </row>
    <row r="115" spans="1:38" customHeight="1" ht="15.75">
      <c r="AF115" s="132"/>
      <c r="AG115" s="92">
        <f>ROUND((AG114-0.01),2)</f>
        <v>50.41</v>
      </c>
      <c r="AH115" s="93">
        <v>0</v>
      </c>
      <c r="AI115" s="86">
        <v>0</v>
      </c>
    </row>
    <row r="116" spans="1:38" customHeight="1" ht="15.75">
      <c r="AF116" s="132"/>
      <c r="AG116" s="92">
        <f>ROUND((AG115-0.01),2)</f>
        <v>50.4</v>
      </c>
      <c r="AH116" s="93">
        <v>0</v>
      </c>
      <c r="AI116" s="86">
        <v>0</v>
      </c>
    </row>
    <row r="117" spans="1:38" customHeight="1" ht="15.75">
      <c r="AF117" s="132"/>
      <c r="AG117" s="92">
        <f>ROUND((AG116-0.01),2)</f>
        <v>50.39</v>
      </c>
      <c r="AH117" s="93">
        <v>0</v>
      </c>
      <c r="AI117" s="86">
        <v>0</v>
      </c>
    </row>
    <row r="118" spans="1:38" customHeight="1" ht="15.75">
      <c r="AF118" s="132"/>
      <c r="AG118" s="92">
        <f>ROUND((AG117-0.01),2)</f>
        <v>50.38</v>
      </c>
      <c r="AH118" s="93">
        <v>0</v>
      </c>
      <c r="AI118" s="86">
        <v>0</v>
      </c>
    </row>
    <row r="119" spans="1:38" customHeight="1" ht="15.75">
      <c r="AF119" s="132"/>
      <c r="AG119" s="92">
        <f>ROUND((AG118-0.01),2)</f>
        <v>50.37</v>
      </c>
      <c r="AH119" s="93">
        <v>0</v>
      </c>
      <c r="AI119" s="86">
        <v>0</v>
      </c>
    </row>
    <row r="120" spans="1:38" customHeight="1" ht="15.75">
      <c r="AF120" s="16"/>
      <c r="AG120" s="92">
        <f>ROUND((AG119-0.01),2)</f>
        <v>50.36</v>
      </c>
      <c r="AH120" s="93">
        <v>0</v>
      </c>
      <c r="AI120" s="86">
        <v>0</v>
      </c>
    </row>
    <row r="121" spans="1:38" customHeight="1" ht="15.75">
      <c r="AF121" s="16"/>
      <c r="AG121" s="92">
        <f>ROUND((AG120-0.01),2)</f>
        <v>50.35</v>
      </c>
      <c r="AH121" s="93">
        <v>0</v>
      </c>
      <c r="AI121" s="86">
        <v>0</v>
      </c>
    </row>
    <row r="122" spans="1:38" customHeight="1" ht="15.75">
      <c r="AF122" s="16"/>
      <c r="AG122" s="92">
        <f>ROUND((AG121-0.01),2)</f>
        <v>50.34</v>
      </c>
      <c r="AH122" s="93">
        <v>0</v>
      </c>
      <c r="AI122" s="86">
        <v>0</v>
      </c>
    </row>
    <row r="123" spans="1:38" customHeight="1" ht="15.75">
      <c r="AF123" s="16"/>
      <c r="AG123" s="92">
        <f>ROUND((AG122-0.01),2)</f>
        <v>50.33</v>
      </c>
      <c r="AH123" s="93">
        <v>0</v>
      </c>
      <c r="AI123" s="86">
        <v>0</v>
      </c>
    </row>
    <row r="124" spans="1:38" customHeight="1" ht="15.75">
      <c r="AF124" s="16"/>
      <c r="AG124" s="49">
        <f>ROUND((AG123-0.01),2)</f>
        <v>50.32</v>
      </c>
      <c r="AH124" s="50">
        <v>0</v>
      </c>
      <c r="AI124" s="86">
        <v>0</v>
      </c>
    </row>
    <row r="125" spans="1:38" customHeight="1" ht="15.75">
      <c r="AF125" s="16"/>
      <c r="AG125" s="49">
        <f>ROUND((AG124-0.01),2)</f>
        <v>50.31</v>
      </c>
      <c r="AH125" s="50">
        <v>0</v>
      </c>
      <c r="AI125" s="86">
        <v>0</v>
      </c>
    </row>
    <row r="126" spans="1:38" customHeight="1" ht="15.75">
      <c r="AF126" s="16"/>
      <c r="AG126" s="49">
        <f>ROUND((AG125-0.01),2)</f>
        <v>50.3</v>
      </c>
      <c r="AH126" s="50">
        <v>0</v>
      </c>
      <c r="AI126" s="86">
        <v>0</v>
      </c>
    </row>
    <row r="127" spans="1:38" customHeight="1" ht="15.75">
      <c r="AF127" s="16"/>
      <c r="AG127" s="49">
        <f>ROUND((AG126-0.01),2)</f>
        <v>50.29</v>
      </c>
      <c r="AH127" s="50">
        <v>0</v>
      </c>
      <c r="AI127" s="86">
        <v>0</v>
      </c>
    </row>
    <row r="128" spans="1:38" customHeight="1" ht="15.75">
      <c r="AF128" s="16"/>
      <c r="AG128" s="49">
        <f>ROUND((AG127-0.01),2)</f>
        <v>50.28</v>
      </c>
      <c r="AH128" s="50">
        <v>0</v>
      </c>
      <c r="AI128" s="86">
        <v>0</v>
      </c>
    </row>
    <row r="129" spans="1:38" customHeight="1" ht="15.75">
      <c r="AF129" s="16"/>
      <c r="AG129" s="49">
        <f>ROUND((AG128-0.01),2)</f>
        <v>50.27</v>
      </c>
      <c r="AH129" s="50">
        <v>0</v>
      </c>
      <c r="AI129" s="86">
        <v>0</v>
      </c>
    </row>
    <row r="130" spans="1:38" customHeight="1" ht="15.75">
      <c r="AF130" s="16"/>
      <c r="AG130" s="49">
        <f>ROUND((AG129-0.01),2)</f>
        <v>50.26</v>
      </c>
      <c r="AH130" s="50">
        <v>0</v>
      </c>
      <c r="AI130" s="86">
        <v>0</v>
      </c>
    </row>
    <row r="131" spans="1:38" customHeight="1" ht="15.75">
      <c r="AF131" s="16"/>
      <c r="AG131" s="49">
        <f>ROUND((AG130-0.01),2)</f>
        <v>50.25</v>
      </c>
      <c r="AH131" s="50">
        <v>0</v>
      </c>
      <c r="AI131" s="86">
        <v>0</v>
      </c>
    </row>
    <row r="132" spans="1:38" customHeight="1" ht="15.75">
      <c r="AF132" s="16"/>
      <c r="AG132" s="49">
        <f>ROUND((AG131-0.01),2)</f>
        <v>50.24</v>
      </c>
      <c r="AH132" s="50">
        <v>0</v>
      </c>
      <c r="AI132" s="86">
        <v>0</v>
      </c>
    </row>
    <row r="133" spans="1:38" customHeight="1" ht="15.75">
      <c r="AF133" s="16"/>
      <c r="AG133" s="49">
        <f>ROUND((AG132-0.01),2)</f>
        <v>50.23</v>
      </c>
      <c r="AH133" s="50">
        <v>0</v>
      </c>
      <c r="AI133" s="86">
        <v>0</v>
      </c>
    </row>
    <row r="134" spans="1:38" customHeight="1" ht="15.75">
      <c r="AF134" s="16"/>
      <c r="AG134" s="49">
        <f>ROUND((AG133-0.01),2)</f>
        <v>50.22</v>
      </c>
      <c r="AH134" s="50">
        <v>0</v>
      </c>
      <c r="AI134" s="86">
        <v>0</v>
      </c>
    </row>
    <row r="135" spans="1:38" customHeight="1" ht="15.75">
      <c r="AF135" s="16"/>
      <c r="AG135" s="49">
        <f>ROUND((AG134-0.01),2)</f>
        <v>50.21</v>
      </c>
      <c r="AH135" s="50">
        <v>0</v>
      </c>
      <c r="AI135" s="86">
        <v>0</v>
      </c>
    </row>
    <row r="136" spans="1:38" customHeight="1" ht="15.75">
      <c r="AF136" s="16"/>
      <c r="AG136" s="49">
        <f>ROUND((AG135-0.01),2)</f>
        <v>50.2</v>
      </c>
      <c r="AH136" s="50">
        <v>0</v>
      </c>
      <c r="AI136" s="86">
        <v>0</v>
      </c>
    </row>
    <row r="137" spans="1:38" customHeight="1" ht="15.75">
      <c r="AF137" s="16"/>
      <c r="AG137" s="49">
        <f>ROUND((AG136-0.01),2)</f>
        <v>50.19</v>
      </c>
      <c r="AH137" s="50">
        <v>0</v>
      </c>
      <c r="AI137" s="86">
        <v>0</v>
      </c>
    </row>
    <row r="138" spans="1:38" customHeight="1" ht="15.75">
      <c r="AF138" s="16"/>
      <c r="AG138" s="49">
        <f>ROUND((AG137-0.01),2)</f>
        <v>50.18</v>
      </c>
      <c r="AH138" s="50">
        <v>0</v>
      </c>
      <c r="AI138" s="86">
        <v>0</v>
      </c>
    </row>
    <row r="139" spans="1:38" customHeight="1" ht="15.75">
      <c r="AF139" s="16"/>
      <c r="AG139" s="49">
        <f>ROUND((AG138-0.01),2)</f>
        <v>50.17</v>
      </c>
      <c r="AH139" s="50">
        <v>0</v>
      </c>
      <c r="AI139" s="86">
        <v>0</v>
      </c>
    </row>
    <row r="140" spans="1:38" customHeight="1" ht="15.75">
      <c r="AF140" s="16"/>
      <c r="AG140" s="49">
        <f>ROUND((AG139-0.01),2)</f>
        <v>50.16</v>
      </c>
      <c r="AH140" s="50">
        <v>0</v>
      </c>
      <c r="AI140" s="86">
        <v>0</v>
      </c>
    </row>
    <row r="141" spans="1:38" customHeight="1" ht="15.75">
      <c r="AF141" s="16"/>
      <c r="AG141" s="49">
        <f>ROUND((AG140-0.01),2)</f>
        <v>50.15</v>
      </c>
      <c r="AH141" s="50">
        <v>0</v>
      </c>
      <c r="AI141" s="86">
        <v>0</v>
      </c>
    </row>
    <row r="142" spans="1:38" customHeight="1" ht="15.75">
      <c r="AF142" s="16"/>
      <c r="AG142" s="49">
        <f>ROUND((AG141-0.01),2)</f>
        <v>50.14</v>
      </c>
      <c r="AH142" s="50">
        <v>0</v>
      </c>
      <c r="AI142" s="86">
        <v>0</v>
      </c>
    </row>
    <row r="143" spans="1:38" customHeight="1" ht="15.75">
      <c r="AF143" s="16"/>
      <c r="AG143" s="49">
        <f>ROUND((AG142-0.01),2)</f>
        <v>50.13</v>
      </c>
      <c r="AH143" s="50">
        <v>0</v>
      </c>
      <c r="AI143" s="86">
        <v>0</v>
      </c>
    </row>
    <row r="144" spans="1:38" customHeight="1" ht="15.75">
      <c r="AF144" s="16"/>
      <c r="AG144" s="133">
        <f>ROUND((AG143-0.01),2)</f>
        <v>50.12</v>
      </c>
      <c r="AH144" s="134">
        <v>0</v>
      </c>
      <c r="AI144" s="86">
        <v>0</v>
      </c>
    </row>
    <row r="145" spans="1:38" customHeight="1" ht="15.75">
      <c r="AF145" s="16"/>
      <c r="AG145" s="133">
        <f>ROUND((AG144-0.01),2)</f>
        <v>50.11</v>
      </c>
      <c r="AH145" s="134">
        <v>0</v>
      </c>
      <c r="AI145" s="86">
        <v>0</v>
      </c>
    </row>
    <row r="146" spans="1:38" customHeight="1" ht="15.75">
      <c r="AF146" s="16"/>
      <c r="AG146" s="133">
        <f>ROUND((AG145-0.01),2)</f>
        <v>50.1</v>
      </c>
      <c r="AH146" s="134">
        <v>0</v>
      </c>
      <c r="AI146" s="86">
        <v>0</v>
      </c>
    </row>
    <row r="147" spans="1:38" customHeight="1" ht="15.75">
      <c r="AF147" s="16"/>
      <c r="AG147" s="133">
        <f>ROUND((AG146-0.01),2)</f>
        <v>50.09</v>
      </c>
      <c r="AH147" s="134">
        <v>0</v>
      </c>
      <c r="AI147" s="86">
        <v>0</v>
      </c>
    </row>
    <row r="148" spans="1:38" customHeight="1" ht="15.75">
      <c r="AF148" s="16"/>
      <c r="AG148" s="133">
        <f>ROUND((AG147-0.01),2)</f>
        <v>50.08</v>
      </c>
      <c r="AH148" s="134">
        <v>0</v>
      </c>
      <c r="AI148" s="86">
        <v>0</v>
      </c>
    </row>
    <row r="149" spans="1:38" customHeight="1" ht="15.75">
      <c r="AF149" s="16"/>
      <c r="AG149" s="133">
        <f>ROUND((AG148-0.01),2)</f>
        <v>50.07</v>
      </c>
      <c r="AH149" s="134">
        <v>0</v>
      </c>
      <c r="AI149" s="86">
        <v>0</v>
      </c>
    </row>
    <row r="150" spans="1:38" customHeight="1" ht="15.75">
      <c r="AF150" s="16"/>
      <c r="AG150" s="133">
        <f>ROUND((AG149-0.01),2)</f>
        <v>50.06</v>
      </c>
      <c r="AH150" s="134">
        <v>0</v>
      </c>
      <c r="AI150" s="86">
        <v>0</v>
      </c>
    </row>
    <row r="151" spans="1:38" customHeight="1" ht="15.75">
      <c r="AF151" s="16"/>
      <c r="AG151" s="133">
        <f>ROUND((AG150-0.01),2)</f>
        <v>50.05</v>
      </c>
      <c r="AH151" s="134">
        <v>0</v>
      </c>
      <c r="AI151" s="86">
        <f>MIN(AH151,$C$2)</f>
        <v>0</v>
      </c>
    </row>
    <row r="152" spans="1:38" customHeight="1" ht="15.75">
      <c r="AF152" s="16"/>
      <c r="AG152" s="133">
        <f>ROUND((AG151-0.01),2)</f>
        <v>50.04</v>
      </c>
      <c r="AH152" s="134">
        <f>1*$A$2/5</f>
        <v>61.6554</v>
      </c>
      <c r="AI152" s="86">
        <f>MIN(AH152,$C$2)</f>
        <v>61.6554</v>
      </c>
    </row>
    <row r="153" spans="1:38" customHeight="1" ht="15.75">
      <c r="AF153" s="16"/>
      <c r="AG153" s="133">
        <f>ROUND((AG152-0.01),2)</f>
        <v>50.03</v>
      </c>
      <c r="AH153" s="134">
        <f>2*$A$2/5</f>
        <v>123.3108</v>
      </c>
      <c r="AI153" s="86">
        <f>MIN(AH153,$C$2)</f>
        <v>123.3108</v>
      </c>
    </row>
    <row r="154" spans="1:38" customHeight="1" ht="15.75">
      <c r="AF154" s="16"/>
      <c r="AG154" s="133">
        <f>ROUND((AG153-0.01),2)</f>
        <v>50.02</v>
      </c>
      <c r="AH154" s="134">
        <f>3*$A$2/5</f>
        <v>184.9662</v>
      </c>
      <c r="AI154" s="86">
        <f>MIN(AH154,$C$2)</f>
        <v>184.9662</v>
      </c>
    </row>
    <row r="155" spans="1:38" customHeight="1" ht="15.75">
      <c r="AF155" s="16"/>
      <c r="AG155" s="133">
        <f>ROUND((AG154-0.01),2)</f>
        <v>50.01</v>
      </c>
      <c r="AH155" s="134">
        <f>4*$A$2/5</f>
        <v>246.6216</v>
      </c>
      <c r="AI155" s="86">
        <f>MIN(AH155,$C$2)</f>
        <v>246.6216</v>
      </c>
    </row>
    <row r="156" spans="1:38" customHeight="1" ht="15.75">
      <c r="AF156" s="16"/>
      <c r="AG156" s="133">
        <f>ROUND((AG155-0.01),2)</f>
        <v>50</v>
      </c>
      <c r="AH156" s="134">
        <f>5*$A$2/5</f>
        <v>308.277</v>
      </c>
      <c r="AI156" s="86">
        <f>MIN(AH156,$C$2)</f>
        <v>308.277</v>
      </c>
    </row>
    <row r="157" spans="1:38" customHeight="1" ht="15.75">
      <c r="AF157" s="16"/>
      <c r="AG157" s="133">
        <f>ROUND((AG156-0.01),2)</f>
        <v>49.99</v>
      </c>
      <c r="AH157" s="134">
        <f>50+15*$A$2/16</f>
        <v>339.0096875</v>
      </c>
      <c r="AI157" s="86">
        <f>MIN(AH157,$C$2)</f>
        <v>339.0096875</v>
      </c>
    </row>
    <row r="158" spans="1:38" customHeight="1" ht="15.75">
      <c r="AF158" s="16"/>
      <c r="AG158" s="133">
        <f>ROUND((AG157-0.01),2)</f>
        <v>49.98</v>
      </c>
      <c r="AH158" s="134">
        <f>100+14*$A$2/16</f>
        <v>369.742375</v>
      </c>
      <c r="AI158" s="86">
        <f>MIN(AH158,$C$2)</f>
        <v>369.742375</v>
      </c>
    </row>
    <row r="159" spans="1:38" customHeight="1" ht="15.75">
      <c r="AF159" s="16"/>
      <c r="AG159" s="133">
        <f>ROUND((AG158-0.01),2)</f>
        <v>49.97</v>
      </c>
      <c r="AH159" s="134">
        <f>150+13*$A$2/16</f>
        <v>400.4750625</v>
      </c>
      <c r="AI159" s="86">
        <f>MIN(AH159,$C$2)</f>
        <v>400.4750625</v>
      </c>
    </row>
    <row r="160" spans="1:38" customHeight="1" ht="15.75">
      <c r="AF160" s="16"/>
      <c r="AG160" s="133">
        <f>ROUND((AG159-0.01),2)</f>
        <v>49.96</v>
      </c>
      <c r="AH160" s="134">
        <f>200+12*$A$2/16</f>
        <v>431.20775</v>
      </c>
      <c r="AI160" s="86">
        <f>MIN(AH160,$C$2)</f>
        <v>431.20775</v>
      </c>
    </row>
    <row r="161" spans="1:38" customHeight="1" ht="15.75">
      <c r="AF161" s="16"/>
      <c r="AG161" s="133">
        <f>ROUND((AG160-0.01),2)</f>
        <v>49.95</v>
      </c>
      <c r="AH161" s="134">
        <f>250+11*$A$2/16</f>
        <v>461.9404375</v>
      </c>
      <c r="AI161" s="86">
        <f>MIN(AH161,$C$2)</f>
        <v>461.9404375</v>
      </c>
    </row>
    <row r="162" spans="1:38" customHeight="1" ht="15.75">
      <c r="AF162" s="16"/>
      <c r="AG162" s="133">
        <f>ROUND((AG161-0.01),2)</f>
        <v>49.94</v>
      </c>
      <c r="AH162" s="134">
        <f>300+10*$A$2/16</f>
        <v>492.673125</v>
      </c>
      <c r="AI162" s="86">
        <f>MIN(AH162,$C$2)</f>
        <v>492.673125</v>
      </c>
    </row>
    <row r="163" spans="1:38" customHeight="1" ht="15.75">
      <c r="AF163" s="16"/>
      <c r="AG163" s="133">
        <f>ROUND((AG162-0.01),2)</f>
        <v>49.93</v>
      </c>
      <c r="AH163" s="134">
        <f>350+9*$A$2/16</f>
        <v>523.4058125</v>
      </c>
      <c r="AI163" s="86">
        <f>MIN(AH163,$C$2)</f>
        <v>523.4058125</v>
      </c>
    </row>
    <row r="164" spans="1:38" customHeight="1" ht="15">
      <c r="AF164" s="16"/>
      <c r="AG164" s="133">
        <f>ROUND((AG163-0.01),2)</f>
        <v>49.92</v>
      </c>
      <c r="AH164" s="134">
        <f>400+8*$A$2/16</f>
        <v>554.1385</v>
      </c>
      <c r="AI164" s="135">
        <f>MIN(AH164,$C$2)</f>
        <v>554.1385</v>
      </c>
    </row>
    <row r="165" spans="1:38" customHeight="1" ht="15">
      <c r="AF165" s="16"/>
      <c r="AG165" s="133">
        <f>ROUND((AG164-0.01),2)</f>
        <v>49.91</v>
      </c>
      <c r="AH165" s="134">
        <f>450+7*$A$2/16</f>
        <v>584.8711875</v>
      </c>
      <c r="AI165" s="135">
        <f>MIN(AH165,$C$2)</f>
        <v>584.8711875</v>
      </c>
    </row>
    <row r="166" spans="1:38" customHeight="1" ht="15">
      <c r="AF166" s="16"/>
      <c r="AG166" s="133">
        <f>ROUND((AG165-0.01),2)</f>
        <v>49.9</v>
      </c>
      <c r="AH166" s="134">
        <f>500+6*$A$2/16</f>
        <v>615.603875</v>
      </c>
      <c r="AI166" s="135">
        <f>MIN(AH166,$C$2)</f>
        <v>615.603875</v>
      </c>
    </row>
    <row r="167" spans="1:38" customHeight="1" ht="15">
      <c r="AF167" s="16"/>
      <c r="AG167" s="133">
        <f>ROUND((AG166-0.01),2)</f>
        <v>49.89</v>
      </c>
      <c r="AH167" s="134">
        <f>550+5*$A$2/16</f>
        <v>646.3365625</v>
      </c>
      <c r="AI167" s="135">
        <f>MIN(AH167,$C$2)</f>
        <v>646.3365625</v>
      </c>
    </row>
    <row r="168" spans="1:38" customHeight="1" ht="15">
      <c r="AF168" s="16"/>
      <c r="AG168" s="133">
        <f>ROUND((AG167-0.01),2)</f>
        <v>49.88</v>
      </c>
      <c r="AH168" s="134">
        <f>600+4*$A$2/16</f>
        <v>677.06925</v>
      </c>
      <c r="AI168" s="135">
        <f>MIN(AH168,$C$2)</f>
        <v>677.06925</v>
      </c>
    </row>
    <row r="169" spans="1:38" customHeight="1" ht="15">
      <c r="AF169" s="16"/>
      <c r="AG169" s="133">
        <f>ROUND((AG168-0.01),2)</f>
        <v>49.87</v>
      </c>
      <c r="AH169" s="134">
        <f>650+3*$A$2/16</f>
        <v>707.8019375</v>
      </c>
      <c r="AI169" s="135">
        <f>MIN(AH169,$C$2)</f>
        <v>707.8019375</v>
      </c>
    </row>
    <row r="170" spans="1:38" customHeight="1" ht="15">
      <c r="AF170" s="16"/>
      <c r="AG170" s="133">
        <f>ROUND((AG169-0.01),2)</f>
        <v>49.86</v>
      </c>
      <c r="AH170" s="134">
        <f>700+2*$A$2/16</f>
        <v>738.534625</v>
      </c>
      <c r="AI170" s="135">
        <f>MIN(AH170,$C$2)</f>
        <v>738.534625</v>
      </c>
    </row>
    <row r="171" spans="1:38" customHeight="1" ht="15">
      <c r="AF171" s="16"/>
      <c r="AG171" s="133">
        <f>ROUND((AG170-0.01),2)</f>
        <v>49.85</v>
      </c>
      <c r="AH171" s="134">
        <f>750+1*$A$2/16</f>
        <v>769.2673125</v>
      </c>
      <c r="AI171" s="135">
        <f>MIN(AH171,$C$2)</f>
        <v>769.2673125</v>
      </c>
    </row>
    <row r="172" spans="1:38" customHeight="1" ht="15">
      <c r="AF172" s="16"/>
      <c r="AG172" s="133">
        <f>ROUND((AG171-0.01),2)</f>
        <v>49.84</v>
      </c>
      <c r="AH172" s="134">
        <v>800</v>
      </c>
      <c r="AI172" s="51">
        <f>$C$2</f>
        <v>800</v>
      </c>
    </row>
    <row r="173" spans="1:38" customHeight="1" ht="15">
      <c r="AF173" s="16"/>
      <c r="AG173" s="133">
        <f>ROUND((AG172-0.01),2)</f>
        <v>49.83</v>
      </c>
      <c r="AH173" s="134"/>
      <c r="AI173" s="135">
        <f>$C$2</f>
        <v>800</v>
      </c>
    </row>
    <row r="174" spans="1:38" customHeight="1" ht="15">
      <c r="AF174" s="16"/>
      <c r="AG174" s="133">
        <f>ROUND((AG173-0.01),2)</f>
        <v>49.82</v>
      </c>
      <c r="AH174" s="134"/>
      <c r="AI174" s="135">
        <f>$C$2</f>
        <v>800</v>
      </c>
    </row>
    <row r="175" spans="1:38" customHeight="1" ht="15">
      <c r="AF175" s="16"/>
      <c r="AG175" s="133">
        <f>ROUND((AG174-0.01),2)</f>
        <v>49.81</v>
      </c>
      <c r="AH175" s="134"/>
      <c r="AI175" s="135">
        <f>$C$2</f>
        <v>800</v>
      </c>
    </row>
    <row r="176" spans="1:38" customHeight="1" ht="15">
      <c r="AF176" s="16"/>
      <c r="AG176" s="133">
        <f>ROUND((AG175-0.01),2)</f>
        <v>49.8</v>
      </c>
      <c r="AH176" s="134"/>
      <c r="AI176" s="135">
        <f>$C$2</f>
        <v>800</v>
      </c>
    </row>
    <row r="177" spans="1:38" customHeight="1" ht="15">
      <c r="AF177" s="16"/>
      <c r="AG177" s="133">
        <f>ROUND((AG176-0.01),2)</f>
        <v>49.79</v>
      </c>
      <c r="AH177" s="134"/>
      <c r="AI177" s="135">
        <f>$C$2</f>
        <v>800</v>
      </c>
    </row>
    <row r="178" spans="1:38" customHeight="1" ht="15">
      <c r="AF178" s="16"/>
      <c r="AG178" s="133">
        <f>ROUND((AG177-0.01),2)</f>
        <v>49.78</v>
      </c>
      <c r="AH178" s="134"/>
      <c r="AI178" s="135">
        <f>$C$2</f>
        <v>800</v>
      </c>
    </row>
    <row r="179" spans="1:38" customHeight="1" ht="15">
      <c r="AF179" s="16"/>
      <c r="AG179" s="133">
        <f>ROUND((AG178-0.01),2)</f>
        <v>49.77</v>
      </c>
      <c r="AH179" s="134"/>
      <c r="AI179" s="135">
        <f>$C$2</f>
        <v>800</v>
      </c>
    </row>
    <row r="180" spans="1:38" customHeight="1" ht="15">
      <c r="AF180" s="16"/>
      <c r="AG180" s="133">
        <f>ROUND((AG179-0.01),2)</f>
        <v>49.76</v>
      </c>
      <c r="AH180" s="134"/>
      <c r="AI180" s="135">
        <f>$C$2</f>
        <v>800</v>
      </c>
    </row>
    <row r="181" spans="1:38" customHeight="1" ht="15">
      <c r="AF181" s="16"/>
      <c r="AG181" s="133">
        <f>ROUND((AG180-0.01),2)</f>
        <v>49.75</v>
      </c>
      <c r="AH181" s="134"/>
      <c r="AI181" s="135">
        <f>$C$2</f>
        <v>800</v>
      </c>
    </row>
    <row r="182" spans="1:38" customHeight="1" ht="15">
      <c r="AF182" s="16"/>
      <c r="AG182" s="133">
        <f>ROUND((AG181-0.01),2)</f>
        <v>49.74</v>
      </c>
      <c r="AH182" s="134"/>
      <c r="AI182" s="135">
        <f>$C$2</f>
        <v>800</v>
      </c>
    </row>
    <row r="183" spans="1:38" customHeight="1" ht="15">
      <c r="AF183" s="16"/>
      <c r="AG183" s="133">
        <f>ROUND((AG182-0.01),2)</f>
        <v>49.73</v>
      </c>
      <c r="AH183" s="134"/>
      <c r="AI183" s="135">
        <f>$C$2</f>
        <v>800</v>
      </c>
    </row>
    <row r="184" spans="1:38" customHeight="1" ht="15">
      <c r="AF184" s="16"/>
      <c r="AG184" s="133">
        <f>ROUND((AG183-0.01),2)</f>
        <v>49.72</v>
      </c>
      <c r="AH184" s="134"/>
      <c r="AI184" s="135">
        <f>$C$2</f>
        <v>800</v>
      </c>
    </row>
    <row r="185" spans="1:38" customHeight="1" ht="15">
      <c r="AF185" s="16"/>
      <c r="AG185" s="133">
        <f>ROUND((AG184-0.01),2)</f>
        <v>49.71</v>
      </c>
      <c r="AH185" s="134"/>
      <c r="AI185" s="135">
        <f>$C$2</f>
        <v>800</v>
      </c>
    </row>
    <row r="186" spans="1:38" customHeight="1" ht="15">
      <c r="AF186" s="16"/>
      <c r="AG186" s="133">
        <f>ROUND((AG185-0.01),2)</f>
        <v>49.7</v>
      </c>
      <c r="AH186" s="134"/>
      <c r="AI186" s="135">
        <f>$C$2</f>
        <v>800</v>
      </c>
    </row>
    <row r="187" spans="1:38" customHeight="1" ht="15">
      <c r="AF187" s="16"/>
      <c r="AG187" s="133">
        <f>ROUND((AG186-0.01),2)</f>
        <v>49.69</v>
      </c>
      <c r="AH187" s="134"/>
      <c r="AI187" s="135">
        <f>$C$2</f>
        <v>800</v>
      </c>
    </row>
    <row r="188" spans="1:38" customHeight="1" ht="15">
      <c r="AF188" s="16"/>
      <c r="AG188" s="133">
        <f>ROUND((AG187-0.01),2)</f>
        <v>49.68</v>
      </c>
      <c r="AH188" s="134"/>
      <c r="AI188" s="135">
        <f>$C$2</f>
        <v>800</v>
      </c>
    </row>
    <row r="189" spans="1:38" customHeight="1" ht="15">
      <c r="AF189" s="16"/>
      <c r="AG189" s="133">
        <f>ROUND((AG188-0.01),2)</f>
        <v>49.67</v>
      </c>
      <c r="AH189" s="134"/>
      <c r="AI189" s="135">
        <f>$C$2</f>
        <v>800</v>
      </c>
    </row>
    <row r="190" spans="1:38" customHeight="1" ht="15">
      <c r="AF190" s="16"/>
      <c r="AG190" s="133">
        <f>ROUND((AG189-0.01),2)</f>
        <v>49.66</v>
      </c>
      <c r="AH190" s="134"/>
      <c r="AI190" s="135">
        <f>$C$2</f>
        <v>800</v>
      </c>
    </row>
    <row r="191" spans="1:38" customHeight="1" ht="15">
      <c r="AF191" s="16"/>
      <c r="AG191" s="133">
        <f>ROUND((AG190-0.01),2)</f>
        <v>49.65</v>
      </c>
      <c r="AH191" s="134"/>
      <c r="AI191" s="135">
        <f>$C$2</f>
        <v>800</v>
      </c>
    </row>
    <row r="192" spans="1:38" customHeight="1" ht="15">
      <c r="AF192" s="16"/>
      <c r="AG192" s="133">
        <f>ROUND((AG191-0.01),2)</f>
        <v>49.64</v>
      </c>
      <c r="AH192" s="134"/>
      <c r="AI192" s="135">
        <f>$C$2</f>
        <v>800</v>
      </c>
    </row>
    <row r="193" spans="1:38" customHeight="1" ht="15">
      <c r="AF193" s="16"/>
      <c r="AG193" s="133">
        <f>ROUND((AG192-0.01),2)</f>
        <v>49.63</v>
      </c>
      <c r="AH193" s="134"/>
      <c r="AI193" s="135">
        <f>$C$2</f>
        <v>800</v>
      </c>
    </row>
    <row r="194" spans="1:38" customHeight="1" ht="15">
      <c r="AF194" s="16"/>
      <c r="AG194" s="133">
        <f>ROUND((AG193-0.01),2)</f>
        <v>49.62</v>
      </c>
      <c r="AH194" s="134"/>
      <c r="AI194" s="135">
        <f>$C$2</f>
        <v>800</v>
      </c>
    </row>
    <row r="195" spans="1:38" customHeight="1" ht="15">
      <c r="AF195" s="16"/>
      <c r="AG195" s="133">
        <f>ROUND((AG194-0.01),2)</f>
        <v>49.61</v>
      </c>
      <c r="AH195" s="134"/>
      <c r="AI195" s="135">
        <f>$C$2</f>
        <v>800</v>
      </c>
    </row>
    <row r="196" spans="1:38" customHeight="1" ht="15">
      <c r="AF196" s="16"/>
      <c r="AG196" s="133">
        <f>ROUND((AG195-0.01),2)</f>
        <v>49.6</v>
      </c>
      <c r="AH196" s="134"/>
      <c r="AI196" s="135">
        <f>$C$2</f>
        <v>800</v>
      </c>
    </row>
    <row r="197" spans="1:38" customHeight="1" ht="15">
      <c r="AF197" s="16"/>
      <c r="AG197" s="133">
        <f>ROUND((AG196-0.01),2)</f>
        <v>49.59</v>
      </c>
      <c r="AH197" s="134"/>
      <c r="AI197" s="135">
        <f>$C$2</f>
        <v>800</v>
      </c>
    </row>
    <row r="198" spans="1:38" customHeight="1" ht="15">
      <c r="AF198" s="16"/>
      <c r="AG198" s="133">
        <f>ROUND((AG197-0.01),2)</f>
        <v>49.58</v>
      </c>
      <c r="AH198" s="134"/>
      <c r="AI198" s="135">
        <f>$C$2</f>
        <v>800</v>
      </c>
    </row>
    <row r="199" spans="1:38" customHeight="1" ht="15">
      <c r="AF199" s="16"/>
      <c r="AG199" s="133">
        <f>ROUND((AG198-0.01),2)</f>
        <v>49.57</v>
      </c>
      <c r="AH199" s="134"/>
      <c r="AI199" s="135">
        <f>$C$2</f>
        <v>800</v>
      </c>
    </row>
    <row r="200" spans="1:38" customHeight="1" ht="15">
      <c r="AF200" s="16"/>
      <c r="AG200" s="133">
        <f>ROUND((AG199-0.01),2)</f>
        <v>49.56</v>
      </c>
      <c r="AH200" s="134"/>
      <c r="AI200" s="135">
        <f>$C$2</f>
        <v>800</v>
      </c>
    </row>
    <row r="201" spans="1:38" customHeight="1" ht="15">
      <c r="AF201" s="16"/>
      <c r="AG201" s="133">
        <f>ROUND((AG200-0.01),2)</f>
        <v>49.55</v>
      </c>
      <c r="AH201" s="134"/>
      <c r="AI201" s="135">
        <f>$C$2</f>
        <v>800</v>
      </c>
    </row>
    <row r="202" spans="1:38" customHeight="1" ht="15">
      <c r="AF202" s="16"/>
      <c r="AG202" s="133">
        <f>ROUND((AG201-0.01),2)</f>
        <v>49.54</v>
      </c>
      <c r="AH202" s="134"/>
      <c r="AI202" s="135">
        <f>$C$2</f>
        <v>800</v>
      </c>
    </row>
    <row r="203" spans="1:38" customHeight="1" ht="15">
      <c r="AF203" s="16"/>
      <c r="AG203" s="133">
        <f>ROUND((AG202-0.01),2)</f>
        <v>49.53</v>
      </c>
      <c r="AH203" s="134"/>
      <c r="AI203" s="135">
        <f>$C$2</f>
        <v>800</v>
      </c>
    </row>
    <row r="204" spans="1:38" customHeight="1" ht="15">
      <c r="AF204" s="16"/>
      <c r="AG204" s="133">
        <f>ROUND((AG203-0.01),2)</f>
        <v>49.52</v>
      </c>
      <c r="AH204" s="134"/>
      <c r="AI204" s="135">
        <f>$C$2</f>
        <v>800</v>
      </c>
    </row>
    <row r="205" spans="1:38" customHeight="1" ht="15">
      <c r="AF205" s="16"/>
      <c r="AG205" s="133">
        <f>ROUND((AG204-0.01),2)</f>
        <v>49.51</v>
      </c>
      <c r="AH205" s="134"/>
      <c r="AI205" s="135">
        <f>$C$2</f>
        <v>800</v>
      </c>
    </row>
    <row r="206" spans="1:38" customHeight="1" ht="15">
      <c r="AF206" s="16"/>
      <c r="AG206" s="133">
        <f>ROUND((AG205-0.01),2)</f>
        <v>49.5</v>
      </c>
      <c r="AH206" s="134"/>
      <c r="AI206" s="135">
        <f>$C$2</f>
        <v>800</v>
      </c>
    </row>
    <row r="207" spans="1:38" customHeight="1" ht="15">
      <c r="AF207" s="16"/>
      <c r="AG207" s="133">
        <f>ROUND((AG206-0.01),2)</f>
        <v>49.49</v>
      </c>
      <c r="AH207" s="134"/>
      <c r="AI207" s="135">
        <f>$C$2</f>
        <v>800</v>
      </c>
    </row>
    <row r="208" spans="1:38" customHeight="1" ht="15">
      <c r="AF208" s="16"/>
      <c r="AG208" s="133">
        <f>ROUND((AG207-0.01),2)</f>
        <v>49.48</v>
      </c>
      <c r="AH208" s="134"/>
      <c r="AI208" s="135">
        <f>$C$2</f>
        <v>800</v>
      </c>
    </row>
    <row r="209" spans="1:38" customHeight="1" ht="15">
      <c r="AF209" s="16"/>
      <c r="AG209" s="133">
        <f>ROUND((AG208-0.01),2)</f>
        <v>49.47</v>
      </c>
      <c r="AH209" s="134"/>
      <c r="AI209" s="135">
        <f>$C$2</f>
        <v>800</v>
      </c>
    </row>
    <row r="210" spans="1:38" customHeight="1" ht="15">
      <c r="AF210" s="16"/>
      <c r="AG210" s="133">
        <f>ROUND((AG209-0.01),2)</f>
        <v>49.46</v>
      </c>
      <c r="AH210" s="134"/>
      <c r="AI210" s="135">
        <f>$C$2</f>
        <v>800</v>
      </c>
    </row>
    <row r="211" spans="1:38" customHeight="1" ht="15">
      <c r="AF211" s="16"/>
      <c r="AG211" s="133">
        <f>ROUND((AG210-0.01),2)</f>
        <v>49.45</v>
      </c>
      <c r="AH211" s="134"/>
      <c r="AI211" s="135">
        <f>$C$2</f>
        <v>800</v>
      </c>
    </row>
    <row r="212" spans="1:38" customHeight="1" ht="15">
      <c r="AF212" s="16"/>
      <c r="AG212" s="133">
        <f>ROUND((AG211-0.01),2)</f>
        <v>49.44</v>
      </c>
      <c r="AH212" s="134"/>
      <c r="AI212" s="135">
        <f>$C$2</f>
        <v>800</v>
      </c>
    </row>
    <row r="213" spans="1:38" customHeight="1" ht="15">
      <c r="AF213" s="16"/>
      <c r="AG213" s="133">
        <f>ROUND((AG212-0.01),2)</f>
        <v>49.43</v>
      </c>
      <c r="AH213" s="134"/>
      <c r="AI213" s="135">
        <f>$C$2</f>
        <v>800</v>
      </c>
    </row>
    <row r="214" spans="1:38" customHeight="1" ht="15">
      <c r="AF214" s="16"/>
      <c r="AG214" s="133">
        <f>ROUND((AG213-0.01),2)</f>
        <v>49.42</v>
      </c>
      <c r="AH214" s="134"/>
      <c r="AI214" s="135">
        <f>$C$2</f>
        <v>800</v>
      </c>
    </row>
    <row r="215" spans="1:38" customHeight="1" ht="15">
      <c r="AF215" s="16"/>
      <c r="AG215" s="133">
        <f>ROUND((AG214-0.01),2)</f>
        <v>49.41</v>
      </c>
      <c r="AH215" s="134"/>
      <c r="AI215" s="135">
        <f>$C$2</f>
        <v>800</v>
      </c>
    </row>
    <row r="216" spans="1:38" customHeight="1" ht="15">
      <c r="AF216" s="16"/>
      <c r="AG216" s="133">
        <f>ROUND((AG215-0.01),2)</f>
        <v>49.4</v>
      </c>
      <c r="AH216" s="134"/>
      <c r="AI216" s="135">
        <f>$C$2</f>
        <v>800</v>
      </c>
    </row>
    <row r="217" spans="1:38" customHeight="1" ht="15">
      <c r="AF217" s="16"/>
      <c r="AG217" s="133">
        <f>ROUND((AG216-0.01),2)</f>
        <v>49.39</v>
      </c>
      <c r="AH217" s="134"/>
      <c r="AI217" s="135">
        <f>$C$2</f>
        <v>800</v>
      </c>
    </row>
    <row r="218" spans="1:38" customHeight="1" ht="15">
      <c r="AF218" s="16"/>
      <c r="AG218" s="133">
        <f>ROUND((AG217-0.01),2)</f>
        <v>49.38</v>
      </c>
      <c r="AH218" s="134"/>
      <c r="AI218" s="135">
        <f>$C$2</f>
        <v>800</v>
      </c>
    </row>
    <row r="219" spans="1:38" customHeight="1" ht="15">
      <c r="AF219" s="16"/>
      <c r="AG219" s="133">
        <f>ROUND((AG218-0.01),2)</f>
        <v>49.37</v>
      </c>
      <c r="AH219" s="134"/>
      <c r="AI219" s="135">
        <f>$C$2</f>
        <v>800</v>
      </c>
    </row>
    <row r="220" spans="1:38" customHeight="1" ht="15">
      <c r="AF220" s="16"/>
      <c r="AG220" s="133">
        <f>ROUND((AG219-0.01),2)</f>
        <v>49.36</v>
      </c>
      <c r="AH220" s="134"/>
      <c r="AI220" s="135">
        <f>$C$2</f>
        <v>800</v>
      </c>
    </row>
    <row r="221" spans="1:38" customHeight="1" ht="15">
      <c r="AF221" s="16"/>
      <c r="AG221" s="133">
        <f>ROUND((AG220-0.01),2)</f>
        <v>49.35</v>
      </c>
      <c r="AH221" s="134"/>
      <c r="AI221" s="135">
        <f>$C$2</f>
        <v>800</v>
      </c>
    </row>
    <row r="222" spans="1:38" customHeight="1" ht="15">
      <c r="AF222" s="16"/>
      <c r="AG222" s="133">
        <f>ROUND((AG221-0.01),2)</f>
        <v>49.34</v>
      </c>
      <c r="AH222" s="134"/>
      <c r="AI222" s="135">
        <f>$C$2</f>
        <v>800</v>
      </c>
    </row>
    <row r="223" spans="1:38" customHeight="1" ht="15">
      <c r="AF223" s="16"/>
      <c r="AG223" s="133">
        <f>ROUND((AG222-0.01),2)</f>
        <v>49.33</v>
      </c>
      <c r="AH223" s="134"/>
      <c r="AI223" s="135">
        <f>$C$2</f>
        <v>800</v>
      </c>
    </row>
    <row r="224" spans="1:38" customHeight="1" ht="15">
      <c r="AF224" s="16"/>
      <c r="AG224" s="133">
        <f>ROUND((AG223-0.01),2)</f>
        <v>49.32</v>
      </c>
      <c r="AH224" s="134"/>
      <c r="AI224" s="135">
        <f>$C$2</f>
        <v>800</v>
      </c>
    </row>
    <row r="225" spans="1:38" customHeight="1" ht="15">
      <c r="AF225" s="16"/>
      <c r="AG225" s="133">
        <f>ROUND((AG224-0.01),2)</f>
        <v>49.31</v>
      </c>
      <c r="AH225" s="134"/>
      <c r="AI225" s="135">
        <f>$C$2</f>
        <v>800</v>
      </c>
    </row>
    <row r="226" spans="1:38" customHeight="1" ht="15">
      <c r="AF226" s="16"/>
      <c r="AG226" s="133">
        <f>ROUND((AG225-0.01),2)</f>
        <v>49.3</v>
      </c>
      <c r="AH226" s="134"/>
      <c r="AI226" s="135">
        <f>$C$2</f>
        <v>800</v>
      </c>
    </row>
    <row r="227" spans="1:38" customHeight="1" ht="15">
      <c r="AF227" s="16"/>
      <c r="AG227" s="133">
        <f>ROUND((AG226-0.01),2)</f>
        <v>49.29</v>
      </c>
      <c r="AH227" s="134"/>
      <c r="AI227" s="135">
        <f>$C$2</f>
        <v>800</v>
      </c>
    </row>
    <row r="228" spans="1:38" customHeight="1" ht="15">
      <c r="AF228" s="16"/>
      <c r="AG228" s="133">
        <f>ROUND((AG227-0.01),2)</f>
        <v>49.28</v>
      </c>
      <c r="AH228" s="134"/>
      <c r="AI228" s="135">
        <f>$C$2</f>
        <v>800</v>
      </c>
    </row>
    <row r="229" spans="1:38" customHeight="1" ht="15">
      <c r="AF229" s="16"/>
      <c r="AG229" s="133">
        <f>ROUND((AG228-0.01),2)</f>
        <v>49.27</v>
      </c>
      <c r="AH229" s="134"/>
      <c r="AI229" s="135">
        <f>$C$2</f>
        <v>800</v>
      </c>
    </row>
    <row r="230" spans="1:38" customHeight="1" ht="15">
      <c r="AF230" s="16"/>
      <c r="AG230" s="133">
        <f>ROUND((AG229-0.01),2)</f>
        <v>49.26</v>
      </c>
      <c r="AH230" s="134"/>
      <c r="AI230" s="135">
        <f>$C$2</f>
        <v>800</v>
      </c>
    </row>
    <row r="231" spans="1:38" customHeight="1" ht="15">
      <c r="AF231" s="16"/>
      <c r="AG231" s="133">
        <f>ROUND((AG230-0.01),2)</f>
        <v>49.25</v>
      </c>
      <c r="AH231" s="134"/>
      <c r="AI231" s="135">
        <f>$C$2</f>
        <v>800</v>
      </c>
    </row>
    <row r="232" spans="1:38" customHeight="1" ht="15">
      <c r="AF232" s="16"/>
      <c r="AG232" s="133">
        <f>ROUND((AG231-0.01),2)</f>
        <v>49.24</v>
      </c>
      <c r="AH232" s="134"/>
      <c r="AI232" s="135">
        <f>$C$2</f>
        <v>800</v>
      </c>
    </row>
    <row r="233" spans="1:38" customHeight="1" ht="15">
      <c r="AF233" s="16"/>
      <c r="AG233" s="133">
        <f>ROUND((AG232-0.01),2)</f>
        <v>49.23</v>
      </c>
      <c r="AH233" s="134"/>
      <c r="AI233" s="135">
        <f>$C$2</f>
        <v>800</v>
      </c>
    </row>
    <row r="234" spans="1:38" customHeight="1" ht="15">
      <c r="AF234" s="16"/>
      <c r="AG234" s="133">
        <f>ROUND((AG233-0.01),2)</f>
        <v>49.22</v>
      </c>
      <c r="AH234" s="134"/>
      <c r="AI234" s="135">
        <f>$C$2</f>
        <v>800</v>
      </c>
    </row>
    <row r="235" spans="1:38" customHeight="1" ht="15">
      <c r="AF235" s="16"/>
      <c r="AG235" s="133">
        <f>ROUND((AG234-0.01),2)</f>
        <v>49.21</v>
      </c>
      <c r="AH235" s="134"/>
      <c r="AI235" s="135">
        <f>$C$2</f>
        <v>800</v>
      </c>
    </row>
    <row r="236" spans="1:38" customHeight="1" ht="15">
      <c r="AF236" s="16"/>
      <c r="AG236" s="133">
        <f>ROUND((AG235-0.01),2)</f>
        <v>49.2</v>
      </c>
      <c r="AH236" s="134"/>
      <c r="AI236" s="135">
        <f>$C$2</f>
        <v>800</v>
      </c>
    </row>
    <row r="237" spans="1:38" customHeight="1" ht="15">
      <c r="AF237" s="16"/>
      <c r="AG237" s="133">
        <f>ROUND((AG236-0.01),2)</f>
        <v>49.19</v>
      </c>
      <c r="AH237" s="134"/>
      <c r="AI237" s="135">
        <f>$C$2</f>
        <v>800</v>
      </c>
    </row>
    <row r="238" spans="1:38" customHeight="1" ht="15">
      <c r="AF238" s="16"/>
      <c r="AG238" s="133">
        <f>ROUND((AG237-0.01),2)</f>
        <v>49.18</v>
      </c>
      <c r="AH238" s="134"/>
      <c r="AI238" s="135">
        <f>$C$2</f>
        <v>800</v>
      </c>
    </row>
    <row r="239" spans="1:38" customHeight="1" ht="15">
      <c r="AF239" s="16"/>
      <c r="AG239" s="133">
        <f>ROUND((AG238-0.01),2)</f>
        <v>49.17</v>
      </c>
      <c r="AH239" s="134"/>
      <c r="AI239" s="135">
        <f>$C$2</f>
        <v>800</v>
      </c>
    </row>
    <row r="240" spans="1:38" customHeight="1" ht="15">
      <c r="AF240" s="16"/>
      <c r="AG240" s="133">
        <f>ROUND((AG239-0.01),2)</f>
        <v>49.16</v>
      </c>
      <c r="AH240" s="134"/>
      <c r="AI240" s="135">
        <f>$C$2</f>
        <v>800</v>
      </c>
    </row>
    <row r="241" spans="1:38" customHeight="1" ht="15">
      <c r="AF241" s="16"/>
      <c r="AG241" s="133">
        <f>ROUND((AG240-0.01),2)</f>
        <v>49.15</v>
      </c>
      <c r="AH241" s="134"/>
      <c r="AI241" s="135">
        <f>$C$2</f>
        <v>800</v>
      </c>
    </row>
    <row r="242" spans="1:38" customHeight="1" ht="15">
      <c r="AF242" s="16"/>
      <c r="AG242" s="133">
        <f>ROUND((AG241-0.01),2)</f>
        <v>49.14</v>
      </c>
      <c r="AH242" s="134"/>
      <c r="AI242" s="135">
        <f>$C$2</f>
        <v>800</v>
      </c>
    </row>
    <row r="243" spans="1:38" customHeight="1" ht="15">
      <c r="AF243" s="16"/>
      <c r="AG243" s="133">
        <f>ROUND((AG242-0.01),2)</f>
        <v>49.13</v>
      </c>
      <c r="AH243" s="134"/>
      <c r="AI243" s="135">
        <f>$C$2</f>
        <v>800</v>
      </c>
    </row>
    <row r="244" spans="1:38" customHeight="1" ht="15">
      <c r="AF244" s="16"/>
      <c r="AG244" s="133">
        <f>ROUND((AG243-0.01),2)</f>
        <v>49.12</v>
      </c>
      <c r="AH244" s="134"/>
      <c r="AI244" s="135">
        <f>$C$2</f>
        <v>800</v>
      </c>
    </row>
    <row r="245" spans="1:38" customHeight="1" ht="15">
      <c r="AF245" s="16"/>
      <c r="AG245" s="133">
        <f>ROUND((AG244-0.01),2)</f>
        <v>49.11</v>
      </c>
      <c r="AH245" s="134"/>
      <c r="AI245" s="135">
        <f>$C$2</f>
        <v>800</v>
      </c>
    </row>
    <row r="246" spans="1:38" customHeight="1" ht="15">
      <c r="AF246" s="16"/>
      <c r="AG246" s="133">
        <f>ROUND((AG245-0.01),2)</f>
        <v>49.1</v>
      </c>
      <c r="AH246" s="134"/>
      <c r="AI246" s="135">
        <f>$C$2</f>
        <v>800</v>
      </c>
    </row>
    <row r="247" spans="1:38" customHeight="1" ht="15">
      <c r="AF247" s="16"/>
      <c r="AG247" s="133">
        <f>ROUND((AG246-0.01),2)</f>
        <v>49.09</v>
      </c>
      <c r="AH247" s="134"/>
      <c r="AI247" s="135">
        <f>$C$2</f>
        <v>800</v>
      </c>
    </row>
    <row r="248" spans="1:38" customHeight="1" ht="15">
      <c r="AF248" s="16"/>
      <c r="AG248" s="133">
        <f>ROUND((AG247-0.01),2)</f>
        <v>49.08</v>
      </c>
      <c r="AH248" s="134"/>
      <c r="AI248" s="135">
        <f>$C$2</f>
        <v>800</v>
      </c>
    </row>
    <row r="249" spans="1:38" customHeight="1" ht="15">
      <c r="AF249" s="16"/>
      <c r="AG249" s="133">
        <f>ROUND((AG248-0.01),2)</f>
        <v>49.07</v>
      </c>
      <c r="AH249" s="134"/>
      <c r="AI249" s="135">
        <f>$C$2</f>
        <v>800</v>
      </c>
    </row>
    <row r="250" spans="1:38" customHeight="1" ht="15">
      <c r="AF250" s="16"/>
      <c r="AG250" s="133">
        <f>ROUND((AG249-0.01),2)</f>
        <v>49.06</v>
      </c>
      <c r="AH250" s="134"/>
      <c r="AI250" s="135">
        <f>$C$2</f>
        <v>800</v>
      </c>
    </row>
    <row r="251" spans="1:38" customHeight="1" ht="15">
      <c r="AF251" s="16"/>
      <c r="AG251" s="133">
        <f>ROUND((AG250-0.01),2)</f>
        <v>49.05</v>
      </c>
      <c r="AH251" s="134"/>
      <c r="AI251" s="135">
        <f>$C$2</f>
        <v>800</v>
      </c>
    </row>
    <row r="252" spans="1:38" customHeight="1" ht="15">
      <c r="AF252" s="16"/>
      <c r="AG252" s="133">
        <f>ROUND((AG251-0.01),2)</f>
        <v>49.04</v>
      </c>
      <c r="AH252" s="134"/>
      <c r="AI252" s="135">
        <f>$C$2</f>
        <v>800</v>
      </c>
    </row>
    <row r="253" spans="1:38" customHeight="1" ht="15">
      <c r="AF253" s="16"/>
      <c r="AG253" s="133">
        <f>ROUND((AG252-0.01),2)</f>
        <v>49.03</v>
      </c>
      <c r="AH253" s="134"/>
      <c r="AI253" s="135">
        <f>$C$2</f>
        <v>800</v>
      </c>
    </row>
    <row r="254" spans="1:38" customHeight="1" ht="15">
      <c r="AF254" s="16"/>
      <c r="AG254" s="133">
        <f>ROUND((AG253-0.01),2)</f>
        <v>49.02</v>
      </c>
      <c r="AH254" s="134"/>
      <c r="AI254" s="135">
        <f>$C$2</f>
        <v>800</v>
      </c>
    </row>
    <row r="255" spans="1:38" customHeight="1" ht="15">
      <c r="AF255" s="16"/>
      <c r="AG255" s="133">
        <f>ROUND((AG254-0.01),2)</f>
        <v>49.01</v>
      </c>
      <c r="AH255" s="134"/>
      <c r="AI255" s="135">
        <f>$C$2</f>
        <v>800</v>
      </c>
    </row>
    <row r="256" spans="1:38" customHeight="1" ht="15">
      <c r="AF256" s="16"/>
      <c r="AG256" s="133">
        <f>ROUND((AG255-0.01),2)</f>
        <v>49</v>
      </c>
      <c r="AH256" s="134"/>
      <c r="AI256" s="135">
        <f>$C$2</f>
        <v>800</v>
      </c>
    </row>
    <row r="257" spans="1:38" customHeight="1" ht="15">
      <c r="AF257" s="16"/>
      <c r="AG257" s="133">
        <f>ROUND((AG256-0.01),2)</f>
        <v>48.99</v>
      </c>
      <c r="AH257" s="134"/>
      <c r="AI257" s="135">
        <f>$C$2</f>
        <v>800</v>
      </c>
    </row>
    <row r="258" spans="1:38" customHeight="1" ht="15">
      <c r="AF258" s="16"/>
      <c r="AG258" s="133">
        <f>ROUND((AG257-0.01),2)</f>
        <v>48.98</v>
      </c>
      <c r="AH258" s="134"/>
      <c r="AI258" s="135">
        <f>$C$2</f>
        <v>800</v>
      </c>
    </row>
    <row r="259" spans="1:38" customHeight="1" ht="15">
      <c r="AF259" s="16"/>
      <c r="AG259" s="133">
        <f>ROUND((AG258-0.01),2)</f>
        <v>48.97</v>
      </c>
      <c r="AH259" s="134"/>
      <c r="AI259" s="135">
        <f>$C$2</f>
        <v>800</v>
      </c>
    </row>
    <row r="260" spans="1:38" customHeight="1" ht="15">
      <c r="AF260" s="16"/>
      <c r="AG260" s="133">
        <f>ROUND((AG259-0.01),2)</f>
        <v>48.96</v>
      </c>
      <c r="AH260" s="134"/>
      <c r="AI260" s="135">
        <f>$C$2</f>
        <v>800</v>
      </c>
    </row>
    <row r="261" spans="1:38" customHeight="1" ht="15">
      <c r="AF261" s="16"/>
      <c r="AG261" s="133">
        <f>ROUND((AG260-0.01),2)</f>
        <v>48.95</v>
      </c>
      <c r="AH261" s="134"/>
      <c r="AI261" s="135">
        <f>$C$2</f>
        <v>800</v>
      </c>
    </row>
    <row r="262" spans="1:38" customHeight="1" ht="15">
      <c r="AF262" s="16"/>
      <c r="AG262" s="133">
        <f>ROUND((AG261-0.01),2)</f>
        <v>48.94</v>
      </c>
      <c r="AH262" s="134"/>
      <c r="AI262" s="135">
        <f>$C$2</f>
        <v>800</v>
      </c>
    </row>
    <row r="263" spans="1:38" customHeight="1" ht="15">
      <c r="AF263" s="16"/>
      <c r="AG263" s="133">
        <f>ROUND((AG262-0.01),2)</f>
        <v>48.93</v>
      </c>
      <c r="AH263" s="134"/>
      <c r="AI263" s="135">
        <f>$C$2</f>
        <v>800</v>
      </c>
    </row>
    <row r="264" spans="1:38" customHeight="1" ht="15">
      <c r="AF264" s="16"/>
      <c r="AG264" s="133">
        <f>ROUND((AG263-0.01),2)</f>
        <v>48.92</v>
      </c>
      <c r="AH264" s="134"/>
      <c r="AI264" s="135">
        <f>$C$2</f>
        <v>800</v>
      </c>
    </row>
    <row r="265" spans="1:38" customHeight="1" ht="15">
      <c r="AF265" s="16"/>
      <c r="AG265" s="133">
        <f>ROUND((AG264-0.01),2)</f>
        <v>48.91</v>
      </c>
      <c r="AH265" s="134"/>
      <c r="AI265" s="135">
        <f>$C$2</f>
        <v>800</v>
      </c>
    </row>
    <row r="266" spans="1:38" customHeight="1" ht="15">
      <c r="AF266" s="16"/>
      <c r="AG266" s="133">
        <f>ROUND((AG265-0.01),2)</f>
        <v>48.9</v>
      </c>
      <c r="AH266" s="134"/>
      <c r="AI266" s="135">
        <f>$C$2</f>
        <v>800</v>
      </c>
    </row>
    <row r="267" spans="1:38" customHeight="1" ht="15">
      <c r="AF267" s="16"/>
      <c r="AG267" s="133">
        <f>ROUND((AG266-0.01),2)</f>
        <v>48.89</v>
      </c>
      <c r="AH267" s="134"/>
      <c r="AI267" s="135">
        <f>$C$2</f>
        <v>800</v>
      </c>
    </row>
    <row r="268" spans="1:38" customHeight="1" ht="15">
      <c r="AF268" s="16"/>
      <c r="AG268" s="133">
        <f>ROUND((AG267-0.01),2)</f>
        <v>48.88</v>
      </c>
      <c r="AH268" s="134"/>
      <c r="AI268" s="135">
        <f>$C$2</f>
        <v>800</v>
      </c>
    </row>
    <row r="269" spans="1:38" customHeight="1" ht="15">
      <c r="AF269" s="16"/>
      <c r="AG269" s="133">
        <f>ROUND((AG268-0.01),2)</f>
        <v>48.87</v>
      </c>
      <c r="AH269" s="134"/>
      <c r="AI269" s="135">
        <f>$C$2</f>
        <v>800</v>
      </c>
    </row>
    <row r="270" spans="1:38" customHeight="1" ht="15">
      <c r="AF270" s="16"/>
      <c r="AG270" s="133">
        <f>ROUND((AG269-0.01),2)</f>
        <v>48.86</v>
      </c>
      <c r="AH270" s="134"/>
      <c r="AI270" s="135">
        <f>$C$2</f>
        <v>800</v>
      </c>
    </row>
    <row r="271" spans="1:38" customHeight="1" ht="15">
      <c r="AF271" s="16"/>
      <c r="AG271" s="133">
        <f>ROUND((AG270-0.01),2)</f>
        <v>48.85</v>
      </c>
      <c r="AH271" s="134"/>
      <c r="AI271" s="135">
        <f>$C$2</f>
        <v>800</v>
      </c>
    </row>
    <row r="272" spans="1:38" customHeight="1" ht="15">
      <c r="AF272" s="16"/>
      <c r="AG272" s="133">
        <f>ROUND((AG271-0.01),2)</f>
        <v>48.84</v>
      </c>
      <c r="AH272" s="134"/>
      <c r="AI272" s="135">
        <f>$C$2</f>
        <v>800</v>
      </c>
    </row>
    <row r="273" spans="1:38" customHeight="1" ht="15">
      <c r="AF273" s="16"/>
      <c r="AG273" s="133">
        <f>ROUND((AG272-0.01),2)</f>
        <v>48.83</v>
      </c>
      <c r="AH273" s="134"/>
      <c r="AI273" s="135">
        <f>$C$2</f>
        <v>800</v>
      </c>
    </row>
    <row r="274" spans="1:38" customHeight="1" ht="15">
      <c r="AF274" s="16"/>
      <c r="AG274" s="133">
        <f>ROUND((AG273-0.01),2)</f>
        <v>48.82</v>
      </c>
      <c r="AH274" s="134"/>
      <c r="AI274" s="135">
        <f>$C$2</f>
        <v>800</v>
      </c>
    </row>
    <row r="275" spans="1:38" customHeight="1" ht="15">
      <c r="AF275" s="16"/>
      <c r="AG275" s="133">
        <f>ROUND((AG274-0.01),2)</f>
        <v>48.81</v>
      </c>
      <c r="AH275" s="134"/>
      <c r="AI275" s="135">
        <f>$C$2</f>
        <v>800</v>
      </c>
    </row>
    <row r="276" spans="1:38" customHeight="1" ht="15">
      <c r="AF276" s="16"/>
      <c r="AG276" s="133">
        <f>ROUND((AG275-0.01),2)</f>
        <v>48.8</v>
      </c>
      <c r="AH276" s="134"/>
      <c r="AI276" s="135">
        <f>$C$2</f>
        <v>800</v>
      </c>
    </row>
    <row r="277" spans="1:38" customHeight="1" ht="15">
      <c r="AF277" s="16"/>
      <c r="AG277" s="133">
        <f>ROUND((AG276-0.01),2)</f>
        <v>48.79</v>
      </c>
      <c r="AH277" s="134"/>
      <c r="AI277" s="135">
        <f>$C$2</f>
        <v>800</v>
      </c>
    </row>
    <row r="278" spans="1:38" customHeight="1" ht="15">
      <c r="AF278" s="16"/>
      <c r="AG278" s="133">
        <f>ROUND((AG277-0.01),2)</f>
        <v>48.78</v>
      </c>
      <c r="AH278" s="134"/>
      <c r="AI278" s="135">
        <f>$C$2</f>
        <v>800</v>
      </c>
    </row>
    <row r="279" spans="1:38" customHeight="1" ht="15">
      <c r="AF279" s="16"/>
      <c r="AG279" s="133">
        <f>ROUND((AG278-0.01),2)</f>
        <v>48.77</v>
      </c>
      <c r="AH279" s="134"/>
      <c r="AI279" s="135">
        <f>$C$2</f>
        <v>800</v>
      </c>
    </row>
    <row r="280" spans="1:38" customHeight="1" ht="15">
      <c r="AF280" s="16"/>
      <c r="AG280" s="133">
        <f>ROUND((AG279-0.01),2)</f>
        <v>48.76</v>
      </c>
      <c r="AH280" s="134"/>
      <c r="AI280" s="135">
        <f>$C$2</f>
        <v>800</v>
      </c>
    </row>
    <row r="281" spans="1:38" customHeight="1" ht="15">
      <c r="AF281" s="16"/>
      <c r="AG281" s="133">
        <f>ROUND((AG280-0.01),2)</f>
        <v>48.75</v>
      </c>
      <c r="AH281" s="134"/>
      <c r="AI281" s="135">
        <f>$C$2</f>
        <v>800</v>
      </c>
    </row>
    <row r="282" spans="1:38" customHeight="1" ht="15">
      <c r="AF282" s="16"/>
      <c r="AG282" s="133">
        <f>ROUND((AG281-0.01),2)</f>
        <v>48.74</v>
      </c>
      <c r="AH282" s="134"/>
      <c r="AI282" s="135">
        <f>$C$2</f>
        <v>800</v>
      </c>
    </row>
    <row r="283" spans="1:38" customHeight="1" ht="15">
      <c r="AF283" s="16"/>
      <c r="AG283" s="133">
        <f>ROUND((AG282-0.01),2)</f>
        <v>48.73</v>
      </c>
      <c r="AH283" s="134"/>
      <c r="AI283" s="135">
        <f>$C$2</f>
        <v>800</v>
      </c>
    </row>
    <row r="284" spans="1:38" customHeight="1" ht="15">
      <c r="AF284" s="16"/>
      <c r="AG284" s="133">
        <f>ROUND((AG283-0.01),2)</f>
        <v>48.72</v>
      </c>
      <c r="AH284" s="134"/>
      <c r="AI284" s="135">
        <f>$C$2</f>
        <v>800</v>
      </c>
    </row>
    <row r="285" spans="1:38" customHeight="1" ht="15">
      <c r="AF285" s="16"/>
      <c r="AG285" s="133">
        <f>ROUND((AG284-0.01),2)</f>
        <v>48.71</v>
      </c>
      <c r="AH285" s="134"/>
      <c r="AI285" s="135">
        <f>$C$2</f>
        <v>800</v>
      </c>
    </row>
    <row r="286" spans="1:38" customHeight="1" ht="15">
      <c r="AF286" s="16"/>
      <c r="AG286" s="133">
        <f>ROUND((AG285-0.01),2)</f>
        <v>48.7</v>
      </c>
      <c r="AH286" s="134"/>
      <c r="AI286" s="135">
        <f>$C$2</f>
        <v>800</v>
      </c>
    </row>
    <row r="287" spans="1:38" customHeight="1" ht="15">
      <c r="AF287" s="16"/>
      <c r="AG287" s="133">
        <f>ROUND((AG286-0.01),2)</f>
        <v>48.69</v>
      </c>
      <c r="AH287" s="134"/>
      <c r="AI287" s="135">
        <f>$C$2</f>
        <v>800</v>
      </c>
    </row>
    <row r="288" spans="1:38" customHeight="1" ht="15">
      <c r="AF288" s="16"/>
      <c r="AG288" s="133">
        <f>ROUND((AG287-0.01),2)</f>
        <v>48.68</v>
      </c>
      <c r="AH288" s="134"/>
      <c r="AI288" s="135">
        <f>$C$2</f>
        <v>800</v>
      </c>
    </row>
    <row r="289" spans="1:38" customHeight="1" ht="15">
      <c r="AF289" s="16"/>
      <c r="AG289" s="133">
        <f>ROUND((AG288-0.01),2)</f>
        <v>48.67</v>
      </c>
      <c r="AH289" s="134"/>
      <c r="AI289" s="135">
        <f>$C$2</f>
        <v>800</v>
      </c>
    </row>
    <row r="290" spans="1:38" customHeight="1" ht="15">
      <c r="AF290" s="16"/>
      <c r="AG290" s="133">
        <f>ROUND((AG289-0.01),2)</f>
        <v>48.66</v>
      </c>
      <c r="AH290" s="134"/>
      <c r="AI290" s="135">
        <f>$C$2</f>
        <v>800</v>
      </c>
    </row>
    <row r="291" spans="1:38" customHeight="1" ht="15">
      <c r="AF291" s="16"/>
      <c r="AG291" s="133">
        <f>ROUND((AG290-0.01),2)</f>
        <v>48.65</v>
      </c>
      <c r="AH291" s="134"/>
      <c r="AI291" s="135">
        <f>$C$2</f>
        <v>800</v>
      </c>
    </row>
    <row r="292" spans="1:38" customHeight="1" ht="15">
      <c r="AF292" s="16"/>
      <c r="AG292" s="133">
        <f>ROUND((AG291-0.01),2)</f>
        <v>48.64</v>
      </c>
      <c r="AH292" s="134"/>
      <c r="AI292" s="135">
        <f>$C$2</f>
        <v>800</v>
      </c>
    </row>
    <row r="293" spans="1:38" customHeight="1" ht="15">
      <c r="AF293" s="16"/>
      <c r="AG293" s="133">
        <f>ROUND((AG292-0.01),2)</f>
        <v>48.63</v>
      </c>
      <c r="AH293" s="134"/>
      <c r="AI293" s="135">
        <f>$C$2</f>
        <v>800</v>
      </c>
    </row>
    <row r="294" spans="1:38" customHeight="1" ht="15">
      <c r="AF294" s="16"/>
      <c r="AG294" s="133">
        <f>ROUND((AG293-0.01),2)</f>
        <v>48.62</v>
      </c>
      <c r="AH294" s="134"/>
      <c r="AI294" s="135">
        <f>$C$2</f>
        <v>800</v>
      </c>
    </row>
    <row r="295" spans="1:38" customHeight="1" ht="15">
      <c r="AF295" s="16"/>
      <c r="AG295" s="133">
        <f>ROUND((AG294-0.01),2)</f>
        <v>48.61</v>
      </c>
      <c r="AH295" s="134"/>
      <c r="AI295" s="135">
        <f>$C$2</f>
        <v>800</v>
      </c>
    </row>
    <row r="296" spans="1:38" customHeight="1" ht="15">
      <c r="AF296" s="16"/>
      <c r="AG296" s="133">
        <f>ROUND((AG295-0.01),2)</f>
        <v>48.6</v>
      </c>
      <c r="AH296" s="134"/>
      <c r="AI296" s="135">
        <f>$C$2</f>
        <v>800</v>
      </c>
    </row>
    <row r="297" spans="1:38" customHeight="1" ht="15">
      <c r="AF297" s="16"/>
      <c r="AG297" s="133">
        <f>ROUND((AG296-0.01),2)</f>
        <v>48.59</v>
      </c>
      <c r="AH297" s="134"/>
      <c r="AI297" s="135">
        <f>$C$2</f>
        <v>800</v>
      </c>
    </row>
    <row r="298" spans="1:38" customHeight="1" ht="15">
      <c r="AF298" s="16"/>
      <c r="AG298" s="133">
        <f>ROUND((AG297-0.01),2)</f>
        <v>48.58</v>
      </c>
      <c r="AH298" s="134"/>
      <c r="AI298" s="135">
        <f>$C$2</f>
        <v>800</v>
      </c>
    </row>
    <row r="299" spans="1:38" customHeight="1" ht="15">
      <c r="AF299" s="16"/>
      <c r="AG299" s="133">
        <f>ROUND((AG298-0.01),2)</f>
        <v>48.57</v>
      </c>
      <c r="AH299" s="134"/>
      <c r="AI299" s="135">
        <f>$C$2</f>
        <v>800</v>
      </c>
    </row>
    <row r="300" spans="1:38" customHeight="1" ht="15">
      <c r="AF300" s="16"/>
      <c r="AG300" s="133">
        <f>ROUND((AG299-0.01),2)</f>
        <v>48.56</v>
      </c>
      <c r="AH300" s="134"/>
      <c r="AI300" s="135">
        <f>$C$2</f>
        <v>800</v>
      </c>
    </row>
    <row r="301" spans="1:38" customHeight="1" ht="15">
      <c r="AF301" s="16"/>
      <c r="AG301" s="133">
        <f>ROUND((AG300-0.01),2)</f>
        <v>48.55</v>
      </c>
      <c r="AH301" s="134"/>
      <c r="AI301" s="135">
        <f>$C$2</f>
        <v>800</v>
      </c>
    </row>
    <row r="302" spans="1:38" customHeight="1" ht="15">
      <c r="AF302" s="16"/>
      <c r="AG302" s="133">
        <f>ROUND((AG301-0.01),2)</f>
        <v>48.54</v>
      </c>
      <c r="AH302" s="134"/>
      <c r="AI302" s="135">
        <f>$C$2</f>
        <v>800</v>
      </c>
    </row>
    <row r="303" spans="1:38" customHeight="1" ht="15">
      <c r="AF303" s="16"/>
      <c r="AG303" s="133">
        <f>ROUND((AG302-0.01),2)</f>
        <v>48.53</v>
      </c>
      <c r="AH303" s="134"/>
      <c r="AI303" s="135">
        <f>$C$2</f>
        <v>800</v>
      </c>
    </row>
    <row r="304" spans="1:38" customHeight="1" ht="15">
      <c r="AF304" s="16"/>
      <c r="AG304" s="133">
        <f>ROUND((AG303-0.01),2)</f>
        <v>48.52</v>
      </c>
      <c r="AH304" s="134"/>
      <c r="AI304" s="135">
        <f>$C$2</f>
        <v>800</v>
      </c>
    </row>
    <row r="305" spans="1:38" customHeight="1" ht="15">
      <c r="AF305" s="16"/>
      <c r="AG305" s="133">
        <f>ROUND((AG304-0.01),2)</f>
        <v>48.51</v>
      </c>
      <c r="AH305" s="134"/>
      <c r="AI305" s="135">
        <f>$C$2</f>
        <v>800</v>
      </c>
    </row>
    <row r="306" spans="1:38" customHeight="1" ht="15">
      <c r="AF306" s="16"/>
      <c r="AG306" s="133">
        <f>ROUND((AG305-0.01),2)</f>
        <v>48.5</v>
      </c>
      <c r="AH306" s="134"/>
      <c r="AI306" s="135">
        <f>$C$2</f>
        <v>800</v>
      </c>
    </row>
    <row r="307" spans="1:38" customHeight="1" ht="15">
      <c r="AF307" s="16"/>
      <c r="AG307" s="133">
        <f>ROUND((AG306-0.01),2)</f>
        <v>48.49</v>
      </c>
      <c r="AH307" s="134"/>
      <c r="AI307" s="135">
        <f>$C$2</f>
        <v>800</v>
      </c>
    </row>
    <row r="308" spans="1:38" customHeight="1" ht="15">
      <c r="AF308" s="16"/>
      <c r="AG308" s="133">
        <f>ROUND((AG307-0.01),2)</f>
        <v>48.48</v>
      </c>
      <c r="AH308" s="134"/>
      <c r="AI308" s="135">
        <f>$C$2</f>
        <v>800</v>
      </c>
    </row>
    <row r="309" spans="1:38" customHeight="1" ht="15">
      <c r="AF309" s="16"/>
      <c r="AG309" s="133">
        <f>ROUND((AG308-0.01),2)</f>
        <v>48.47</v>
      </c>
      <c r="AH309" s="134"/>
      <c r="AI309" s="135">
        <f>$C$2</f>
        <v>800</v>
      </c>
    </row>
    <row r="310" spans="1:38" customHeight="1" ht="15">
      <c r="AF310" s="16"/>
      <c r="AG310" s="133">
        <f>ROUND((AG309-0.01),2)</f>
        <v>48.46</v>
      </c>
      <c r="AH310" s="134"/>
      <c r="AI310" s="135">
        <f>$C$2</f>
        <v>800</v>
      </c>
    </row>
    <row r="311" spans="1:38" customHeight="1" ht="15">
      <c r="AF311" s="16"/>
      <c r="AG311" s="133">
        <f>ROUND((AG310-0.01),2)</f>
        <v>48.45</v>
      </c>
      <c r="AH311" s="134"/>
      <c r="AI311" s="135">
        <f>$C$2</f>
        <v>800</v>
      </c>
    </row>
    <row r="312" spans="1:38" customHeight="1" ht="15">
      <c r="AF312" s="16"/>
      <c r="AG312" s="133">
        <f>ROUND((AG311-0.01),2)</f>
        <v>48.44</v>
      </c>
      <c r="AH312" s="134"/>
      <c r="AI312" s="135">
        <f>$C$2</f>
        <v>800</v>
      </c>
    </row>
    <row r="313" spans="1:38" customHeight="1" ht="15">
      <c r="AF313" s="16"/>
      <c r="AG313" s="133">
        <f>ROUND((AG312-0.01),2)</f>
        <v>48.43</v>
      </c>
      <c r="AH313" s="134"/>
      <c r="AI313" s="135">
        <f>$C$2</f>
        <v>800</v>
      </c>
    </row>
    <row r="314" spans="1:38" customHeight="1" ht="15">
      <c r="AF314" s="16"/>
      <c r="AG314" s="133">
        <f>ROUND((AG313-0.01),2)</f>
        <v>48.42</v>
      </c>
      <c r="AH314" s="134"/>
      <c r="AI314" s="135">
        <f>$C$2</f>
        <v>800</v>
      </c>
    </row>
    <row r="315" spans="1:38" customHeight="1" ht="15">
      <c r="AF315" s="16"/>
      <c r="AG315" s="133">
        <f>ROUND((AG314-0.01),2)</f>
        <v>48.41</v>
      </c>
      <c r="AH315" s="134"/>
      <c r="AI315" s="135">
        <f>$C$2</f>
        <v>800</v>
      </c>
    </row>
    <row r="316" spans="1:38" customHeight="1" ht="15">
      <c r="AF316" s="16"/>
      <c r="AG316" s="133">
        <f>ROUND((AG315-0.01),2)</f>
        <v>48.4</v>
      </c>
      <c r="AH316" s="134"/>
      <c r="AI316" s="135">
        <f>$C$2</f>
        <v>800</v>
      </c>
    </row>
    <row r="317" spans="1:38" customHeight="1" ht="15">
      <c r="AF317" s="16"/>
      <c r="AG317" s="133">
        <f>ROUND((AG316-0.01),2)</f>
        <v>48.39</v>
      </c>
      <c r="AH317" s="134"/>
      <c r="AI317" s="135">
        <f>$C$2</f>
        <v>800</v>
      </c>
    </row>
    <row r="318" spans="1:38" customHeight="1" ht="15">
      <c r="AF318" s="16"/>
      <c r="AG318" s="133">
        <f>ROUND((AG317-0.01),2)</f>
        <v>48.38</v>
      </c>
      <c r="AH318" s="134"/>
      <c r="AI318" s="135">
        <f>$C$2</f>
        <v>800</v>
      </c>
    </row>
    <row r="319" spans="1:38" customHeight="1" ht="15">
      <c r="AF319" s="16"/>
      <c r="AG319" s="133">
        <f>ROUND((AG318-0.01),2)</f>
        <v>48.37</v>
      </c>
      <c r="AH319" s="134"/>
      <c r="AI319" s="135">
        <f>$C$2</f>
        <v>800</v>
      </c>
    </row>
    <row r="320" spans="1:38" customHeight="1" ht="15">
      <c r="AF320" s="16"/>
      <c r="AG320" s="133">
        <f>ROUND((AG319-0.01),2)</f>
        <v>48.36</v>
      </c>
      <c r="AH320" s="134"/>
      <c r="AI320" s="135">
        <f>$C$2</f>
        <v>800</v>
      </c>
    </row>
    <row r="321" spans="1:38" customHeight="1" ht="15">
      <c r="AF321" s="16"/>
      <c r="AG321" s="133">
        <f>ROUND((AG320-0.01),2)</f>
        <v>48.35</v>
      </c>
      <c r="AH321" s="134"/>
      <c r="AI321" s="135">
        <f>$C$2</f>
        <v>800</v>
      </c>
    </row>
    <row r="322" spans="1:38" customHeight="1" ht="15">
      <c r="AF322" s="16"/>
      <c r="AG322" s="133">
        <f>ROUND((AG321-0.01),2)</f>
        <v>48.34</v>
      </c>
      <c r="AH322" s="134"/>
      <c r="AI322" s="135">
        <f>$C$2</f>
        <v>800</v>
      </c>
    </row>
    <row r="323" spans="1:38" customHeight="1" ht="15">
      <c r="AF323" s="16"/>
      <c r="AG323" s="133">
        <f>ROUND((AG322-0.01),2)</f>
        <v>48.33</v>
      </c>
      <c r="AH323" s="134"/>
      <c r="AI323" s="135">
        <f>$C$2</f>
        <v>800</v>
      </c>
    </row>
    <row r="324" spans="1:38" customHeight="1" ht="15">
      <c r="AF324" s="16"/>
      <c r="AG324" s="133">
        <f>ROUND((AG323-0.01),2)</f>
        <v>48.32</v>
      </c>
      <c r="AH324" s="134"/>
      <c r="AI324" s="135">
        <f>$C$2</f>
        <v>800</v>
      </c>
    </row>
    <row r="325" spans="1:38" customHeight="1" ht="15">
      <c r="AF325" s="16"/>
      <c r="AG325" s="133">
        <f>ROUND((AG324-0.01),2)</f>
        <v>48.31</v>
      </c>
      <c r="AH325" s="134"/>
      <c r="AI325" s="135">
        <f>$C$2</f>
        <v>800</v>
      </c>
    </row>
    <row r="326" spans="1:38" customHeight="1" ht="15">
      <c r="AF326" s="16"/>
      <c r="AG326" s="133">
        <f>ROUND((AG325-0.01),2)</f>
        <v>48.3</v>
      </c>
      <c r="AH326" s="134"/>
      <c r="AI326" s="135">
        <f>$C$2</f>
        <v>800</v>
      </c>
    </row>
    <row r="327" spans="1:38" customHeight="1" ht="15">
      <c r="AF327" s="16"/>
      <c r="AG327" s="133">
        <f>ROUND((AG326-0.01),2)</f>
        <v>48.29</v>
      </c>
      <c r="AH327" s="134"/>
      <c r="AI327" s="135">
        <f>$C$2</f>
        <v>800</v>
      </c>
    </row>
    <row r="328" spans="1:38" customHeight="1" ht="15">
      <c r="AF328" s="16"/>
      <c r="AG328" s="133">
        <f>ROUND((AG327-0.01),2)</f>
        <v>48.28</v>
      </c>
      <c r="AH328" s="134"/>
      <c r="AI328" s="135">
        <f>$C$2</f>
        <v>800</v>
      </c>
    </row>
    <row r="329" spans="1:38" customHeight="1" ht="15">
      <c r="AF329" s="16"/>
      <c r="AG329" s="133">
        <f>ROUND((AG328-0.01),2)</f>
        <v>48.27</v>
      </c>
      <c r="AH329" s="134"/>
      <c r="AI329" s="135">
        <f>$C$2</f>
        <v>800</v>
      </c>
    </row>
    <row r="330" spans="1:38" customHeight="1" ht="15">
      <c r="AF330" s="16"/>
      <c r="AG330" s="133">
        <f>ROUND((AG329-0.01),2)</f>
        <v>48.26</v>
      </c>
      <c r="AH330" s="134"/>
      <c r="AI330" s="135">
        <f>$C$2</f>
        <v>800</v>
      </c>
    </row>
    <row r="331" spans="1:38" customHeight="1" ht="15">
      <c r="AF331" s="16"/>
      <c r="AG331" s="133">
        <f>ROUND((AG330-0.01),2)</f>
        <v>48.25</v>
      </c>
      <c r="AH331" s="134"/>
      <c r="AI331" s="135">
        <f>$C$2</f>
        <v>800</v>
      </c>
    </row>
    <row r="332" spans="1:38" customHeight="1" ht="15">
      <c r="AF332" s="16"/>
      <c r="AG332" s="133">
        <f>ROUND((AG331-0.01),2)</f>
        <v>48.24</v>
      </c>
      <c r="AH332" s="134"/>
      <c r="AI332" s="135">
        <f>$C$2</f>
        <v>800</v>
      </c>
    </row>
    <row r="333" spans="1:38" customHeight="1" ht="15">
      <c r="AF333" s="16"/>
      <c r="AG333" s="133">
        <f>ROUND((AG332-0.01),2)</f>
        <v>48.23</v>
      </c>
      <c r="AH333" s="134"/>
      <c r="AI333" s="135">
        <f>$C$2</f>
        <v>800</v>
      </c>
    </row>
    <row r="334" spans="1:38" customHeight="1" ht="15">
      <c r="AF334" s="16"/>
      <c r="AG334" s="133">
        <f>ROUND((AG333-0.01),2)</f>
        <v>48.22</v>
      </c>
      <c r="AH334" s="134"/>
      <c r="AI334" s="135">
        <f>$C$2</f>
        <v>800</v>
      </c>
    </row>
    <row r="335" spans="1:38" customHeight="1" ht="15">
      <c r="AF335" s="16"/>
      <c r="AG335" s="133">
        <f>ROUND((AG334-0.01),2)</f>
        <v>48.21</v>
      </c>
      <c r="AH335" s="134"/>
      <c r="AI335" s="135">
        <f>$C$2</f>
        <v>800</v>
      </c>
    </row>
    <row r="336" spans="1:38" customHeight="1" ht="15">
      <c r="AF336" s="16"/>
      <c r="AG336" s="133">
        <f>ROUND((AG335-0.01),2)</f>
        <v>48.2</v>
      </c>
      <c r="AH336" s="134"/>
      <c r="AI336" s="135">
        <f>$C$2</f>
        <v>800</v>
      </c>
    </row>
    <row r="337" spans="1:38" customHeight="1" ht="15">
      <c r="AF337" s="16"/>
      <c r="AG337" s="133">
        <f>ROUND((AG336-0.01),2)</f>
        <v>48.19</v>
      </c>
      <c r="AH337" s="134"/>
      <c r="AI337" s="135">
        <f>$C$2</f>
        <v>800</v>
      </c>
    </row>
    <row r="338" spans="1:38" customHeight="1" ht="15">
      <c r="AF338" s="16"/>
      <c r="AG338" s="133">
        <f>ROUND((AG337-0.01),2)</f>
        <v>48.18</v>
      </c>
      <c r="AH338" s="134"/>
      <c r="AI338" s="135">
        <f>$C$2</f>
        <v>800</v>
      </c>
    </row>
    <row r="339" spans="1:38" customHeight="1" ht="15">
      <c r="AF339" s="16"/>
      <c r="AG339" s="133">
        <f>ROUND((AG338-0.01),2)</f>
        <v>48.17</v>
      </c>
      <c r="AH339" s="134"/>
      <c r="AI339" s="135">
        <f>$C$2</f>
        <v>800</v>
      </c>
    </row>
    <row r="340" spans="1:38" customHeight="1" ht="15">
      <c r="AF340" s="16"/>
      <c r="AG340" s="133">
        <f>ROUND((AG339-0.01),2)</f>
        <v>48.16</v>
      </c>
      <c r="AH340" s="134"/>
      <c r="AI340" s="135">
        <f>$C$2</f>
        <v>800</v>
      </c>
    </row>
    <row r="341" spans="1:38" customHeight="1" ht="15">
      <c r="AF341" s="16"/>
      <c r="AG341" s="133">
        <f>ROUND((AG340-0.01),2)</f>
        <v>48.15</v>
      </c>
      <c r="AH341" s="134"/>
      <c r="AI341" s="135">
        <f>$C$2</f>
        <v>800</v>
      </c>
    </row>
    <row r="342" spans="1:38" customHeight="1" ht="15">
      <c r="AF342" s="16"/>
      <c r="AG342" s="133">
        <f>ROUND((AG341-0.01),2)</f>
        <v>48.14</v>
      </c>
      <c r="AH342" s="134"/>
      <c r="AI342" s="135">
        <f>$C$2</f>
        <v>800</v>
      </c>
    </row>
    <row r="343" spans="1:38" customHeight="1" ht="15">
      <c r="AF343" s="16"/>
      <c r="AG343" s="133">
        <f>ROUND((AG342-0.01),2)</f>
        <v>48.13</v>
      </c>
      <c r="AH343" s="134"/>
      <c r="AI343" s="135">
        <f>$C$2</f>
        <v>800</v>
      </c>
    </row>
    <row r="344" spans="1:38" customHeight="1" ht="15">
      <c r="AF344" s="16"/>
      <c r="AG344" s="133">
        <f>ROUND((AG343-0.01),2)</f>
        <v>48.12</v>
      </c>
      <c r="AH344" s="134"/>
      <c r="AI344" s="135">
        <f>$C$2</f>
        <v>800</v>
      </c>
    </row>
    <row r="345" spans="1:38" customHeight="1" ht="15">
      <c r="AF345" s="16"/>
      <c r="AG345" s="133">
        <f>ROUND((AG344-0.01),2)</f>
        <v>48.11</v>
      </c>
      <c r="AH345" s="134"/>
      <c r="AI345" s="135">
        <f>$C$2</f>
        <v>800</v>
      </c>
    </row>
    <row r="346" spans="1:38" customHeight="1" ht="15">
      <c r="AF346" s="16"/>
      <c r="AG346" s="133">
        <f>ROUND((AG345-0.01),2)</f>
        <v>48.1</v>
      </c>
      <c r="AH346" s="134"/>
      <c r="AI346" s="135">
        <f>$C$2</f>
        <v>800</v>
      </c>
    </row>
    <row r="347" spans="1:38" customHeight="1" ht="15">
      <c r="AF347" s="16"/>
      <c r="AG347" s="133">
        <f>ROUND((AG346-0.01),2)</f>
        <v>48.09</v>
      </c>
      <c r="AH347" s="134"/>
      <c r="AI347" s="135">
        <f>$C$2</f>
        <v>800</v>
      </c>
    </row>
    <row r="348" spans="1:38" customHeight="1" ht="15">
      <c r="AF348" s="16"/>
      <c r="AG348" s="133">
        <f>ROUND((AG347-0.01),2)</f>
        <v>48.08</v>
      </c>
      <c r="AH348" s="134"/>
      <c r="AI348" s="135">
        <f>$C$2</f>
        <v>800</v>
      </c>
    </row>
    <row r="349" spans="1:38" customHeight="1" ht="15">
      <c r="AF349" s="16"/>
      <c r="AG349" s="133">
        <f>ROUND((AG348-0.01),2)</f>
        <v>48.07</v>
      </c>
      <c r="AH349" s="134"/>
      <c r="AI349" s="135">
        <f>$C$2</f>
        <v>800</v>
      </c>
    </row>
    <row r="350" spans="1:38" customHeight="1" ht="15">
      <c r="AF350" s="16"/>
      <c r="AG350" s="133">
        <f>ROUND((AG349-0.01),2)</f>
        <v>48.06</v>
      </c>
      <c r="AH350" s="134"/>
      <c r="AI350" s="135">
        <f>$C$2</f>
        <v>800</v>
      </c>
    </row>
    <row r="351" spans="1:38" customHeight="1" ht="15">
      <c r="AF351" s="16"/>
      <c r="AG351" s="133">
        <f>ROUND((AG350-0.01),2)</f>
        <v>48.05</v>
      </c>
      <c r="AH351" s="134"/>
      <c r="AI351" s="135">
        <f>$C$2</f>
        <v>800</v>
      </c>
    </row>
    <row r="352" spans="1:38" customHeight="1" ht="15">
      <c r="AF352" s="16"/>
      <c r="AG352" s="133">
        <f>ROUND((AG351-0.01),2)</f>
        <v>48.04</v>
      </c>
      <c r="AH352" s="134"/>
      <c r="AI352" s="135">
        <f>$C$2</f>
        <v>800</v>
      </c>
    </row>
    <row r="353" spans="1:38" customHeight="1" ht="15">
      <c r="AF353" s="16"/>
      <c r="AG353" s="133">
        <f>ROUND((AG352-0.01),2)</f>
        <v>48.03</v>
      </c>
      <c r="AH353" s="134"/>
      <c r="AI353" s="135">
        <f>$C$2</f>
        <v>800</v>
      </c>
    </row>
    <row r="354" spans="1:38" customHeight="1" ht="15">
      <c r="AF354" s="16"/>
      <c r="AG354" s="133">
        <f>ROUND((AG353-0.01),2)</f>
        <v>48.02</v>
      </c>
      <c r="AH354" s="134"/>
      <c r="AI354" s="135">
        <f>$C$2</f>
        <v>800</v>
      </c>
    </row>
    <row r="355" spans="1:38" customHeight="1" ht="15">
      <c r="AF355" s="16"/>
      <c r="AG355" s="133">
        <f>ROUND((AG354-0.01),2)</f>
        <v>48.01</v>
      </c>
      <c r="AH355" s="134"/>
      <c r="AI355" s="135">
        <f>$C$2</f>
        <v>800</v>
      </c>
    </row>
    <row r="356" spans="1:38" customHeight="1" ht="15">
      <c r="AF356" s="16"/>
      <c r="AG356" s="136">
        <f>ROUND((AG355-0.01),2)</f>
        <v>48</v>
      </c>
      <c r="AH356" s="137"/>
      <c r="AI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H105:Z105"/>
    <mergeCell ref="S107:Z107"/>
    <mergeCell ref="E1:H1"/>
    <mergeCell ref="AA2:AD2"/>
    <mergeCell ref="AA3:AD3"/>
    <mergeCell ref="B4:D4"/>
    <mergeCell ref="S4:AC4"/>
  </mergeCells>
  <conditionalFormatting sqref="AD8">
    <cfRule type="cellIs" dxfId="0" priority="1" operator="lessThan">
      <formula>0</formula>
    </cfRule>
  </conditionalFormatting>
  <conditionalFormatting sqref="AD9">
    <cfRule type="cellIs" dxfId="0" priority="2" operator="lessThan">
      <formula>0</formula>
    </cfRule>
  </conditionalFormatting>
  <conditionalFormatting sqref="AD10">
    <cfRule type="cellIs" dxfId="0" priority="3" operator="lessThan">
      <formula>0</formula>
    </cfRule>
  </conditionalFormatting>
  <conditionalFormatting sqref="AD11">
    <cfRule type="cellIs" dxfId="0" priority="4" operator="lessThan">
      <formula>0</formula>
    </cfRule>
  </conditionalFormatting>
  <conditionalFormatting sqref="AD12">
    <cfRule type="cellIs" dxfId="0" priority="5" operator="lessThan">
      <formula>0</formula>
    </cfRule>
  </conditionalFormatting>
  <conditionalFormatting sqref="AD13">
    <cfRule type="cellIs" dxfId="0" priority="6" operator="lessThan">
      <formula>0</formula>
    </cfRule>
  </conditionalFormatting>
  <conditionalFormatting sqref="AD14">
    <cfRule type="cellIs" dxfId="0" priority="7" operator="lessThan">
      <formula>0</formula>
    </cfRule>
  </conditionalFormatting>
  <conditionalFormatting sqref="AD15">
    <cfRule type="cellIs" dxfId="0" priority="8" operator="lessThan">
      <formula>0</formula>
    </cfRule>
  </conditionalFormatting>
  <conditionalFormatting sqref="AD16">
    <cfRule type="cellIs" dxfId="0" priority="9" operator="lessThan">
      <formula>0</formula>
    </cfRule>
  </conditionalFormatting>
  <conditionalFormatting sqref="AD17">
    <cfRule type="cellIs" dxfId="0" priority="10" operator="lessThan">
      <formula>0</formula>
    </cfRule>
  </conditionalFormatting>
  <conditionalFormatting sqref="AD18">
    <cfRule type="cellIs" dxfId="0" priority="11" operator="lessThan">
      <formula>0</formula>
    </cfRule>
  </conditionalFormatting>
  <conditionalFormatting sqref="AD19">
    <cfRule type="cellIs" dxfId="0" priority="12" operator="lessThan">
      <formula>0</formula>
    </cfRule>
  </conditionalFormatting>
  <conditionalFormatting sqref="AD20">
    <cfRule type="cellIs" dxfId="0" priority="13" operator="lessThan">
      <formula>0</formula>
    </cfRule>
  </conditionalFormatting>
  <conditionalFormatting sqref="AD21">
    <cfRule type="cellIs" dxfId="0" priority="14" operator="lessThan">
      <formula>0</formula>
    </cfRule>
  </conditionalFormatting>
  <conditionalFormatting sqref="AD22">
    <cfRule type="cellIs" dxfId="0" priority="15" operator="lessThan">
      <formula>0</formula>
    </cfRule>
  </conditionalFormatting>
  <conditionalFormatting sqref="AD23">
    <cfRule type="cellIs" dxfId="0" priority="16" operator="lessThan">
      <formula>0</formula>
    </cfRule>
  </conditionalFormatting>
  <conditionalFormatting sqref="AD24">
    <cfRule type="cellIs" dxfId="0" priority="17" operator="lessThan">
      <formula>0</formula>
    </cfRule>
  </conditionalFormatting>
  <conditionalFormatting sqref="AD25">
    <cfRule type="cellIs" dxfId="0" priority="18" operator="lessThan">
      <formula>0</formula>
    </cfRule>
  </conditionalFormatting>
  <conditionalFormatting sqref="AD26">
    <cfRule type="cellIs" dxfId="0" priority="19" operator="lessThan">
      <formula>0</formula>
    </cfRule>
  </conditionalFormatting>
  <conditionalFormatting sqref="AD27">
    <cfRule type="cellIs" dxfId="0" priority="20" operator="lessThan">
      <formula>0</formula>
    </cfRule>
  </conditionalFormatting>
  <conditionalFormatting sqref="AD28">
    <cfRule type="cellIs" dxfId="0" priority="21" operator="lessThan">
      <formula>0</formula>
    </cfRule>
  </conditionalFormatting>
  <conditionalFormatting sqref="AD29">
    <cfRule type="cellIs" dxfId="0" priority="22" operator="lessThan">
      <formula>0</formula>
    </cfRule>
  </conditionalFormatting>
  <conditionalFormatting sqref="AD30">
    <cfRule type="cellIs" dxfId="0" priority="23" operator="lessThan">
      <formula>0</formula>
    </cfRule>
  </conditionalFormatting>
  <conditionalFormatting sqref="AD31">
    <cfRule type="cellIs" dxfId="0" priority="24" operator="lessThan">
      <formula>0</formula>
    </cfRule>
  </conditionalFormatting>
  <conditionalFormatting sqref="AD32">
    <cfRule type="cellIs" dxfId="0" priority="25" operator="lessThan">
      <formula>0</formula>
    </cfRule>
  </conditionalFormatting>
  <conditionalFormatting sqref="AD33">
    <cfRule type="cellIs" dxfId="0" priority="26" operator="lessThan">
      <formula>0</formula>
    </cfRule>
  </conditionalFormatting>
  <conditionalFormatting sqref="AD34">
    <cfRule type="cellIs" dxfId="0" priority="27" operator="lessThan">
      <formula>0</formula>
    </cfRule>
  </conditionalFormatting>
  <conditionalFormatting sqref="AD35">
    <cfRule type="cellIs" dxfId="0" priority="28" operator="lessThan">
      <formula>0</formula>
    </cfRule>
  </conditionalFormatting>
  <conditionalFormatting sqref="AD36">
    <cfRule type="cellIs" dxfId="0" priority="29" operator="lessThan">
      <formula>0</formula>
    </cfRule>
  </conditionalFormatting>
  <conditionalFormatting sqref="AD37">
    <cfRule type="cellIs" dxfId="0" priority="30" operator="lessThan">
      <formula>0</formula>
    </cfRule>
  </conditionalFormatting>
  <conditionalFormatting sqref="AD38">
    <cfRule type="cellIs" dxfId="0" priority="31" operator="lessThan">
      <formula>0</formula>
    </cfRule>
  </conditionalFormatting>
  <conditionalFormatting sqref="AD39">
    <cfRule type="cellIs" dxfId="0" priority="32" operator="lessThan">
      <formula>0</formula>
    </cfRule>
  </conditionalFormatting>
  <conditionalFormatting sqref="AD40">
    <cfRule type="cellIs" dxfId="0" priority="33" operator="lessThan">
      <formula>0</formula>
    </cfRule>
  </conditionalFormatting>
  <conditionalFormatting sqref="AD41">
    <cfRule type="cellIs" dxfId="0" priority="34" operator="lessThan">
      <formula>0</formula>
    </cfRule>
  </conditionalFormatting>
  <conditionalFormatting sqref="AD42">
    <cfRule type="cellIs" dxfId="0" priority="35" operator="lessThan">
      <formula>0</formula>
    </cfRule>
  </conditionalFormatting>
  <conditionalFormatting sqref="AD43">
    <cfRule type="cellIs" dxfId="0" priority="36" operator="lessThan">
      <formula>0</formula>
    </cfRule>
  </conditionalFormatting>
  <conditionalFormatting sqref="AD44">
    <cfRule type="cellIs" dxfId="0" priority="37" operator="lessThan">
      <formula>0</formula>
    </cfRule>
  </conditionalFormatting>
  <conditionalFormatting sqref="AD45">
    <cfRule type="cellIs" dxfId="0" priority="38" operator="lessThan">
      <formula>0</formula>
    </cfRule>
  </conditionalFormatting>
  <conditionalFormatting sqref="AD46">
    <cfRule type="cellIs" dxfId="0" priority="39" operator="lessThan">
      <formula>0</formula>
    </cfRule>
  </conditionalFormatting>
  <conditionalFormatting sqref="AD47">
    <cfRule type="cellIs" dxfId="0" priority="40" operator="lessThan">
      <formula>0</formula>
    </cfRule>
  </conditionalFormatting>
  <conditionalFormatting sqref="AD48">
    <cfRule type="cellIs" dxfId="0" priority="41" operator="lessThan">
      <formula>0</formula>
    </cfRule>
  </conditionalFormatting>
  <conditionalFormatting sqref="AD49">
    <cfRule type="cellIs" dxfId="0" priority="42" operator="lessThan">
      <formula>0</formula>
    </cfRule>
  </conditionalFormatting>
  <conditionalFormatting sqref="AD50">
    <cfRule type="cellIs" dxfId="0" priority="43" operator="lessThan">
      <formula>0</formula>
    </cfRule>
  </conditionalFormatting>
  <conditionalFormatting sqref="AD51">
    <cfRule type="cellIs" dxfId="0" priority="44" operator="lessThan">
      <formula>0</formula>
    </cfRule>
  </conditionalFormatting>
  <conditionalFormatting sqref="AD52">
    <cfRule type="cellIs" dxfId="0" priority="45" operator="lessThan">
      <formula>0</formula>
    </cfRule>
  </conditionalFormatting>
  <conditionalFormatting sqref="AD53">
    <cfRule type="cellIs" dxfId="0" priority="46" operator="lessThan">
      <formula>0</formula>
    </cfRule>
  </conditionalFormatting>
  <conditionalFormatting sqref="AD54">
    <cfRule type="cellIs" dxfId="0" priority="47" operator="lessThan">
      <formula>0</formula>
    </cfRule>
  </conditionalFormatting>
  <conditionalFormatting sqref="AD55">
    <cfRule type="cellIs" dxfId="0" priority="48" operator="lessThan">
      <formula>0</formula>
    </cfRule>
  </conditionalFormatting>
  <conditionalFormatting sqref="AD56">
    <cfRule type="cellIs" dxfId="0" priority="49" operator="lessThan">
      <formula>0</formula>
    </cfRule>
  </conditionalFormatting>
  <conditionalFormatting sqref="AD57">
    <cfRule type="cellIs" dxfId="0" priority="50" operator="lessThan">
      <formula>0</formula>
    </cfRule>
  </conditionalFormatting>
  <conditionalFormatting sqref="AD58">
    <cfRule type="cellIs" dxfId="0" priority="51" operator="lessThan">
      <formula>0</formula>
    </cfRule>
  </conditionalFormatting>
  <conditionalFormatting sqref="AD59">
    <cfRule type="cellIs" dxfId="0" priority="52" operator="lessThan">
      <formula>0</formula>
    </cfRule>
  </conditionalFormatting>
  <conditionalFormatting sqref="AD60">
    <cfRule type="cellIs" dxfId="0" priority="53" operator="lessThan">
      <formula>0</formula>
    </cfRule>
  </conditionalFormatting>
  <conditionalFormatting sqref="AD61">
    <cfRule type="cellIs" dxfId="0" priority="54" operator="lessThan">
      <formula>0</formula>
    </cfRule>
  </conditionalFormatting>
  <conditionalFormatting sqref="AD62">
    <cfRule type="cellIs" dxfId="0" priority="55" operator="lessThan">
      <formula>0</formula>
    </cfRule>
  </conditionalFormatting>
  <conditionalFormatting sqref="AD63">
    <cfRule type="cellIs" dxfId="0" priority="56" operator="lessThan">
      <formula>0</formula>
    </cfRule>
  </conditionalFormatting>
  <conditionalFormatting sqref="AD64">
    <cfRule type="cellIs" dxfId="0" priority="57" operator="lessThan">
      <formula>0</formula>
    </cfRule>
  </conditionalFormatting>
  <conditionalFormatting sqref="AD65">
    <cfRule type="cellIs" dxfId="0" priority="58" operator="lessThan">
      <formula>0</formula>
    </cfRule>
  </conditionalFormatting>
  <conditionalFormatting sqref="AD66">
    <cfRule type="cellIs" dxfId="0" priority="59" operator="lessThan">
      <formula>0</formula>
    </cfRule>
  </conditionalFormatting>
  <conditionalFormatting sqref="AD67">
    <cfRule type="cellIs" dxfId="0" priority="60" operator="lessThan">
      <formula>0</formula>
    </cfRule>
  </conditionalFormatting>
  <conditionalFormatting sqref="AD68">
    <cfRule type="cellIs" dxfId="0" priority="61" operator="lessThan">
      <formula>0</formula>
    </cfRule>
  </conditionalFormatting>
  <conditionalFormatting sqref="AD69">
    <cfRule type="cellIs" dxfId="0" priority="62" operator="lessThan">
      <formula>0</formula>
    </cfRule>
  </conditionalFormatting>
  <conditionalFormatting sqref="AD70">
    <cfRule type="cellIs" dxfId="0" priority="63" operator="lessThan">
      <formula>0</formula>
    </cfRule>
  </conditionalFormatting>
  <conditionalFormatting sqref="AD71">
    <cfRule type="cellIs" dxfId="0" priority="64" operator="lessThan">
      <formula>0</formula>
    </cfRule>
  </conditionalFormatting>
  <conditionalFormatting sqref="AD72">
    <cfRule type="cellIs" dxfId="0" priority="65" operator="lessThan">
      <formula>0</formula>
    </cfRule>
  </conditionalFormatting>
  <conditionalFormatting sqref="AD73">
    <cfRule type="cellIs" dxfId="0" priority="66" operator="lessThan">
      <formula>0</formula>
    </cfRule>
  </conditionalFormatting>
  <conditionalFormatting sqref="AD74">
    <cfRule type="cellIs" dxfId="0" priority="67" operator="lessThan">
      <formula>0</formula>
    </cfRule>
  </conditionalFormatting>
  <conditionalFormatting sqref="AD75">
    <cfRule type="cellIs" dxfId="0" priority="68" operator="lessThan">
      <formula>0</formula>
    </cfRule>
  </conditionalFormatting>
  <conditionalFormatting sqref="AD76">
    <cfRule type="cellIs" dxfId="0" priority="69" operator="lessThan">
      <formula>0</formula>
    </cfRule>
  </conditionalFormatting>
  <conditionalFormatting sqref="AD77">
    <cfRule type="cellIs" dxfId="0" priority="70" operator="lessThan">
      <formula>0</formula>
    </cfRule>
  </conditionalFormatting>
  <conditionalFormatting sqref="AD78">
    <cfRule type="cellIs" dxfId="0" priority="71" operator="lessThan">
      <formula>0</formula>
    </cfRule>
  </conditionalFormatting>
  <conditionalFormatting sqref="AD79">
    <cfRule type="cellIs" dxfId="0" priority="72" operator="lessThan">
      <formula>0</formula>
    </cfRule>
  </conditionalFormatting>
  <conditionalFormatting sqref="AD80">
    <cfRule type="cellIs" dxfId="0" priority="73" operator="lessThan">
      <formula>0</formula>
    </cfRule>
  </conditionalFormatting>
  <conditionalFormatting sqref="AD81">
    <cfRule type="cellIs" dxfId="0" priority="74" operator="lessThan">
      <formula>0</formula>
    </cfRule>
  </conditionalFormatting>
  <conditionalFormatting sqref="AD82">
    <cfRule type="cellIs" dxfId="0" priority="75" operator="lessThan">
      <formula>0</formula>
    </cfRule>
  </conditionalFormatting>
  <conditionalFormatting sqref="AD83">
    <cfRule type="cellIs" dxfId="0" priority="76" operator="lessThan">
      <formula>0</formula>
    </cfRule>
  </conditionalFormatting>
  <conditionalFormatting sqref="AD84">
    <cfRule type="cellIs" dxfId="0" priority="77" operator="lessThan">
      <formula>0</formula>
    </cfRule>
  </conditionalFormatting>
  <conditionalFormatting sqref="AD85">
    <cfRule type="cellIs" dxfId="0" priority="78" operator="lessThan">
      <formula>0</formula>
    </cfRule>
  </conditionalFormatting>
  <conditionalFormatting sqref="AD86">
    <cfRule type="cellIs" dxfId="0" priority="79" operator="lessThan">
      <formula>0</formula>
    </cfRule>
  </conditionalFormatting>
  <conditionalFormatting sqref="AD87">
    <cfRule type="cellIs" dxfId="0" priority="80" operator="lessThan">
      <formula>0</formula>
    </cfRule>
  </conditionalFormatting>
  <conditionalFormatting sqref="AD88">
    <cfRule type="cellIs" dxfId="0" priority="81" operator="lessThan">
      <formula>0</formula>
    </cfRule>
  </conditionalFormatting>
  <conditionalFormatting sqref="AD89">
    <cfRule type="cellIs" dxfId="0" priority="82" operator="lessThan">
      <formula>0</formula>
    </cfRule>
  </conditionalFormatting>
  <conditionalFormatting sqref="AD90">
    <cfRule type="cellIs" dxfId="0" priority="83" operator="lessThan">
      <formula>0</formula>
    </cfRule>
  </conditionalFormatting>
  <conditionalFormatting sqref="AD91">
    <cfRule type="cellIs" dxfId="0" priority="84" operator="lessThan">
      <formula>0</formula>
    </cfRule>
  </conditionalFormatting>
  <conditionalFormatting sqref="AD92">
    <cfRule type="cellIs" dxfId="0" priority="85" operator="lessThan">
      <formula>0</formula>
    </cfRule>
  </conditionalFormatting>
  <conditionalFormatting sqref="AD93">
    <cfRule type="cellIs" dxfId="0" priority="86" operator="lessThan">
      <formula>0</formula>
    </cfRule>
  </conditionalFormatting>
  <conditionalFormatting sqref="AD94">
    <cfRule type="cellIs" dxfId="0" priority="87" operator="lessThan">
      <formula>0</formula>
    </cfRule>
  </conditionalFormatting>
  <conditionalFormatting sqref="AD95">
    <cfRule type="cellIs" dxfId="0" priority="88" operator="lessThan">
      <formula>0</formula>
    </cfRule>
  </conditionalFormatting>
  <conditionalFormatting sqref="AD96">
    <cfRule type="cellIs" dxfId="0" priority="89" operator="lessThan">
      <formula>0</formula>
    </cfRule>
  </conditionalFormatting>
  <conditionalFormatting sqref="AD97">
    <cfRule type="cellIs" dxfId="0" priority="90" operator="lessThan">
      <formula>0</formula>
    </cfRule>
  </conditionalFormatting>
  <conditionalFormatting sqref="AD98">
    <cfRule type="cellIs" dxfId="0" priority="91" operator="lessThan">
      <formula>0</formula>
    </cfRule>
  </conditionalFormatting>
  <conditionalFormatting sqref="AD99">
    <cfRule type="cellIs" dxfId="0" priority="92" operator="lessThan">
      <formula>0</formula>
    </cfRule>
  </conditionalFormatting>
  <conditionalFormatting sqref="AD100">
    <cfRule type="cellIs" dxfId="0" priority="93" operator="lessThan">
      <formula>0</formula>
    </cfRule>
  </conditionalFormatting>
  <conditionalFormatting sqref="AD101">
    <cfRule type="cellIs" dxfId="0" priority="94" operator="lessThan">
      <formula>0</formula>
    </cfRule>
  </conditionalFormatting>
  <conditionalFormatting sqref="AD102">
    <cfRule type="cellIs" dxfId="0" priority="95" operator="lessThan">
      <formula>0</formula>
    </cfRule>
  </conditionalFormatting>
  <conditionalFormatting sqref="AD103">
    <cfRule type="cellIs" dxfId="0" priority="96" operator="lessThan">
      <formula>0</formula>
    </cfRule>
  </conditionalFormatting>
  <conditionalFormatting sqref="AC8">
    <cfRule type="cellIs" dxfId="1" priority="97" operator="between">
      <formula>0</formula>
      <formula>1000000</formula>
    </cfRule>
  </conditionalFormatting>
  <conditionalFormatting sqref="AC9">
    <cfRule type="cellIs" dxfId="1" priority="98" operator="between">
      <formula>0</formula>
      <formula>1000000</formula>
    </cfRule>
  </conditionalFormatting>
  <conditionalFormatting sqref="AC10">
    <cfRule type="cellIs" dxfId="1" priority="99" operator="between">
      <formula>0</formula>
      <formula>1000000</formula>
    </cfRule>
  </conditionalFormatting>
  <conditionalFormatting sqref="AC11">
    <cfRule type="cellIs" dxfId="1" priority="100" operator="between">
      <formula>0</formula>
      <formula>1000000</formula>
    </cfRule>
  </conditionalFormatting>
  <conditionalFormatting sqref="AC12">
    <cfRule type="cellIs" dxfId="1" priority="101" operator="between">
      <formula>0</formula>
      <formula>1000000</formula>
    </cfRule>
  </conditionalFormatting>
  <conditionalFormatting sqref="AC13">
    <cfRule type="cellIs" dxfId="1" priority="102" operator="between">
      <formula>0</formula>
      <formula>1000000</formula>
    </cfRule>
  </conditionalFormatting>
  <conditionalFormatting sqref="AC14">
    <cfRule type="cellIs" dxfId="1" priority="103" operator="between">
      <formula>0</formula>
      <formula>1000000</formula>
    </cfRule>
  </conditionalFormatting>
  <conditionalFormatting sqref="AC15">
    <cfRule type="cellIs" dxfId="1" priority="104" operator="between">
      <formula>0</formula>
      <formula>1000000</formula>
    </cfRule>
  </conditionalFormatting>
  <conditionalFormatting sqref="AC16">
    <cfRule type="cellIs" dxfId="1" priority="105" operator="between">
      <formula>0</formula>
      <formula>1000000</formula>
    </cfRule>
  </conditionalFormatting>
  <conditionalFormatting sqref="AC17">
    <cfRule type="cellIs" dxfId="1" priority="106" operator="between">
      <formula>0</formula>
      <formula>1000000</formula>
    </cfRule>
  </conditionalFormatting>
  <conditionalFormatting sqref="AC18">
    <cfRule type="cellIs" dxfId="1" priority="107" operator="between">
      <formula>0</formula>
      <formula>1000000</formula>
    </cfRule>
  </conditionalFormatting>
  <conditionalFormatting sqref="AC19">
    <cfRule type="cellIs" dxfId="1" priority="108" operator="between">
      <formula>0</formula>
      <formula>1000000</formula>
    </cfRule>
  </conditionalFormatting>
  <conditionalFormatting sqref="AC20">
    <cfRule type="cellIs" dxfId="1" priority="109" operator="between">
      <formula>0</formula>
      <formula>1000000</formula>
    </cfRule>
  </conditionalFormatting>
  <conditionalFormatting sqref="AC21">
    <cfRule type="cellIs" dxfId="1" priority="110" operator="between">
      <formula>0</formula>
      <formula>1000000</formula>
    </cfRule>
  </conditionalFormatting>
  <conditionalFormatting sqref="AC22">
    <cfRule type="cellIs" dxfId="1" priority="111" operator="between">
      <formula>0</formula>
      <formula>1000000</formula>
    </cfRule>
  </conditionalFormatting>
  <conditionalFormatting sqref="AC23">
    <cfRule type="cellIs" dxfId="1" priority="112" operator="between">
      <formula>0</formula>
      <formula>1000000</formula>
    </cfRule>
  </conditionalFormatting>
  <conditionalFormatting sqref="AC24">
    <cfRule type="cellIs" dxfId="1" priority="113" operator="between">
      <formula>0</formula>
      <formula>1000000</formula>
    </cfRule>
  </conditionalFormatting>
  <conditionalFormatting sqref="AC25">
    <cfRule type="cellIs" dxfId="1" priority="114" operator="between">
      <formula>0</formula>
      <formula>1000000</formula>
    </cfRule>
  </conditionalFormatting>
  <conditionalFormatting sqref="AC26">
    <cfRule type="cellIs" dxfId="1" priority="115" operator="between">
      <formula>0</formula>
      <formula>1000000</formula>
    </cfRule>
  </conditionalFormatting>
  <conditionalFormatting sqref="AC27">
    <cfRule type="cellIs" dxfId="1" priority="116" operator="between">
      <formula>0</formula>
      <formula>1000000</formula>
    </cfRule>
  </conditionalFormatting>
  <conditionalFormatting sqref="AC28">
    <cfRule type="cellIs" dxfId="1" priority="117" operator="between">
      <formula>0</formula>
      <formula>1000000</formula>
    </cfRule>
  </conditionalFormatting>
  <conditionalFormatting sqref="AC29">
    <cfRule type="cellIs" dxfId="1" priority="118" operator="between">
      <formula>0</formula>
      <formula>1000000</formula>
    </cfRule>
  </conditionalFormatting>
  <conditionalFormatting sqref="AC30">
    <cfRule type="cellIs" dxfId="1" priority="119" operator="between">
      <formula>0</formula>
      <formula>1000000</formula>
    </cfRule>
  </conditionalFormatting>
  <conditionalFormatting sqref="AC31">
    <cfRule type="cellIs" dxfId="1" priority="120" operator="between">
      <formula>0</formula>
      <formula>1000000</formula>
    </cfRule>
  </conditionalFormatting>
  <conditionalFormatting sqref="AC32">
    <cfRule type="cellIs" dxfId="1" priority="121" operator="between">
      <formula>0</formula>
      <formula>1000000</formula>
    </cfRule>
  </conditionalFormatting>
  <conditionalFormatting sqref="AC33">
    <cfRule type="cellIs" dxfId="1" priority="122" operator="between">
      <formula>0</formula>
      <formula>1000000</formula>
    </cfRule>
  </conditionalFormatting>
  <conditionalFormatting sqref="AC34">
    <cfRule type="cellIs" dxfId="1" priority="123" operator="between">
      <formula>0</formula>
      <formula>1000000</formula>
    </cfRule>
  </conditionalFormatting>
  <conditionalFormatting sqref="AC35">
    <cfRule type="cellIs" dxfId="1" priority="124" operator="between">
      <formula>0</formula>
      <formula>1000000</formula>
    </cfRule>
  </conditionalFormatting>
  <conditionalFormatting sqref="AC36">
    <cfRule type="cellIs" dxfId="1" priority="125" operator="between">
      <formula>0</formula>
      <formula>1000000</formula>
    </cfRule>
  </conditionalFormatting>
  <conditionalFormatting sqref="AC37">
    <cfRule type="cellIs" dxfId="1" priority="126" operator="between">
      <formula>0</formula>
      <formula>1000000</formula>
    </cfRule>
  </conditionalFormatting>
  <conditionalFormatting sqref="AC38">
    <cfRule type="cellIs" dxfId="1" priority="127" operator="between">
      <formula>0</formula>
      <formula>1000000</formula>
    </cfRule>
  </conditionalFormatting>
  <conditionalFormatting sqref="AC39">
    <cfRule type="cellIs" dxfId="1" priority="128" operator="between">
      <formula>0</formula>
      <formula>1000000</formula>
    </cfRule>
  </conditionalFormatting>
  <conditionalFormatting sqref="AC40">
    <cfRule type="cellIs" dxfId="1" priority="129" operator="between">
      <formula>0</formula>
      <formula>1000000</formula>
    </cfRule>
  </conditionalFormatting>
  <conditionalFormatting sqref="AC41">
    <cfRule type="cellIs" dxfId="1" priority="130" operator="between">
      <formula>0</formula>
      <formula>1000000</formula>
    </cfRule>
  </conditionalFormatting>
  <conditionalFormatting sqref="AC42">
    <cfRule type="cellIs" dxfId="1" priority="131" operator="between">
      <formula>0</formula>
      <formula>1000000</formula>
    </cfRule>
  </conditionalFormatting>
  <conditionalFormatting sqref="AC43">
    <cfRule type="cellIs" dxfId="1" priority="132" operator="between">
      <formula>0</formula>
      <formula>1000000</formula>
    </cfRule>
  </conditionalFormatting>
  <conditionalFormatting sqref="AC44">
    <cfRule type="cellIs" dxfId="1" priority="133" operator="between">
      <formula>0</formula>
      <formula>1000000</formula>
    </cfRule>
  </conditionalFormatting>
  <conditionalFormatting sqref="AC45">
    <cfRule type="cellIs" dxfId="1" priority="134" operator="between">
      <formula>0</formula>
      <formula>1000000</formula>
    </cfRule>
  </conditionalFormatting>
  <conditionalFormatting sqref="AC46">
    <cfRule type="cellIs" dxfId="1" priority="135" operator="between">
      <formula>0</formula>
      <formula>1000000</formula>
    </cfRule>
  </conditionalFormatting>
  <conditionalFormatting sqref="AC47">
    <cfRule type="cellIs" dxfId="1" priority="136" operator="between">
      <formula>0</formula>
      <formula>1000000</formula>
    </cfRule>
  </conditionalFormatting>
  <conditionalFormatting sqref="AC48">
    <cfRule type="cellIs" dxfId="1" priority="137" operator="between">
      <formula>0</formula>
      <formula>1000000</formula>
    </cfRule>
  </conditionalFormatting>
  <conditionalFormatting sqref="AC49">
    <cfRule type="cellIs" dxfId="1" priority="138" operator="between">
      <formula>0</formula>
      <formula>1000000</formula>
    </cfRule>
  </conditionalFormatting>
  <conditionalFormatting sqref="AC50">
    <cfRule type="cellIs" dxfId="1" priority="139" operator="between">
      <formula>0</formula>
      <formula>1000000</formula>
    </cfRule>
  </conditionalFormatting>
  <conditionalFormatting sqref="AC51">
    <cfRule type="cellIs" dxfId="1" priority="140" operator="between">
      <formula>0</formula>
      <formula>1000000</formula>
    </cfRule>
  </conditionalFormatting>
  <conditionalFormatting sqref="AC52">
    <cfRule type="cellIs" dxfId="1" priority="141" operator="between">
      <formula>0</formula>
      <formula>1000000</formula>
    </cfRule>
  </conditionalFormatting>
  <conditionalFormatting sqref="AC53">
    <cfRule type="cellIs" dxfId="1" priority="142" operator="between">
      <formula>0</formula>
      <formula>1000000</formula>
    </cfRule>
  </conditionalFormatting>
  <conditionalFormatting sqref="AC54">
    <cfRule type="cellIs" dxfId="1" priority="143" operator="between">
      <formula>0</formula>
      <formula>1000000</formula>
    </cfRule>
  </conditionalFormatting>
  <conditionalFormatting sqref="AC55">
    <cfRule type="cellIs" dxfId="1" priority="144" operator="between">
      <formula>0</formula>
      <formula>1000000</formula>
    </cfRule>
  </conditionalFormatting>
  <conditionalFormatting sqref="AC56">
    <cfRule type="cellIs" dxfId="1" priority="145" operator="between">
      <formula>0</formula>
      <formula>1000000</formula>
    </cfRule>
  </conditionalFormatting>
  <conditionalFormatting sqref="AC57">
    <cfRule type="cellIs" dxfId="1" priority="146" operator="between">
      <formula>0</formula>
      <formula>1000000</formula>
    </cfRule>
  </conditionalFormatting>
  <conditionalFormatting sqref="AC58">
    <cfRule type="cellIs" dxfId="1" priority="147" operator="between">
      <formula>0</formula>
      <formula>1000000</formula>
    </cfRule>
  </conditionalFormatting>
  <conditionalFormatting sqref="AC59">
    <cfRule type="cellIs" dxfId="1" priority="148" operator="between">
      <formula>0</formula>
      <formula>1000000</formula>
    </cfRule>
  </conditionalFormatting>
  <conditionalFormatting sqref="AC60">
    <cfRule type="cellIs" dxfId="1" priority="149" operator="between">
      <formula>0</formula>
      <formula>1000000</formula>
    </cfRule>
  </conditionalFormatting>
  <conditionalFormatting sqref="AC61">
    <cfRule type="cellIs" dxfId="1" priority="150" operator="between">
      <formula>0</formula>
      <formula>1000000</formula>
    </cfRule>
  </conditionalFormatting>
  <conditionalFormatting sqref="AC62">
    <cfRule type="cellIs" dxfId="1" priority="151" operator="between">
      <formula>0</formula>
      <formula>1000000</formula>
    </cfRule>
  </conditionalFormatting>
  <conditionalFormatting sqref="AC63">
    <cfRule type="cellIs" dxfId="1" priority="152" operator="between">
      <formula>0</formula>
      <formula>1000000</formula>
    </cfRule>
  </conditionalFormatting>
  <conditionalFormatting sqref="AC64">
    <cfRule type="cellIs" dxfId="1" priority="153" operator="between">
      <formula>0</formula>
      <formula>1000000</formula>
    </cfRule>
  </conditionalFormatting>
  <conditionalFormatting sqref="AC65">
    <cfRule type="cellIs" dxfId="1" priority="154" operator="between">
      <formula>0</formula>
      <formula>1000000</formula>
    </cfRule>
  </conditionalFormatting>
  <conditionalFormatting sqref="AC66">
    <cfRule type="cellIs" dxfId="1" priority="155" operator="between">
      <formula>0</formula>
      <formula>1000000</formula>
    </cfRule>
  </conditionalFormatting>
  <conditionalFormatting sqref="AC67">
    <cfRule type="cellIs" dxfId="1" priority="156" operator="between">
      <formula>0</formula>
      <formula>1000000</formula>
    </cfRule>
  </conditionalFormatting>
  <conditionalFormatting sqref="AC68">
    <cfRule type="cellIs" dxfId="1" priority="157" operator="between">
      <formula>0</formula>
      <formula>1000000</formula>
    </cfRule>
  </conditionalFormatting>
  <conditionalFormatting sqref="AC69">
    <cfRule type="cellIs" dxfId="1" priority="158" operator="between">
      <formula>0</formula>
      <formula>1000000</formula>
    </cfRule>
  </conditionalFormatting>
  <conditionalFormatting sqref="AC70">
    <cfRule type="cellIs" dxfId="1" priority="159" operator="between">
      <formula>0</formula>
      <formula>1000000</formula>
    </cfRule>
  </conditionalFormatting>
  <conditionalFormatting sqref="AC71">
    <cfRule type="cellIs" dxfId="1" priority="160" operator="between">
      <formula>0</formula>
      <formula>1000000</formula>
    </cfRule>
  </conditionalFormatting>
  <conditionalFormatting sqref="AC72">
    <cfRule type="cellIs" dxfId="1" priority="161" operator="between">
      <formula>0</formula>
      <formula>1000000</formula>
    </cfRule>
  </conditionalFormatting>
  <conditionalFormatting sqref="AC73">
    <cfRule type="cellIs" dxfId="1" priority="162" operator="between">
      <formula>0</formula>
      <formula>1000000</formula>
    </cfRule>
  </conditionalFormatting>
  <conditionalFormatting sqref="AC74">
    <cfRule type="cellIs" dxfId="1" priority="163" operator="between">
      <formula>0</formula>
      <formula>1000000</formula>
    </cfRule>
  </conditionalFormatting>
  <conditionalFormatting sqref="AC75">
    <cfRule type="cellIs" dxfId="1" priority="164" operator="between">
      <formula>0</formula>
      <formula>1000000</formula>
    </cfRule>
  </conditionalFormatting>
  <conditionalFormatting sqref="AC76">
    <cfRule type="cellIs" dxfId="1" priority="165" operator="between">
      <formula>0</formula>
      <formula>1000000</formula>
    </cfRule>
  </conditionalFormatting>
  <conditionalFormatting sqref="AC77">
    <cfRule type="cellIs" dxfId="1" priority="166" operator="between">
      <formula>0</formula>
      <formula>1000000</formula>
    </cfRule>
  </conditionalFormatting>
  <conditionalFormatting sqref="AC78">
    <cfRule type="cellIs" dxfId="1" priority="167" operator="between">
      <formula>0</formula>
      <formula>1000000</formula>
    </cfRule>
  </conditionalFormatting>
  <conditionalFormatting sqref="AC79">
    <cfRule type="cellIs" dxfId="1" priority="168" operator="between">
      <formula>0</formula>
      <formula>1000000</formula>
    </cfRule>
  </conditionalFormatting>
  <conditionalFormatting sqref="AC80">
    <cfRule type="cellIs" dxfId="1" priority="169" operator="between">
      <formula>0</formula>
      <formula>1000000</formula>
    </cfRule>
  </conditionalFormatting>
  <conditionalFormatting sqref="AC81">
    <cfRule type="cellIs" dxfId="1" priority="170" operator="between">
      <formula>0</formula>
      <formula>1000000</formula>
    </cfRule>
  </conditionalFormatting>
  <conditionalFormatting sqref="AC82">
    <cfRule type="cellIs" dxfId="1" priority="171" operator="between">
      <formula>0</formula>
      <formula>1000000</formula>
    </cfRule>
  </conditionalFormatting>
  <conditionalFormatting sqref="AC83">
    <cfRule type="cellIs" dxfId="1" priority="172" operator="between">
      <formula>0</formula>
      <formula>1000000</formula>
    </cfRule>
  </conditionalFormatting>
  <conditionalFormatting sqref="AC84">
    <cfRule type="cellIs" dxfId="1" priority="173" operator="between">
      <formula>0</formula>
      <formula>1000000</formula>
    </cfRule>
  </conditionalFormatting>
  <conditionalFormatting sqref="AC85">
    <cfRule type="cellIs" dxfId="1" priority="174" operator="between">
      <formula>0</formula>
      <formula>1000000</formula>
    </cfRule>
  </conditionalFormatting>
  <conditionalFormatting sqref="AC86">
    <cfRule type="cellIs" dxfId="1" priority="175" operator="between">
      <formula>0</formula>
      <formula>1000000</formula>
    </cfRule>
  </conditionalFormatting>
  <conditionalFormatting sqref="AC87">
    <cfRule type="cellIs" dxfId="1" priority="176" operator="between">
      <formula>0</formula>
      <formula>1000000</formula>
    </cfRule>
  </conditionalFormatting>
  <conditionalFormatting sqref="AC88">
    <cfRule type="cellIs" dxfId="1" priority="177" operator="between">
      <formula>0</formula>
      <formula>1000000</formula>
    </cfRule>
  </conditionalFormatting>
  <conditionalFormatting sqref="AC89">
    <cfRule type="cellIs" dxfId="1" priority="178" operator="between">
      <formula>0</formula>
      <formula>1000000</formula>
    </cfRule>
  </conditionalFormatting>
  <conditionalFormatting sqref="AC90">
    <cfRule type="cellIs" dxfId="1" priority="179" operator="between">
      <formula>0</formula>
      <formula>1000000</formula>
    </cfRule>
  </conditionalFormatting>
  <conditionalFormatting sqref="AC91">
    <cfRule type="cellIs" dxfId="1" priority="180" operator="between">
      <formula>0</formula>
      <formula>1000000</formula>
    </cfRule>
  </conditionalFormatting>
  <conditionalFormatting sqref="AC92">
    <cfRule type="cellIs" dxfId="1" priority="181" operator="between">
      <formula>0</formula>
      <formula>1000000</formula>
    </cfRule>
  </conditionalFormatting>
  <conditionalFormatting sqref="AC93">
    <cfRule type="cellIs" dxfId="1" priority="182" operator="between">
      <formula>0</formula>
      <formula>1000000</formula>
    </cfRule>
  </conditionalFormatting>
  <conditionalFormatting sqref="AC94">
    <cfRule type="cellIs" dxfId="1" priority="183" operator="between">
      <formula>0</formula>
      <formula>1000000</formula>
    </cfRule>
  </conditionalFormatting>
  <conditionalFormatting sqref="AC95">
    <cfRule type="cellIs" dxfId="1" priority="184" operator="between">
      <formula>0</formula>
      <formula>1000000</formula>
    </cfRule>
  </conditionalFormatting>
  <conditionalFormatting sqref="AC96">
    <cfRule type="cellIs" dxfId="1" priority="185" operator="between">
      <formula>0</formula>
      <formula>1000000</formula>
    </cfRule>
  </conditionalFormatting>
  <conditionalFormatting sqref="AC97">
    <cfRule type="cellIs" dxfId="1" priority="186" operator="between">
      <formula>0</formula>
      <formula>1000000</formula>
    </cfRule>
  </conditionalFormatting>
  <conditionalFormatting sqref="AC98">
    <cfRule type="cellIs" dxfId="1" priority="187" operator="between">
      <formula>0</formula>
      <formula>1000000</formula>
    </cfRule>
  </conditionalFormatting>
  <conditionalFormatting sqref="AC99">
    <cfRule type="cellIs" dxfId="1" priority="188" operator="between">
      <formula>0</formula>
      <formula>1000000</formula>
    </cfRule>
  </conditionalFormatting>
  <conditionalFormatting sqref="AC100">
    <cfRule type="cellIs" dxfId="1" priority="189" operator="between">
      <formula>0</formula>
      <formula>1000000</formula>
    </cfRule>
  </conditionalFormatting>
  <conditionalFormatting sqref="AC101">
    <cfRule type="cellIs" dxfId="1" priority="190" operator="between">
      <formula>0</formula>
      <formula>1000000</formula>
    </cfRule>
  </conditionalFormatting>
  <conditionalFormatting sqref="AC102">
    <cfRule type="cellIs" dxfId="1" priority="191" operator="between">
      <formula>0</formula>
      <formula>1000000</formula>
    </cfRule>
  </conditionalFormatting>
  <conditionalFormatting sqref="AC103">
    <cfRule type="cellIs" dxfId="1" priority="192" operator="between">
      <formula>0</formula>
      <formula>1000000</formula>
    </cfRule>
  </conditionalFormatting>
  <conditionalFormatting sqref="M8">
    <cfRule type="cellIs" dxfId="2" priority="193" operator="greaterThan">
      <formula>0</formula>
    </cfRule>
  </conditionalFormatting>
  <conditionalFormatting sqref="M9">
    <cfRule type="cellIs" dxfId="2" priority="194" operator="greaterThan">
      <formula>0</formula>
    </cfRule>
  </conditionalFormatting>
  <conditionalFormatting sqref="M10">
    <cfRule type="cellIs" dxfId="2" priority="195" operator="greaterThan">
      <formula>0</formula>
    </cfRule>
  </conditionalFormatting>
  <conditionalFormatting sqref="M11">
    <cfRule type="cellIs" dxfId="2" priority="196" operator="greaterThan">
      <formula>0</formula>
    </cfRule>
  </conditionalFormatting>
  <conditionalFormatting sqref="M12">
    <cfRule type="cellIs" dxfId="2" priority="197" operator="greaterThan">
      <formula>0</formula>
    </cfRule>
  </conditionalFormatting>
  <conditionalFormatting sqref="M13">
    <cfRule type="cellIs" dxfId="2" priority="198" operator="greaterThan">
      <formula>0</formula>
    </cfRule>
  </conditionalFormatting>
  <conditionalFormatting sqref="M14">
    <cfRule type="cellIs" dxfId="2" priority="199" operator="greaterThan">
      <formula>0</formula>
    </cfRule>
  </conditionalFormatting>
  <conditionalFormatting sqref="M15">
    <cfRule type="cellIs" dxfId="2" priority="200" operator="greaterThan">
      <formula>0</formula>
    </cfRule>
  </conditionalFormatting>
  <conditionalFormatting sqref="M16">
    <cfRule type="cellIs" dxfId="2" priority="201" operator="greaterThan">
      <formula>0</formula>
    </cfRule>
  </conditionalFormatting>
  <conditionalFormatting sqref="M17">
    <cfRule type="cellIs" dxfId="2" priority="202" operator="greaterThan">
      <formula>0</formula>
    </cfRule>
  </conditionalFormatting>
  <conditionalFormatting sqref="M18">
    <cfRule type="cellIs" dxfId="2" priority="203" operator="greaterThan">
      <formula>0</formula>
    </cfRule>
  </conditionalFormatting>
  <conditionalFormatting sqref="M19">
    <cfRule type="cellIs" dxfId="2" priority="204" operator="greaterThan">
      <formula>0</formula>
    </cfRule>
  </conditionalFormatting>
  <conditionalFormatting sqref="M20">
    <cfRule type="cellIs" dxfId="2" priority="205" operator="greaterThan">
      <formula>0</formula>
    </cfRule>
  </conditionalFormatting>
  <conditionalFormatting sqref="M21">
    <cfRule type="cellIs" dxfId="2" priority="206" operator="greaterThan">
      <formula>0</formula>
    </cfRule>
  </conditionalFormatting>
  <conditionalFormatting sqref="M22">
    <cfRule type="cellIs" dxfId="2" priority="207" operator="greaterThan">
      <formula>0</formula>
    </cfRule>
  </conditionalFormatting>
  <conditionalFormatting sqref="M23">
    <cfRule type="cellIs" dxfId="2" priority="208" operator="greaterThan">
      <formula>0</formula>
    </cfRule>
  </conditionalFormatting>
  <conditionalFormatting sqref="M24">
    <cfRule type="cellIs" dxfId="2" priority="209" operator="greaterThan">
      <formula>0</formula>
    </cfRule>
  </conditionalFormatting>
  <conditionalFormatting sqref="M25">
    <cfRule type="cellIs" dxfId="2" priority="210" operator="greaterThan">
      <formula>0</formula>
    </cfRule>
  </conditionalFormatting>
  <conditionalFormatting sqref="M26">
    <cfRule type="cellIs" dxfId="2" priority="211" operator="greaterThan">
      <formula>0</formula>
    </cfRule>
  </conditionalFormatting>
  <conditionalFormatting sqref="M27">
    <cfRule type="cellIs" dxfId="2" priority="212" operator="greaterThan">
      <formula>0</formula>
    </cfRule>
  </conditionalFormatting>
  <conditionalFormatting sqref="M28">
    <cfRule type="cellIs" dxfId="2" priority="213" operator="greaterThan">
      <formula>0</formula>
    </cfRule>
  </conditionalFormatting>
  <conditionalFormatting sqref="M29">
    <cfRule type="cellIs" dxfId="2" priority="214" operator="greaterThan">
      <formula>0</formula>
    </cfRule>
  </conditionalFormatting>
  <conditionalFormatting sqref="M30">
    <cfRule type="cellIs" dxfId="2" priority="215" operator="greaterThan">
      <formula>0</formula>
    </cfRule>
  </conditionalFormatting>
  <conditionalFormatting sqref="M31">
    <cfRule type="cellIs" dxfId="2" priority="216" operator="greaterThan">
      <formula>0</formula>
    </cfRule>
  </conditionalFormatting>
  <conditionalFormatting sqref="M32">
    <cfRule type="cellIs" dxfId="2" priority="217" operator="greaterThan">
      <formula>0</formula>
    </cfRule>
  </conditionalFormatting>
  <conditionalFormatting sqref="M33">
    <cfRule type="cellIs" dxfId="2" priority="218" operator="greaterThan">
      <formula>0</formula>
    </cfRule>
  </conditionalFormatting>
  <conditionalFormatting sqref="M34">
    <cfRule type="cellIs" dxfId="2" priority="219" operator="greaterThan">
      <formula>0</formula>
    </cfRule>
  </conditionalFormatting>
  <conditionalFormatting sqref="M35">
    <cfRule type="cellIs" dxfId="2" priority="220" operator="greaterThan">
      <formula>0</formula>
    </cfRule>
  </conditionalFormatting>
  <conditionalFormatting sqref="M36">
    <cfRule type="cellIs" dxfId="2" priority="221" operator="greaterThan">
      <formula>0</formula>
    </cfRule>
  </conditionalFormatting>
  <conditionalFormatting sqref="M37">
    <cfRule type="cellIs" dxfId="2" priority="222" operator="greaterThan">
      <formula>0</formula>
    </cfRule>
  </conditionalFormatting>
  <conditionalFormatting sqref="M38">
    <cfRule type="cellIs" dxfId="2" priority="223" operator="greaterThan">
      <formula>0</formula>
    </cfRule>
  </conditionalFormatting>
  <conditionalFormatting sqref="M39">
    <cfRule type="cellIs" dxfId="2" priority="224" operator="greaterThan">
      <formula>0</formula>
    </cfRule>
  </conditionalFormatting>
  <conditionalFormatting sqref="M40">
    <cfRule type="cellIs" dxfId="2" priority="225" operator="greaterThan">
      <formula>0</formula>
    </cfRule>
  </conditionalFormatting>
  <conditionalFormatting sqref="M41">
    <cfRule type="cellIs" dxfId="2" priority="226" operator="greaterThan">
      <formula>0</formula>
    </cfRule>
  </conditionalFormatting>
  <conditionalFormatting sqref="M42">
    <cfRule type="cellIs" dxfId="2" priority="227" operator="greaterThan">
      <formula>0</formula>
    </cfRule>
  </conditionalFormatting>
  <conditionalFormatting sqref="M43">
    <cfRule type="cellIs" dxfId="2" priority="228" operator="greaterThan">
      <formula>0</formula>
    </cfRule>
  </conditionalFormatting>
  <conditionalFormatting sqref="M44">
    <cfRule type="cellIs" dxfId="2" priority="229" operator="greaterThan">
      <formula>0</formula>
    </cfRule>
  </conditionalFormatting>
  <conditionalFormatting sqref="M45">
    <cfRule type="cellIs" dxfId="2" priority="230" operator="greaterThan">
      <formula>0</formula>
    </cfRule>
  </conditionalFormatting>
  <conditionalFormatting sqref="M46">
    <cfRule type="cellIs" dxfId="2" priority="231" operator="greaterThan">
      <formula>0</formula>
    </cfRule>
  </conditionalFormatting>
  <conditionalFormatting sqref="M47">
    <cfRule type="cellIs" dxfId="2" priority="232" operator="greaterThan">
      <formula>0</formula>
    </cfRule>
  </conditionalFormatting>
  <conditionalFormatting sqref="M48">
    <cfRule type="cellIs" dxfId="2" priority="233" operator="greaterThan">
      <formula>0</formula>
    </cfRule>
  </conditionalFormatting>
  <conditionalFormatting sqref="M49">
    <cfRule type="cellIs" dxfId="2" priority="234" operator="greaterThan">
      <formula>0</formula>
    </cfRule>
  </conditionalFormatting>
  <conditionalFormatting sqref="M50">
    <cfRule type="cellIs" dxfId="2" priority="235" operator="greaterThan">
      <formula>0</formula>
    </cfRule>
  </conditionalFormatting>
  <conditionalFormatting sqref="M51">
    <cfRule type="cellIs" dxfId="2" priority="236" operator="greaterThan">
      <formula>0</formula>
    </cfRule>
  </conditionalFormatting>
  <conditionalFormatting sqref="M52">
    <cfRule type="cellIs" dxfId="2" priority="237" operator="greaterThan">
      <formula>0</formula>
    </cfRule>
  </conditionalFormatting>
  <conditionalFormatting sqref="M53">
    <cfRule type="cellIs" dxfId="2" priority="238" operator="greaterThan">
      <formula>0</formula>
    </cfRule>
  </conditionalFormatting>
  <conditionalFormatting sqref="M54">
    <cfRule type="cellIs" dxfId="2" priority="239" operator="greaterThan">
      <formula>0</formula>
    </cfRule>
  </conditionalFormatting>
  <conditionalFormatting sqref="M55">
    <cfRule type="cellIs" dxfId="2" priority="240" operator="greaterThan">
      <formula>0</formula>
    </cfRule>
  </conditionalFormatting>
  <conditionalFormatting sqref="M56">
    <cfRule type="cellIs" dxfId="2" priority="241" operator="greaterThan">
      <formula>0</formula>
    </cfRule>
  </conditionalFormatting>
  <conditionalFormatting sqref="M57">
    <cfRule type="cellIs" dxfId="2" priority="242" operator="greaterThan">
      <formula>0</formula>
    </cfRule>
  </conditionalFormatting>
  <conditionalFormatting sqref="M58">
    <cfRule type="cellIs" dxfId="2" priority="243" operator="greaterThan">
      <formula>0</formula>
    </cfRule>
  </conditionalFormatting>
  <conditionalFormatting sqref="M59">
    <cfRule type="cellIs" dxfId="2" priority="244" operator="greaterThan">
      <formula>0</formula>
    </cfRule>
  </conditionalFormatting>
  <conditionalFormatting sqref="M60">
    <cfRule type="cellIs" dxfId="2" priority="245" operator="greaterThan">
      <formula>0</formula>
    </cfRule>
  </conditionalFormatting>
  <conditionalFormatting sqref="M61">
    <cfRule type="cellIs" dxfId="2" priority="246" operator="greaterThan">
      <formula>0</formula>
    </cfRule>
  </conditionalFormatting>
  <conditionalFormatting sqref="M62">
    <cfRule type="cellIs" dxfId="2" priority="247" operator="greaterThan">
      <formula>0</formula>
    </cfRule>
  </conditionalFormatting>
  <conditionalFormatting sqref="M63">
    <cfRule type="cellIs" dxfId="2" priority="248" operator="greaterThan">
      <formula>0</formula>
    </cfRule>
  </conditionalFormatting>
  <conditionalFormatting sqref="M64">
    <cfRule type="cellIs" dxfId="2" priority="249" operator="greaterThan">
      <formula>0</formula>
    </cfRule>
  </conditionalFormatting>
  <conditionalFormatting sqref="M65">
    <cfRule type="cellIs" dxfId="2" priority="250" operator="greaterThan">
      <formula>0</formula>
    </cfRule>
  </conditionalFormatting>
  <conditionalFormatting sqref="M66">
    <cfRule type="cellIs" dxfId="2" priority="251" operator="greaterThan">
      <formula>0</formula>
    </cfRule>
  </conditionalFormatting>
  <conditionalFormatting sqref="M67">
    <cfRule type="cellIs" dxfId="2" priority="252" operator="greaterThan">
      <formula>0</formula>
    </cfRule>
  </conditionalFormatting>
  <conditionalFormatting sqref="M68">
    <cfRule type="cellIs" dxfId="2" priority="253" operator="greaterThan">
      <formula>0</formula>
    </cfRule>
  </conditionalFormatting>
  <conditionalFormatting sqref="M69">
    <cfRule type="cellIs" dxfId="2" priority="254" operator="greaterThan">
      <formula>0</formula>
    </cfRule>
  </conditionalFormatting>
  <conditionalFormatting sqref="M70">
    <cfRule type="cellIs" dxfId="2" priority="255" operator="greaterThan">
      <formula>0</formula>
    </cfRule>
  </conditionalFormatting>
  <conditionalFormatting sqref="M71">
    <cfRule type="cellIs" dxfId="2" priority="256" operator="greaterThan">
      <formula>0</formula>
    </cfRule>
  </conditionalFormatting>
  <conditionalFormatting sqref="M72">
    <cfRule type="cellIs" dxfId="2" priority="257" operator="greaterThan">
      <formula>0</formula>
    </cfRule>
  </conditionalFormatting>
  <conditionalFormatting sqref="M73">
    <cfRule type="cellIs" dxfId="2" priority="258" operator="greaterThan">
      <formula>0</formula>
    </cfRule>
  </conditionalFormatting>
  <conditionalFormatting sqref="M74">
    <cfRule type="cellIs" dxfId="2" priority="259" operator="greaterThan">
      <formula>0</formula>
    </cfRule>
  </conditionalFormatting>
  <conditionalFormatting sqref="M75">
    <cfRule type="cellIs" dxfId="2" priority="260" operator="greaterThan">
      <formula>0</formula>
    </cfRule>
  </conditionalFormatting>
  <conditionalFormatting sqref="M76">
    <cfRule type="cellIs" dxfId="2" priority="261" operator="greaterThan">
      <formula>0</formula>
    </cfRule>
  </conditionalFormatting>
  <conditionalFormatting sqref="M77">
    <cfRule type="cellIs" dxfId="2" priority="262" operator="greaterThan">
      <formula>0</formula>
    </cfRule>
  </conditionalFormatting>
  <conditionalFormatting sqref="M78">
    <cfRule type="cellIs" dxfId="2" priority="263" operator="greaterThan">
      <formula>0</formula>
    </cfRule>
  </conditionalFormatting>
  <conditionalFormatting sqref="M79">
    <cfRule type="cellIs" dxfId="2" priority="264" operator="greaterThan">
      <formula>0</formula>
    </cfRule>
  </conditionalFormatting>
  <conditionalFormatting sqref="M80">
    <cfRule type="cellIs" dxfId="2" priority="265" operator="greaterThan">
      <formula>0</formula>
    </cfRule>
  </conditionalFormatting>
  <conditionalFormatting sqref="M81">
    <cfRule type="cellIs" dxfId="2" priority="266" operator="greaterThan">
      <formula>0</formula>
    </cfRule>
  </conditionalFormatting>
  <conditionalFormatting sqref="M82">
    <cfRule type="cellIs" dxfId="2" priority="267" operator="greaterThan">
      <formula>0</formula>
    </cfRule>
  </conditionalFormatting>
  <conditionalFormatting sqref="M83">
    <cfRule type="cellIs" dxfId="2" priority="268" operator="greaterThan">
      <formula>0</formula>
    </cfRule>
  </conditionalFormatting>
  <conditionalFormatting sqref="M84">
    <cfRule type="cellIs" dxfId="2" priority="269" operator="greaterThan">
      <formula>0</formula>
    </cfRule>
  </conditionalFormatting>
  <conditionalFormatting sqref="M85">
    <cfRule type="cellIs" dxfId="2" priority="270" operator="greaterThan">
      <formula>0</formula>
    </cfRule>
  </conditionalFormatting>
  <conditionalFormatting sqref="M86">
    <cfRule type="cellIs" dxfId="2" priority="271" operator="greaterThan">
      <formula>0</formula>
    </cfRule>
  </conditionalFormatting>
  <conditionalFormatting sqref="M87">
    <cfRule type="cellIs" dxfId="2" priority="272" operator="greaterThan">
      <formula>0</formula>
    </cfRule>
  </conditionalFormatting>
  <conditionalFormatting sqref="M88">
    <cfRule type="cellIs" dxfId="2" priority="273" operator="greaterThan">
      <formula>0</formula>
    </cfRule>
  </conditionalFormatting>
  <conditionalFormatting sqref="M89">
    <cfRule type="cellIs" dxfId="2" priority="274" operator="greaterThan">
      <formula>0</formula>
    </cfRule>
  </conditionalFormatting>
  <conditionalFormatting sqref="M90">
    <cfRule type="cellIs" dxfId="2" priority="275" operator="greaterThan">
      <formula>0</formula>
    </cfRule>
  </conditionalFormatting>
  <conditionalFormatting sqref="M91">
    <cfRule type="cellIs" dxfId="2" priority="276" operator="greaterThan">
      <formula>0</formula>
    </cfRule>
  </conditionalFormatting>
  <conditionalFormatting sqref="M92">
    <cfRule type="cellIs" dxfId="2" priority="277" operator="greaterThan">
      <formula>0</formula>
    </cfRule>
  </conditionalFormatting>
  <conditionalFormatting sqref="M93">
    <cfRule type="cellIs" dxfId="2" priority="278" operator="greaterThan">
      <formula>0</formula>
    </cfRule>
  </conditionalFormatting>
  <conditionalFormatting sqref="M94">
    <cfRule type="cellIs" dxfId="2" priority="279" operator="greaterThan">
      <formula>0</formula>
    </cfRule>
  </conditionalFormatting>
  <conditionalFormatting sqref="M95">
    <cfRule type="cellIs" dxfId="2" priority="280" operator="greaterThan">
      <formula>0</formula>
    </cfRule>
  </conditionalFormatting>
  <conditionalFormatting sqref="M96">
    <cfRule type="cellIs" dxfId="2" priority="281" operator="greaterThan">
      <formula>0</formula>
    </cfRule>
  </conditionalFormatting>
  <conditionalFormatting sqref="M97">
    <cfRule type="cellIs" dxfId="2" priority="282" operator="greaterThan">
      <formula>0</formula>
    </cfRule>
  </conditionalFormatting>
  <conditionalFormatting sqref="M98">
    <cfRule type="cellIs" dxfId="2" priority="283" operator="greaterThan">
      <formula>0</formula>
    </cfRule>
  </conditionalFormatting>
  <conditionalFormatting sqref="M99">
    <cfRule type="cellIs" dxfId="2" priority="284" operator="greaterThan">
      <formula>0</formula>
    </cfRule>
  </conditionalFormatting>
  <conditionalFormatting sqref="M100">
    <cfRule type="cellIs" dxfId="2" priority="285" operator="greaterThan">
      <formula>0</formula>
    </cfRule>
  </conditionalFormatting>
  <conditionalFormatting sqref="M101">
    <cfRule type="cellIs" dxfId="2" priority="286" operator="greaterThan">
      <formula>0</formula>
    </cfRule>
  </conditionalFormatting>
  <conditionalFormatting sqref="M102">
    <cfRule type="cellIs" dxfId="2" priority="287" operator="greaterThan">
      <formula>0</formula>
    </cfRule>
  </conditionalFormatting>
  <conditionalFormatting sqref="M103">
    <cfRule type="cellIs" dxfId="2" priority="288" operator="greaterThan">
      <formula>0</formula>
    </cfRule>
  </conditionalFormatting>
  <conditionalFormatting sqref="M104">
    <cfRule type="cellIs" dxfId="2" priority="289" operator="greaterThan">
      <formula>0</formula>
    </cfRule>
  </conditionalFormatting>
  <conditionalFormatting sqref="P8">
    <cfRule type="cellIs" dxfId="2" priority="290" operator="greaterThan">
      <formula>0</formula>
    </cfRule>
  </conditionalFormatting>
  <conditionalFormatting sqref="P9">
    <cfRule type="cellIs" dxfId="2" priority="291" operator="greaterThan">
      <formula>0</formula>
    </cfRule>
  </conditionalFormatting>
  <conditionalFormatting sqref="P10">
    <cfRule type="cellIs" dxfId="2" priority="292" operator="greaterThan">
      <formula>0</formula>
    </cfRule>
  </conditionalFormatting>
  <conditionalFormatting sqref="P11">
    <cfRule type="cellIs" dxfId="2" priority="293" operator="greaterThan">
      <formula>0</formula>
    </cfRule>
  </conditionalFormatting>
  <conditionalFormatting sqref="P12">
    <cfRule type="cellIs" dxfId="2" priority="294" operator="greaterThan">
      <formula>0</formula>
    </cfRule>
  </conditionalFormatting>
  <conditionalFormatting sqref="P13">
    <cfRule type="cellIs" dxfId="2" priority="295" operator="greaterThan">
      <formula>0</formula>
    </cfRule>
  </conditionalFormatting>
  <conditionalFormatting sqref="P14">
    <cfRule type="cellIs" dxfId="2" priority="296" operator="greaterThan">
      <formula>0</formula>
    </cfRule>
  </conditionalFormatting>
  <conditionalFormatting sqref="P15">
    <cfRule type="cellIs" dxfId="2" priority="297" operator="greaterThan">
      <formula>0</formula>
    </cfRule>
  </conditionalFormatting>
  <conditionalFormatting sqref="P16">
    <cfRule type="cellIs" dxfId="2" priority="298" operator="greaterThan">
      <formula>0</formula>
    </cfRule>
  </conditionalFormatting>
  <conditionalFormatting sqref="P17">
    <cfRule type="cellIs" dxfId="2" priority="299" operator="greaterThan">
      <formula>0</formula>
    </cfRule>
  </conditionalFormatting>
  <conditionalFormatting sqref="P18">
    <cfRule type="cellIs" dxfId="2" priority="300" operator="greaterThan">
      <formula>0</formula>
    </cfRule>
  </conditionalFormatting>
  <conditionalFormatting sqref="P19">
    <cfRule type="cellIs" dxfId="2" priority="301" operator="greaterThan">
      <formula>0</formula>
    </cfRule>
  </conditionalFormatting>
  <conditionalFormatting sqref="P20">
    <cfRule type="cellIs" dxfId="2" priority="302" operator="greaterThan">
      <formula>0</formula>
    </cfRule>
  </conditionalFormatting>
  <conditionalFormatting sqref="P21">
    <cfRule type="cellIs" dxfId="2" priority="303" operator="greaterThan">
      <formula>0</formula>
    </cfRule>
  </conditionalFormatting>
  <conditionalFormatting sqref="P22">
    <cfRule type="cellIs" dxfId="2" priority="304" operator="greaterThan">
      <formula>0</formula>
    </cfRule>
  </conditionalFormatting>
  <conditionalFormatting sqref="P23">
    <cfRule type="cellIs" dxfId="2" priority="305" operator="greaterThan">
      <formula>0</formula>
    </cfRule>
  </conditionalFormatting>
  <conditionalFormatting sqref="P24">
    <cfRule type="cellIs" dxfId="2" priority="306" operator="greaterThan">
      <formula>0</formula>
    </cfRule>
  </conditionalFormatting>
  <conditionalFormatting sqref="P25">
    <cfRule type="cellIs" dxfId="2" priority="307" operator="greaterThan">
      <formula>0</formula>
    </cfRule>
  </conditionalFormatting>
  <conditionalFormatting sqref="P26">
    <cfRule type="cellIs" dxfId="2" priority="308" operator="greaterThan">
      <formula>0</formula>
    </cfRule>
  </conditionalFormatting>
  <conditionalFormatting sqref="P27">
    <cfRule type="cellIs" dxfId="2" priority="309" operator="greaterThan">
      <formula>0</formula>
    </cfRule>
  </conditionalFormatting>
  <conditionalFormatting sqref="P28">
    <cfRule type="cellIs" dxfId="2" priority="310" operator="greaterThan">
      <formula>0</formula>
    </cfRule>
  </conditionalFormatting>
  <conditionalFormatting sqref="P29">
    <cfRule type="cellIs" dxfId="2" priority="311" operator="greaterThan">
      <formula>0</formula>
    </cfRule>
  </conditionalFormatting>
  <conditionalFormatting sqref="P30">
    <cfRule type="cellIs" dxfId="2" priority="312" operator="greaterThan">
      <formula>0</formula>
    </cfRule>
  </conditionalFormatting>
  <conditionalFormatting sqref="P31">
    <cfRule type="cellIs" dxfId="2" priority="313" operator="greaterThan">
      <formula>0</formula>
    </cfRule>
  </conditionalFormatting>
  <conditionalFormatting sqref="P32">
    <cfRule type="cellIs" dxfId="2" priority="314" operator="greaterThan">
      <formula>0</formula>
    </cfRule>
  </conditionalFormatting>
  <conditionalFormatting sqref="P33">
    <cfRule type="cellIs" dxfId="2" priority="315" operator="greaterThan">
      <formula>0</formula>
    </cfRule>
  </conditionalFormatting>
  <conditionalFormatting sqref="P34">
    <cfRule type="cellIs" dxfId="2" priority="316" operator="greaterThan">
      <formula>0</formula>
    </cfRule>
  </conditionalFormatting>
  <conditionalFormatting sqref="P35">
    <cfRule type="cellIs" dxfId="2" priority="317" operator="greaterThan">
      <formula>0</formula>
    </cfRule>
  </conditionalFormatting>
  <conditionalFormatting sqref="P36">
    <cfRule type="cellIs" dxfId="2" priority="318" operator="greaterThan">
      <formula>0</formula>
    </cfRule>
  </conditionalFormatting>
  <conditionalFormatting sqref="P37">
    <cfRule type="cellIs" dxfId="2" priority="319" operator="greaterThan">
      <formula>0</formula>
    </cfRule>
  </conditionalFormatting>
  <conditionalFormatting sqref="P38">
    <cfRule type="cellIs" dxfId="2" priority="320" operator="greaterThan">
      <formula>0</formula>
    </cfRule>
  </conditionalFormatting>
  <conditionalFormatting sqref="P39">
    <cfRule type="cellIs" dxfId="2" priority="321" operator="greaterThan">
      <formula>0</formula>
    </cfRule>
  </conditionalFormatting>
  <conditionalFormatting sqref="P40">
    <cfRule type="cellIs" dxfId="2" priority="322" operator="greaterThan">
      <formula>0</formula>
    </cfRule>
  </conditionalFormatting>
  <conditionalFormatting sqref="P41">
    <cfRule type="cellIs" dxfId="2" priority="323" operator="greaterThan">
      <formula>0</formula>
    </cfRule>
  </conditionalFormatting>
  <conditionalFormatting sqref="P42">
    <cfRule type="cellIs" dxfId="2" priority="324" operator="greaterThan">
      <formula>0</formula>
    </cfRule>
  </conditionalFormatting>
  <conditionalFormatting sqref="P43">
    <cfRule type="cellIs" dxfId="2" priority="325" operator="greaterThan">
      <formula>0</formula>
    </cfRule>
  </conditionalFormatting>
  <conditionalFormatting sqref="P44">
    <cfRule type="cellIs" dxfId="2" priority="326" operator="greaterThan">
      <formula>0</formula>
    </cfRule>
  </conditionalFormatting>
  <conditionalFormatting sqref="P45">
    <cfRule type="cellIs" dxfId="2" priority="327" operator="greaterThan">
      <formula>0</formula>
    </cfRule>
  </conditionalFormatting>
  <conditionalFormatting sqref="P46">
    <cfRule type="cellIs" dxfId="2" priority="328" operator="greaterThan">
      <formula>0</formula>
    </cfRule>
  </conditionalFormatting>
  <conditionalFormatting sqref="P47">
    <cfRule type="cellIs" dxfId="2" priority="329" operator="greaterThan">
      <formula>0</formula>
    </cfRule>
  </conditionalFormatting>
  <conditionalFormatting sqref="P48">
    <cfRule type="cellIs" dxfId="2" priority="330" operator="greaterThan">
      <formula>0</formula>
    </cfRule>
  </conditionalFormatting>
  <conditionalFormatting sqref="P49">
    <cfRule type="cellIs" dxfId="2" priority="331" operator="greaterThan">
      <formula>0</formula>
    </cfRule>
  </conditionalFormatting>
  <conditionalFormatting sqref="P50">
    <cfRule type="cellIs" dxfId="2" priority="332" operator="greaterThan">
      <formula>0</formula>
    </cfRule>
  </conditionalFormatting>
  <conditionalFormatting sqref="P51">
    <cfRule type="cellIs" dxfId="2" priority="333" operator="greaterThan">
      <formula>0</formula>
    </cfRule>
  </conditionalFormatting>
  <conditionalFormatting sqref="P52">
    <cfRule type="cellIs" dxfId="2" priority="334" operator="greaterThan">
      <formula>0</formula>
    </cfRule>
  </conditionalFormatting>
  <conditionalFormatting sqref="P53">
    <cfRule type="cellIs" dxfId="2" priority="335" operator="greaterThan">
      <formula>0</formula>
    </cfRule>
  </conditionalFormatting>
  <conditionalFormatting sqref="P54">
    <cfRule type="cellIs" dxfId="2" priority="336" operator="greaterThan">
      <formula>0</formula>
    </cfRule>
  </conditionalFormatting>
  <conditionalFormatting sqref="P55">
    <cfRule type="cellIs" dxfId="2" priority="337" operator="greaterThan">
      <formula>0</formula>
    </cfRule>
  </conditionalFormatting>
  <conditionalFormatting sqref="P56">
    <cfRule type="cellIs" dxfId="2" priority="338" operator="greaterThan">
      <formula>0</formula>
    </cfRule>
  </conditionalFormatting>
  <conditionalFormatting sqref="P57">
    <cfRule type="cellIs" dxfId="2" priority="339" operator="greaterThan">
      <formula>0</formula>
    </cfRule>
  </conditionalFormatting>
  <conditionalFormatting sqref="P58">
    <cfRule type="cellIs" dxfId="2" priority="340" operator="greaterThan">
      <formula>0</formula>
    </cfRule>
  </conditionalFormatting>
  <conditionalFormatting sqref="P59">
    <cfRule type="cellIs" dxfId="2" priority="341" operator="greaterThan">
      <formula>0</formula>
    </cfRule>
  </conditionalFormatting>
  <conditionalFormatting sqref="P60">
    <cfRule type="cellIs" dxfId="2" priority="342" operator="greaterThan">
      <formula>0</formula>
    </cfRule>
  </conditionalFormatting>
  <conditionalFormatting sqref="P61">
    <cfRule type="cellIs" dxfId="2" priority="343" operator="greaterThan">
      <formula>0</formula>
    </cfRule>
  </conditionalFormatting>
  <conditionalFormatting sqref="P62">
    <cfRule type="cellIs" dxfId="2" priority="344" operator="greaterThan">
      <formula>0</formula>
    </cfRule>
  </conditionalFormatting>
  <conditionalFormatting sqref="P63">
    <cfRule type="cellIs" dxfId="2" priority="345" operator="greaterThan">
      <formula>0</formula>
    </cfRule>
  </conditionalFormatting>
  <conditionalFormatting sqref="P64">
    <cfRule type="cellIs" dxfId="2" priority="346" operator="greaterThan">
      <formula>0</formula>
    </cfRule>
  </conditionalFormatting>
  <conditionalFormatting sqref="P65">
    <cfRule type="cellIs" dxfId="2" priority="347" operator="greaterThan">
      <formula>0</formula>
    </cfRule>
  </conditionalFormatting>
  <conditionalFormatting sqref="P66">
    <cfRule type="cellIs" dxfId="2" priority="348" operator="greaterThan">
      <formula>0</formula>
    </cfRule>
  </conditionalFormatting>
  <conditionalFormatting sqref="P67">
    <cfRule type="cellIs" dxfId="2" priority="349" operator="greaterThan">
      <formula>0</formula>
    </cfRule>
  </conditionalFormatting>
  <conditionalFormatting sqref="P68">
    <cfRule type="cellIs" dxfId="2" priority="350" operator="greaterThan">
      <formula>0</formula>
    </cfRule>
  </conditionalFormatting>
  <conditionalFormatting sqref="P69">
    <cfRule type="cellIs" dxfId="2" priority="351" operator="greaterThan">
      <formula>0</formula>
    </cfRule>
  </conditionalFormatting>
  <conditionalFormatting sqref="P70">
    <cfRule type="cellIs" dxfId="2" priority="352" operator="greaterThan">
      <formula>0</formula>
    </cfRule>
  </conditionalFormatting>
  <conditionalFormatting sqref="P71">
    <cfRule type="cellIs" dxfId="2" priority="353" operator="greaterThan">
      <formula>0</formula>
    </cfRule>
  </conditionalFormatting>
  <conditionalFormatting sqref="P72">
    <cfRule type="cellIs" dxfId="2" priority="354" operator="greaterThan">
      <formula>0</formula>
    </cfRule>
  </conditionalFormatting>
  <conditionalFormatting sqref="P73">
    <cfRule type="cellIs" dxfId="2" priority="355" operator="greaterThan">
      <formula>0</formula>
    </cfRule>
  </conditionalFormatting>
  <conditionalFormatting sqref="P74">
    <cfRule type="cellIs" dxfId="2" priority="356" operator="greaterThan">
      <formula>0</formula>
    </cfRule>
  </conditionalFormatting>
  <conditionalFormatting sqref="P75">
    <cfRule type="cellIs" dxfId="2" priority="357" operator="greaterThan">
      <formula>0</formula>
    </cfRule>
  </conditionalFormatting>
  <conditionalFormatting sqref="P76">
    <cfRule type="cellIs" dxfId="2" priority="358" operator="greaterThan">
      <formula>0</formula>
    </cfRule>
  </conditionalFormatting>
  <conditionalFormatting sqref="P77">
    <cfRule type="cellIs" dxfId="2" priority="359" operator="greaterThan">
      <formula>0</formula>
    </cfRule>
  </conditionalFormatting>
  <conditionalFormatting sqref="P78">
    <cfRule type="cellIs" dxfId="2" priority="360" operator="greaterThan">
      <formula>0</formula>
    </cfRule>
  </conditionalFormatting>
  <conditionalFormatting sqref="P79">
    <cfRule type="cellIs" dxfId="2" priority="361" operator="greaterThan">
      <formula>0</formula>
    </cfRule>
  </conditionalFormatting>
  <conditionalFormatting sqref="P80">
    <cfRule type="cellIs" dxfId="2" priority="362" operator="greaterThan">
      <formula>0</formula>
    </cfRule>
  </conditionalFormatting>
  <conditionalFormatting sqref="P81">
    <cfRule type="cellIs" dxfId="2" priority="363" operator="greaterThan">
      <formula>0</formula>
    </cfRule>
  </conditionalFormatting>
  <conditionalFormatting sqref="P82">
    <cfRule type="cellIs" dxfId="2" priority="364" operator="greaterThan">
      <formula>0</formula>
    </cfRule>
  </conditionalFormatting>
  <conditionalFormatting sqref="P83">
    <cfRule type="cellIs" dxfId="2" priority="365" operator="greaterThan">
      <formula>0</formula>
    </cfRule>
  </conditionalFormatting>
  <conditionalFormatting sqref="P84">
    <cfRule type="cellIs" dxfId="2" priority="366" operator="greaterThan">
      <formula>0</formula>
    </cfRule>
  </conditionalFormatting>
  <conditionalFormatting sqref="P85">
    <cfRule type="cellIs" dxfId="2" priority="367" operator="greaterThan">
      <formula>0</formula>
    </cfRule>
  </conditionalFormatting>
  <conditionalFormatting sqref="P86">
    <cfRule type="cellIs" dxfId="2" priority="368" operator="greaterThan">
      <formula>0</formula>
    </cfRule>
  </conditionalFormatting>
  <conditionalFormatting sqref="P87">
    <cfRule type="cellIs" dxfId="2" priority="369" operator="greaterThan">
      <formula>0</formula>
    </cfRule>
  </conditionalFormatting>
  <conditionalFormatting sqref="P88">
    <cfRule type="cellIs" dxfId="2" priority="370" operator="greaterThan">
      <formula>0</formula>
    </cfRule>
  </conditionalFormatting>
  <conditionalFormatting sqref="P89">
    <cfRule type="cellIs" dxfId="2" priority="371" operator="greaterThan">
      <formula>0</formula>
    </cfRule>
  </conditionalFormatting>
  <conditionalFormatting sqref="P90">
    <cfRule type="cellIs" dxfId="2" priority="372" operator="greaterThan">
      <formula>0</formula>
    </cfRule>
  </conditionalFormatting>
  <conditionalFormatting sqref="P91">
    <cfRule type="cellIs" dxfId="2" priority="373" operator="greaterThan">
      <formula>0</formula>
    </cfRule>
  </conditionalFormatting>
  <conditionalFormatting sqref="P92">
    <cfRule type="cellIs" dxfId="2" priority="374" operator="greaterThan">
      <formula>0</formula>
    </cfRule>
  </conditionalFormatting>
  <conditionalFormatting sqref="P93">
    <cfRule type="cellIs" dxfId="2" priority="375" operator="greaterThan">
      <formula>0</formula>
    </cfRule>
  </conditionalFormatting>
  <conditionalFormatting sqref="P94">
    <cfRule type="cellIs" dxfId="2" priority="376" operator="greaterThan">
      <formula>0</formula>
    </cfRule>
  </conditionalFormatting>
  <conditionalFormatting sqref="P95">
    <cfRule type="cellIs" dxfId="2" priority="377" operator="greaterThan">
      <formula>0</formula>
    </cfRule>
  </conditionalFormatting>
  <conditionalFormatting sqref="P96">
    <cfRule type="cellIs" dxfId="2" priority="378" operator="greaterThan">
      <formula>0</formula>
    </cfRule>
  </conditionalFormatting>
  <conditionalFormatting sqref="P97">
    <cfRule type="cellIs" dxfId="2" priority="379" operator="greaterThan">
      <formula>0</formula>
    </cfRule>
  </conditionalFormatting>
  <conditionalFormatting sqref="P98">
    <cfRule type="cellIs" dxfId="2" priority="380" operator="greaterThan">
      <formula>0</formula>
    </cfRule>
  </conditionalFormatting>
  <conditionalFormatting sqref="P99">
    <cfRule type="cellIs" dxfId="2" priority="381" operator="greaterThan">
      <formula>0</formula>
    </cfRule>
  </conditionalFormatting>
  <conditionalFormatting sqref="P100">
    <cfRule type="cellIs" dxfId="2" priority="382" operator="greaterThan">
      <formula>0</formula>
    </cfRule>
  </conditionalFormatting>
  <conditionalFormatting sqref="P101">
    <cfRule type="cellIs" dxfId="2" priority="383" operator="greaterThan">
      <formula>0</formula>
    </cfRule>
  </conditionalFormatting>
  <conditionalFormatting sqref="P102">
    <cfRule type="cellIs" dxfId="2" priority="384" operator="greaterThan">
      <formula>0</formula>
    </cfRule>
  </conditionalFormatting>
  <conditionalFormatting sqref="P103">
    <cfRule type="cellIs" dxfId="2" priority="385" operator="greaterThan">
      <formula>0</formula>
    </cfRule>
  </conditionalFormatting>
  <conditionalFormatting sqref="P104">
    <cfRule type="cellIs" dxfId="2" priority="386" operator="greaterThan">
      <formula>0</formula>
    </cfRule>
  </conditionalFormatting>
  <conditionalFormatting sqref="Q8">
    <cfRule type="cellIs" dxfId="3" priority="387" operator="greaterThan">
      <formula>0</formula>
    </cfRule>
  </conditionalFormatting>
  <conditionalFormatting sqref="Q9">
    <cfRule type="cellIs" dxfId="3" priority="388" operator="greaterThan">
      <formula>0</formula>
    </cfRule>
  </conditionalFormatting>
  <conditionalFormatting sqref="Q10">
    <cfRule type="cellIs" dxfId="3" priority="389" operator="greaterThan">
      <formula>0</formula>
    </cfRule>
  </conditionalFormatting>
  <conditionalFormatting sqref="Q11">
    <cfRule type="cellIs" dxfId="3" priority="390" operator="greaterThan">
      <formula>0</formula>
    </cfRule>
  </conditionalFormatting>
  <conditionalFormatting sqref="Q12">
    <cfRule type="cellIs" dxfId="3" priority="391" operator="greaterThan">
      <formula>0</formula>
    </cfRule>
  </conditionalFormatting>
  <conditionalFormatting sqref="Q13">
    <cfRule type="cellIs" dxfId="3" priority="392" operator="greaterThan">
      <formula>0</formula>
    </cfRule>
  </conditionalFormatting>
  <conditionalFormatting sqref="Q14">
    <cfRule type="cellIs" dxfId="3" priority="393" operator="greaterThan">
      <formula>0</formula>
    </cfRule>
  </conditionalFormatting>
  <conditionalFormatting sqref="Q15">
    <cfRule type="cellIs" dxfId="3" priority="394" operator="greaterThan">
      <formula>0</formula>
    </cfRule>
  </conditionalFormatting>
  <conditionalFormatting sqref="Q16">
    <cfRule type="cellIs" dxfId="3" priority="395" operator="greaterThan">
      <formula>0</formula>
    </cfRule>
  </conditionalFormatting>
  <conditionalFormatting sqref="Q17">
    <cfRule type="cellIs" dxfId="3" priority="396" operator="greaterThan">
      <formula>0</formula>
    </cfRule>
  </conditionalFormatting>
  <conditionalFormatting sqref="Q18">
    <cfRule type="cellIs" dxfId="3" priority="397" operator="greaterThan">
      <formula>0</formula>
    </cfRule>
  </conditionalFormatting>
  <conditionalFormatting sqref="Q19">
    <cfRule type="cellIs" dxfId="3" priority="398" operator="greaterThan">
      <formula>0</formula>
    </cfRule>
  </conditionalFormatting>
  <conditionalFormatting sqref="Q20">
    <cfRule type="cellIs" dxfId="3" priority="399" operator="greaterThan">
      <formula>0</formula>
    </cfRule>
  </conditionalFormatting>
  <conditionalFormatting sqref="Q21">
    <cfRule type="cellIs" dxfId="3" priority="400" operator="greaterThan">
      <formula>0</formula>
    </cfRule>
  </conditionalFormatting>
  <conditionalFormatting sqref="Q22">
    <cfRule type="cellIs" dxfId="3" priority="401" operator="greaterThan">
      <formula>0</formula>
    </cfRule>
  </conditionalFormatting>
  <conditionalFormatting sqref="Q23">
    <cfRule type="cellIs" dxfId="3" priority="402" operator="greaterThan">
      <formula>0</formula>
    </cfRule>
  </conditionalFormatting>
  <conditionalFormatting sqref="Q24">
    <cfRule type="cellIs" dxfId="3" priority="403" operator="greaterThan">
      <formula>0</formula>
    </cfRule>
  </conditionalFormatting>
  <conditionalFormatting sqref="Q25">
    <cfRule type="cellIs" dxfId="3" priority="404" operator="greaterThan">
      <formula>0</formula>
    </cfRule>
  </conditionalFormatting>
  <conditionalFormatting sqref="Q26">
    <cfRule type="cellIs" dxfId="3" priority="405" operator="greaterThan">
      <formula>0</formula>
    </cfRule>
  </conditionalFormatting>
  <conditionalFormatting sqref="Q27">
    <cfRule type="cellIs" dxfId="3" priority="406" operator="greaterThan">
      <formula>0</formula>
    </cfRule>
  </conditionalFormatting>
  <conditionalFormatting sqref="Q28">
    <cfRule type="cellIs" dxfId="3" priority="407" operator="greaterThan">
      <formula>0</formula>
    </cfRule>
  </conditionalFormatting>
  <conditionalFormatting sqref="Q29">
    <cfRule type="cellIs" dxfId="3" priority="408" operator="greaterThan">
      <formula>0</formula>
    </cfRule>
  </conditionalFormatting>
  <conditionalFormatting sqref="Q30">
    <cfRule type="cellIs" dxfId="3" priority="409" operator="greaterThan">
      <formula>0</formula>
    </cfRule>
  </conditionalFormatting>
  <conditionalFormatting sqref="Q31">
    <cfRule type="cellIs" dxfId="3" priority="410" operator="greaterThan">
      <formula>0</formula>
    </cfRule>
  </conditionalFormatting>
  <conditionalFormatting sqref="Q32">
    <cfRule type="cellIs" dxfId="3" priority="411" operator="greaterThan">
      <formula>0</formula>
    </cfRule>
  </conditionalFormatting>
  <conditionalFormatting sqref="Q33">
    <cfRule type="cellIs" dxfId="3" priority="412" operator="greaterThan">
      <formula>0</formula>
    </cfRule>
  </conditionalFormatting>
  <conditionalFormatting sqref="Q34">
    <cfRule type="cellIs" dxfId="3" priority="413" operator="greaterThan">
      <formula>0</formula>
    </cfRule>
  </conditionalFormatting>
  <conditionalFormatting sqref="Q35">
    <cfRule type="cellIs" dxfId="3" priority="414" operator="greaterThan">
      <formula>0</formula>
    </cfRule>
  </conditionalFormatting>
  <conditionalFormatting sqref="Q36">
    <cfRule type="cellIs" dxfId="3" priority="415" operator="greaterThan">
      <formula>0</formula>
    </cfRule>
  </conditionalFormatting>
  <conditionalFormatting sqref="Q37">
    <cfRule type="cellIs" dxfId="3" priority="416" operator="greaterThan">
      <formula>0</formula>
    </cfRule>
  </conditionalFormatting>
  <conditionalFormatting sqref="Q38">
    <cfRule type="cellIs" dxfId="3" priority="417" operator="greaterThan">
      <formula>0</formula>
    </cfRule>
  </conditionalFormatting>
  <conditionalFormatting sqref="Q39">
    <cfRule type="cellIs" dxfId="3" priority="418" operator="greaterThan">
      <formula>0</formula>
    </cfRule>
  </conditionalFormatting>
  <conditionalFormatting sqref="Q40">
    <cfRule type="cellIs" dxfId="3" priority="419" operator="greaterThan">
      <formula>0</formula>
    </cfRule>
  </conditionalFormatting>
  <conditionalFormatting sqref="Q41">
    <cfRule type="cellIs" dxfId="3" priority="420" operator="greaterThan">
      <formula>0</formula>
    </cfRule>
  </conditionalFormatting>
  <conditionalFormatting sqref="Q42">
    <cfRule type="cellIs" dxfId="3" priority="421" operator="greaterThan">
      <formula>0</formula>
    </cfRule>
  </conditionalFormatting>
  <conditionalFormatting sqref="Q43">
    <cfRule type="cellIs" dxfId="3" priority="422" operator="greaterThan">
      <formula>0</formula>
    </cfRule>
  </conditionalFormatting>
  <conditionalFormatting sqref="Q44">
    <cfRule type="cellIs" dxfId="3" priority="423" operator="greaterThan">
      <formula>0</formula>
    </cfRule>
  </conditionalFormatting>
  <conditionalFormatting sqref="Q45">
    <cfRule type="cellIs" dxfId="3" priority="424" operator="greaterThan">
      <formula>0</formula>
    </cfRule>
  </conditionalFormatting>
  <conditionalFormatting sqref="Q46">
    <cfRule type="cellIs" dxfId="3" priority="425" operator="greaterThan">
      <formula>0</formula>
    </cfRule>
  </conditionalFormatting>
  <conditionalFormatting sqref="Q47">
    <cfRule type="cellIs" dxfId="3" priority="426" operator="greaterThan">
      <formula>0</formula>
    </cfRule>
  </conditionalFormatting>
  <conditionalFormatting sqref="Q48">
    <cfRule type="cellIs" dxfId="3" priority="427" operator="greaterThan">
      <formula>0</formula>
    </cfRule>
  </conditionalFormatting>
  <conditionalFormatting sqref="Q49">
    <cfRule type="cellIs" dxfId="3" priority="428" operator="greaterThan">
      <formula>0</formula>
    </cfRule>
  </conditionalFormatting>
  <conditionalFormatting sqref="Q50">
    <cfRule type="cellIs" dxfId="3" priority="429" operator="greaterThan">
      <formula>0</formula>
    </cfRule>
  </conditionalFormatting>
  <conditionalFormatting sqref="Q51">
    <cfRule type="cellIs" dxfId="3" priority="430" operator="greaterThan">
      <formula>0</formula>
    </cfRule>
  </conditionalFormatting>
  <conditionalFormatting sqref="Q52">
    <cfRule type="cellIs" dxfId="3" priority="431" operator="greaterThan">
      <formula>0</formula>
    </cfRule>
  </conditionalFormatting>
  <conditionalFormatting sqref="Q53">
    <cfRule type="cellIs" dxfId="3" priority="432" operator="greaterThan">
      <formula>0</formula>
    </cfRule>
  </conditionalFormatting>
  <conditionalFormatting sqref="Q54">
    <cfRule type="cellIs" dxfId="3" priority="433" operator="greaterThan">
      <formula>0</formula>
    </cfRule>
  </conditionalFormatting>
  <conditionalFormatting sqref="Q55">
    <cfRule type="cellIs" dxfId="3" priority="434" operator="greaterThan">
      <formula>0</formula>
    </cfRule>
  </conditionalFormatting>
  <conditionalFormatting sqref="Q56">
    <cfRule type="cellIs" dxfId="3" priority="435" operator="greaterThan">
      <formula>0</formula>
    </cfRule>
  </conditionalFormatting>
  <conditionalFormatting sqref="Q57">
    <cfRule type="cellIs" dxfId="3" priority="436" operator="greaterThan">
      <formula>0</formula>
    </cfRule>
  </conditionalFormatting>
  <conditionalFormatting sqref="Q58">
    <cfRule type="cellIs" dxfId="3" priority="437" operator="greaterThan">
      <formula>0</formula>
    </cfRule>
  </conditionalFormatting>
  <conditionalFormatting sqref="Q59">
    <cfRule type="cellIs" dxfId="3" priority="438" operator="greaterThan">
      <formula>0</formula>
    </cfRule>
  </conditionalFormatting>
  <conditionalFormatting sqref="Q60">
    <cfRule type="cellIs" dxfId="3" priority="439" operator="greaterThan">
      <formula>0</formula>
    </cfRule>
  </conditionalFormatting>
  <conditionalFormatting sqref="Q61">
    <cfRule type="cellIs" dxfId="3" priority="440" operator="greaterThan">
      <formula>0</formula>
    </cfRule>
  </conditionalFormatting>
  <conditionalFormatting sqref="Q62">
    <cfRule type="cellIs" dxfId="3" priority="441" operator="greaterThan">
      <formula>0</formula>
    </cfRule>
  </conditionalFormatting>
  <conditionalFormatting sqref="Q63">
    <cfRule type="cellIs" dxfId="3" priority="442" operator="greaterThan">
      <formula>0</formula>
    </cfRule>
  </conditionalFormatting>
  <conditionalFormatting sqref="Q64">
    <cfRule type="cellIs" dxfId="3" priority="443" operator="greaterThan">
      <formula>0</formula>
    </cfRule>
  </conditionalFormatting>
  <conditionalFormatting sqref="Q65">
    <cfRule type="cellIs" dxfId="3" priority="444" operator="greaterThan">
      <formula>0</formula>
    </cfRule>
  </conditionalFormatting>
  <conditionalFormatting sqref="Q66">
    <cfRule type="cellIs" dxfId="3" priority="445" operator="greaterThan">
      <formula>0</formula>
    </cfRule>
  </conditionalFormatting>
  <conditionalFormatting sqref="Q67">
    <cfRule type="cellIs" dxfId="3" priority="446" operator="greaterThan">
      <formula>0</formula>
    </cfRule>
  </conditionalFormatting>
  <conditionalFormatting sqref="Q68">
    <cfRule type="cellIs" dxfId="3" priority="447" operator="greaterThan">
      <formula>0</formula>
    </cfRule>
  </conditionalFormatting>
  <conditionalFormatting sqref="Q69">
    <cfRule type="cellIs" dxfId="3" priority="448" operator="greaterThan">
      <formula>0</formula>
    </cfRule>
  </conditionalFormatting>
  <conditionalFormatting sqref="Q70">
    <cfRule type="cellIs" dxfId="3" priority="449" operator="greaterThan">
      <formula>0</formula>
    </cfRule>
  </conditionalFormatting>
  <conditionalFormatting sqref="Q71">
    <cfRule type="cellIs" dxfId="3" priority="450" operator="greaterThan">
      <formula>0</formula>
    </cfRule>
  </conditionalFormatting>
  <conditionalFormatting sqref="Q72">
    <cfRule type="cellIs" dxfId="3" priority="451" operator="greaterThan">
      <formula>0</formula>
    </cfRule>
  </conditionalFormatting>
  <conditionalFormatting sqref="Q73">
    <cfRule type="cellIs" dxfId="3" priority="452" operator="greaterThan">
      <formula>0</formula>
    </cfRule>
  </conditionalFormatting>
  <conditionalFormatting sqref="Q74">
    <cfRule type="cellIs" dxfId="3" priority="453" operator="greaterThan">
      <formula>0</formula>
    </cfRule>
  </conditionalFormatting>
  <conditionalFormatting sqref="Q75">
    <cfRule type="cellIs" dxfId="3" priority="454" operator="greaterThan">
      <formula>0</formula>
    </cfRule>
  </conditionalFormatting>
  <conditionalFormatting sqref="Q76">
    <cfRule type="cellIs" dxfId="3" priority="455" operator="greaterThan">
      <formula>0</formula>
    </cfRule>
  </conditionalFormatting>
  <conditionalFormatting sqref="Q77">
    <cfRule type="cellIs" dxfId="3" priority="456" operator="greaterThan">
      <formula>0</formula>
    </cfRule>
  </conditionalFormatting>
  <conditionalFormatting sqref="Q78">
    <cfRule type="cellIs" dxfId="3" priority="457" operator="greaterThan">
      <formula>0</formula>
    </cfRule>
  </conditionalFormatting>
  <conditionalFormatting sqref="Q79">
    <cfRule type="cellIs" dxfId="3" priority="458" operator="greaterThan">
      <formula>0</formula>
    </cfRule>
  </conditionalFormatting>
  <conditionalFormatting sqref="Q80">
    <cfRule type="cellIs" dxfId="3" priority="459" operator="greaterThan">
      <formula>0</formula>
    </cfRule>
  </conditionalFormatting>
  <conditionalFormatting sqref="Q81">
    <cfRule type="cellIs" dxfId="3" priority="460" operator="greaterThan">
      <formula>0</formula>
    </cfRule>
  </conditionalFormatting>
  <conditionalFormatting sqref="Q82">
    <cfRule type="cellIs" dxfId="3" priority="461" operator="greaterThan">
      <formula>0</formula>
    </cfRule>
  </conditionalFormatting>
  <conditionalFormatting sqref="Q83">
    <cfRule type="cellIs" dxfId="3" priority="462" operator="greaterThan">
      <formula>0</formula>
    </cfRule>
  </conditionalFormatting>
  <conditionalFormatting sqref="Q84">
    <cfRule type="cellIs" dxfId="3" priority="463" operator="greaterThan">
      <formula>0</formula>
    </cfRule>
  </conditionalFormatting>
  <conditionalFormatting sqref="Q85">
    <cfRule type="cellIs" dxfId="3" priority="464" operator="greaterThan">
      <formula>0</formula>
    </cfRule>
  </conditionalFormatting>
  <conditionalFormatting sqref="Q86">
    <cfRule type="cellIs" dxfId="3" priority="465" operator="greaterThan">
      <formula>0</formula>
    </cfRule>
  </conditionalFormatting>
  <conditionalFormatting sqref="Q87">
    <cfRule type="cellIs" dxfId="3" priority="466" operator="greaterThan">
      <formula>0</formula>
    </cfRule>
  </conditionalFormatting>
  <conditionalFormatting sqref="Q88">
    <cfRule type="cellIs" dxfId="3" priority="467" operator="greaterThan">
      <formula>0</formula>
    </cfRule>
  </conditionalFormatting>
  <conditionalFormatting sqref="Q89">
    <cfRule type="cellIs" dxfId="3" priority="468" operator="greaterThan">
      <formula>0</formula>
    </cfRule>
  </conditionalFormatting>
  <conditionalFormatting sqref="Q90">
    <cfRule type="cellIs" dxfId="3" priority="469" operator="greaterThan">
      <formula>0</formula>
    </cfRule>
  </conditionalFormatting>
  <conditionalFormatting sqref="Q91">
    <cfRule type="cellIs" dxfId="3" priority="470" operator="greaterThan">
      <formula>0</formula>
    </cfRule>
  </conditionalFormatting>
  <conditionalFormatting sqref="Q92">
    <cfRule type="cellIs" dxfId="3" priority="471" operator="greaterThan">
      <formula>0</formula>
    </cfRule>
  </conditionalFormatting>
  <conditionalFormatting sqref="Q93">
    <cfRule type="cellIs" dxfId="3" priority="472" operator="greaterThan">
      <formula>0</formula>
    </cfRule>
  </conditionalFormatting>
  <conditionalFormatting sqref="Q94">
    <cfRule type="cellIs" dxfId="3" priority="473" operator="greaterThan">
      <formula>0</formula>
    </cfRule>
  </conditionalFormatting>
  <conditionalFormatting sqref="Q95">
    <cfRule type="cellIs" dxfId="3" priority="474" operator="greaterThan">
      <formula>0</formula>
    </cfRule>
  </conditionalFormatting>
  <conditionalFormatting sqref="Q96">
    <cfRule type="cellIs" dxfId="3" priority="475" operator="greaterThan">
      <formula>0</formula>
    </cfRule>
  </conditionalFormatting>
  <conditionalFormatting sqref="Q97">
    <cfRule type="cellIs" dxfId="3" priority="476" operator="greaterThan">
      <formula>0</formula>
    </cfRule>
  </conditionalFormatting>
  <conditionalFormatting sqref="Q98">
    <cfRule type="cellIs" dxfId="3" priority="477" operator="greaterThan">
      <formula>0</formula>
    </cfRule>
  </conditionalFormatting>
  <conditionalFormatting sqref="Q99">
    <cfRule type="cellIs" dxfId="3" priority="478" operator="greaterThan">
      <formula>0</formula>
    </cfRule>
  </conditionalFormatting>
  <conditionalFormatting sqref="Q100">
    <cfRule type="cellIs" dxfId="3" priority="479" operator="greaterThan">
      <formula>0</formula>
    </cfRule>
  </conditionalFormatting>
  <conditionalFormatting sqref="Q101">
    <cfRule type="cellIs" dxfId="3" priority="480" operator="greaterThan">
      <formula>0</formula>
    </cfRule>
  </conditionalFormatting>
  <conditionalFormatting sqref="Q102">
    <cfRule type="cellIs" dxfId="3" priority="481" operator="greaterThan">
      <formula>0</formula>
    </cfRule>
  </conditionalFormatting>
  <conditionalFormatting sqref="Q103">
    <cfRule type="cellIs" dxfId="3" priority="482" operator="greaterThan">
      <formula>0</formula>
    </cfRule>
  </conditionalFormatting>
  <conditionalFormatting sqref="R8">
    <cfRule type="cellIs" dxfId="3" priority="483" operator="greaterThan">
      <formula>0</formula>
    </cfRule>
  </conditionalFormatting>
  <conditionalFormatting sqref="R9">
    <cfRule type="cellIs" dxfId="3" priority="484" operator="greaterThan">
      <formula>0</formula>
    </cfRule>
  </conditionalFormatting>
  <conditionalFormatting sqref="R10">
    <cfRule type="cellIs" dxfId="3" priority="485" operator="greaterThan">
      <formula>0</formula>
    </cfRule>
  </conditionalFormatting>
  <conditionalFormatting sqref="R11">
    <cfRule type="cellIs" dxfId="3" priority="486" operator="greaterThan">
      <formula>0</formula>
    </cfRule>
  </conditionalFormatting>
  <conditionalFormatting sqref="R12">
    <cfRule type="cellIs" dxfId="3" priority="487" operator="greaterThan">
      <formula>0</formula>
    </cfRule>
  </conditionalFormatting>
  <conditionalFormatting sqref="R13">
    <cfRule type="cellIs" dxfId="3" priority="488" operator="greaterThan">
      <formula>0</formula>
    </cfRule>
  </conditionalFormatting>
  <conditionalFormatting sqref="R14">
    <cfRule type="cellIs" dxfId="3" priority="489" operator="greaterThan">
      <formula>0</formula>
    </cfRule>
  </conditionalFormatting>
  <conditionalFormatting sqref="R15">
    <cfRule type="cellIs" dxfId="3" priority="490" operator="greaterThan">
      <formula>0</formula>
    </cfRule>
  </conditionalFormatting>
  <conditionalFormatting sqref="R16">
    <cfRule type="cellIs" dxfId="3" priority="491" operator="greaterThan">
      <formula>0</formula>
    </cfRule>
  </conditionalFormatting>
  <conditionalFormatting sqref="R17">
    <cfRule type="cellIs" dxfId="3" priority="492" operator="greaterThan">
      <formula>0</formula>
    </cfRule>
  </conditionalFormatting>
  <conditionalFormatting sqref="R18">
    <cfRule type="cellIs" dxfId="3" priority="493" operator="greaterThan">
      <formula>0</formula>
    </cfRule>
  </conditionalFormatting>
  <conditionalFormatting sqref="R19">
    <cfRule type="cellIs" dxfId="3" priority="494" operator="greaterThan">
      <formula>0</formula>
    </cfRule>
  </conditionalFormatting>
  <conditionalFormatting sqref="R20">
    <cfRule type="cellIs" dxfId="3" priority="495" operator="greaterThan">
      <formula>0</formula>
    </cfRule>
  </conditionalFormatting>
  <conditionalFormatting sqref="R21">
    <cfRule type="cellIs" dxfId="3" priority="496" operator="greaterThan">
      <formula>0</formula>
    </cfRule>
  </conditionalFormatting>
  <conditionalFormatting sqref="R22">
    <cfRule type="cellIs" dxfId="3" priority="497" operator="greaterThan">
      <formula>0</formula>
    </cfRule>
  </conditionalFormatting>
  <conditionalFormatting sqref="R23">
    <cfRule type="cellIs" dxfId="3" priority="498" operator="greaterThan">
      <formula>0</formula>
    </cfRule>
  </conditionalFormatting>
  <conditionalFormatting sqref="R24">
    <cfRule type="cellIs" dxfId="3" priority="499" operator="greaterThan">
      <formula>0</formula>
    </cfRule>
  </conditionalFormatting>
  <conditionalFormatting sqref="R25">
    <cfRule type="cellIs" dxfId="3" priority="500" operator="greaterThan">
      <formula>0</formula>
    </cfRule>
  </conditionalFormatting>
  <conditionalFormatting sqref="R26">
    <cfRule type="cellIs" dxfId="3" priority="501" operator="greaterThan">
      <formula>0</formula>
    </cfRule>
  </conditionalFormatting>
  <conditionalFormatting sqref="R27">
    <cfRule type="cellIs" dxfId="3" priority="502" operator="greaterThan">
      <formula>0</formula>
    </cfRule>
  </conditionalFormatting>
  <conditionalFormatting sqref="R28">
    <cfRule type="cellIs" dxfId="3" priority="503" operator="greaterThan">
      <formula>0</formula>
    </cfRule>
  </conditionalFormatting>
  <conditionalFormatting sqref="R29">
    <cfRule type="cellIs" dxfId="3" priority="504" operator="greaterThan">
      <formula>0</formula>
    </cfRule>
  </conditionalFormatting>
  <conditionalFormatting sqref="R30">
    <cfRule type="cellIs" dxfId="3" priority="505" operator="greaterThan">
      <formula>0</formula>
    </cfRule>
  </conditionalFormatting>
  <conditionalFormatting sqref="R31">
    <cfRule type="cellIs" dxfId="3" priority="506" operator="greaterThan">
      <formula>0</formula>
    </cfRule>
  </conditionalFormatting>
  <conditionalFormatting sqref="R32">
    <cfRule type="cellIs" dxfId="3" priority="507" operator="greaterThan">
      <formula>0</formula>
    </cfRule>
  </conditionalFormatting>
  <conditionalFormatting sqref="R33">
    <cfRule type="cellIs" dxfId="3" priority="508" operator="greaterThan">
      <formula>0</formula>
    </cfRule>
  </conditionalFormatting>
  <conditionalFormatting sqref="R34">
    <cfRule type="cellIs" dxfId="3" priority="509" operator="greaterThan">
      <formula>0</formula>
    </cfRule>
  </conditionalFormatting>
  <conditionalFormatting sqref="R35">
    <cfRule type="cellIs" dxfId="3" priority="510" operator="greaterThan">
      <formula>0</formula>
    </cfRule>
  </conditionalFormatting>
  <conditionalFormatting sqref="R36">
    <cfRule type="cellIs" dxfId="3" priority="511" operator="greaterThan">
      <formula>0</formula>
    </cfRule>
  </conditionalFormatting>
  <conditionalFormatting sqref="R37">
    <cfRule type="cellIs" dxfId="3" priority="512" operator="greaterThan">
      <formula>0</formula>
    </cfRule>
  </conditionalFormatting>
  <conditionalFormatting sqref="R38">
    <cfRule type="cellIs" dxfId="3" priority="513" operator="greaterThan">
      <formula>0</formula>
    </cfRule>
  </conditionalFormatting>
  <conditionalFormatting sqref="R39">
    <cfRule type="cellIs" dxfId="3" priority="514" operator="greaterThan">
      <formula>0</formula>
    </cfRule>
  </conditionalFormatting>
  <conditionalFormatting sqref="R40">
    <cfRule type="cellIs" dxfId="3" priority="515" operator="greaterThan">
      <formula>0</formula>
    </cfRule>
  </conditionalFormatting>
  <conditionalFormatting sqref="R41">
    <cfRule type="cellIs" dxfId="3" priority="516" operator="greaterThan">
      <formula>0</formula>
    </cfRule>
  </conditionalFormatting>
  <conditionalFormatting sqref="R42">
    <cfRule type="cellIs" dxfId="3" priority="517" operator="greaterThan">
      <formula>0</formula>
    </cfRule>
  </conditionalFormatting>
  <conditionalFormatting sqref="R43">
    <cfRule type="cellIs" dxfId="3" priority="518" operator="greaterThan">
      <formula>0</formula>
    </cfRule>
  </conditionalFormatting>
  <conditionalFormatting sqref="R44">
    <cfRule type="cellIs" dxfId="3" priority="519" operator="greaterThan">
      <formula>0</formula>
    </cfRule>
  </conditionalFormatting>
  <conditionalFormatting sqref="R45">
    <cfRule type="cellIs" dxfId="3" priority="520" operator="greaterThan">
      <formula>0</formula>
    </cfRule>
  </conditionalFormatting>
  <conditionalFormatting sqref="R46">
    <cfRule type="cellIs" dxfId="3" priority="521" operator="greaterThan">
      <formula>0</formula>
    </cfRule>
  </conditionalFormatting>
  <conditionalFormatting sqref="R47">
    <cfRule type="cellIs" dxfId="3" priority="522" operator="greaterThan">
      <formula>0</formula>
    </cfRule>
  </conditionalFormatting>
  <conditionalFormatting sqref="R48">
    <cfRule type="cellIs" dxfId="3" priority="523" operator="greaterThan">
      <formula>0</formula>
    </cfRule>
  </conditionalFormatting>
  <conditionalFormatting sqref="R49">
    <cfRule type="cellIs" dxfId="3" priority="524" operator="greaterThan">
      <formula>0</formula>
    </cfRule>
  </conditionalFormatting>
  <conditionalFormatting sqref="R50">
    <cfRule type="cellIs" dxfId="3" priority="525" operator="greaterThan">
      <formula>0</formula>
    </cfRule>
  </conditionalFormatting>
  <conditionalFormatting sqref="R51">
    <cfRule type="cellIs" dxfId="3" priority="526" operator="greaterThan">
      <formula>0</formula>
    </cfRule>
  </conditionalFormatting>
  <conditionalFormatting sqref="R52">
    <cfRule type="cellIs" dxfId="3" priority="527" operator="greaterThan">
      <formula>0</formula>
    </cfRule>
  </conditionalFormatting>
  <conditionalFormatting sqref="R53">
    <cfRule type="cellIs" dxfId="3" priority="528" operator="greaterThan">
      <formula>0</formula>
    </cfRule>
  </conditionalFormatting>
  <conditionalFormatting sqref="R54">
    <cfRule type="cellIs" dxfId="3" priority="529" operator="greaterThan">
      <formula>0</formula>
    </cfRule>
  </conditionalFormatting>
  <conditionalFormatting sqref="R55">
    <cfRule type="cellIs" dxfId="3" priority="530" operator="greaterThan">
      <formula>0</formula>
    </cfRule>
  </conditionalFormatting>
  <conditionalFormatting sqref="R56">
    <cfRule type="cellIs" dxfId="3" priority="531" operator="greaterThan">
      <formula>0</formula>
    </cfRule>
  </conditionalFormatting>
  <conditionalFormatting sqref="R57">
    <cfRule type="cellIs" dxfId="3" priority="532" operator="greaterThan">
      <formula>0</formula>
    </cfRule>
  </conditionalFormatting>
  <conditionalFormatting sqref="R58">
    <cfRule type="cellIs" dxfId="3" priority="533" operator="greaterThan">
      <formula>0</formula>
    </cfRule>
  </conditionalFormatting>
  <conditionalFormatting sqref="R59">
    <cfRule type="cellIs" dxfId="3" priority="534" operator="greaterThan">
      <formula>0</formula>
    </cfRule>
  </conditionalFormatting>
  <conditionalFormatting sqref="R60">
    <cfRule type="cellIs" dxfId="3" priority="535" operator="greaterThan">
      <formula>0</formula>
    </cfRule>
  </conditionalFormatting>
  <conditionalFormatting sqref="R61">
    <cfRule type="cellIs" dxfId="3" priority="536" operator="greaterThan">
      <formula>0</formula>
    </cfRule>
  </conditionalFormatting>
  <conditionalFormatting sqref="R62">
    <cfRule type="cellIs" dxfId="3" priority="537" operator="greaterThan">
      <formula>0</formula>
    </cfRule>
  </conditionalFormatting>
  <conditionalFormatting sqref="R63">
    <cfRule type="cellIs" dxfId="3" priority="538" operator="greaterThan">
      <formula>0</formula>
    </cfRule>
  </conditionalFormatting>
  <conditionalFormatting sqref="R64">
    <cfRule type="cellIs" dxfId="3" priority="539" operator="greaterThan">
      <formula>0</formula>
    </cfRule>
  </conditionalFormatting>
  <conditionalFormatting sqref="R65">
    <cfRule type="cellIs" dxfId="3" priority="540" operator="greaterThan">
      <formula>0</formula>
    </cfRule>
  </conditionalFormatting>
  <conditionalFormatting sqref="R66">
    <cfRule type="cellIs" dxfId="3" priority="541" operator="greaterThan">
      <formula>0</formula>
    </cfRule>
  </conditionalFormatting>
  <conditionalFormatting sqref="R67">
    <cfRule type="cellIs" dxfId="3" priority="542" operator="greaterThan">
      <formula>0</formula>
    </cfRule>
  </conditionalFormatting>
  <conditionalFormatting sqref="R68">
    <cfRule type="cellIs" dxfId="3" priority="543" operator="greaterThan">
      <formula>0</formula>
    </cfRule>
  </conditionalFormatting>
  <conditionalFormatting sqref="R69">
    <cfRule type="cellIs" dxfId="3" priority="544" operator="greaterThan">
      <formula>0</formula>
    </cfRule>
  </conditionalFormatting>
  <conditionalFormatting sqref="R70">
    <cfRule type="cellIs" dxfId="3" priority="545" operator="greaterThan">
      <formula>0</formula>
    </cfRule>
  </conditionalFormatting>
  <conditionalFormatting sqref="R71">
    <cfRule type="cellIs" dxfId="3" priority="546" operator="greaterThan">
      <formula>0</formula>
    </cfRule>
  </conditionalFormatting>
  <conditionalFormatting sqref="R72">
    <cfRule type="cellIs" dxfId="3" priority="547" operator="greaterThan">
      <formula>0</formula>
    </cfRule>
  </conditionalFormatting>
  <conditionalFormatting sqref="R73">
    <cfRule type="cellIs" dxfId="3" priority="548" operator="greaterThan">
      <formula>0</formula>
    </cfRule>
  </conditionalFormatting>
  <conditionalFormatting sqref="R74">
    <cfRule type="cellIs" dxfId="3" priority="549" operator="greaterThan">
      <formula>0</formula>
    </cfRule>
  </conditionalFormatting>
  <conditionalFormatting sqref="R75">
    <cfRule type="cellIs" dxfId="3" priority="550" operator="greaterThan">
      <formula>0</formula>
    </cfRule>
  </conditionalFormatting>
  <conditionalFormatting sqref="R76">
    <cfRule type="cellIs" dxfId="3" priority="551" operator="greaterThan">
      <formula>0</formula>
    </cfRule>
  </conditionalFormatting>
  <conditionalFormatting sqref="R77">
    <cfRule type="cellIs" dxfId="3" priority="552" operator="greaterThan">
      <formula>0</formula>
    </cfRule>
  </conditionalFormatting>
  <conditionalFormatting sqref="R78">
    <cfRule type="cellIs" dxfId="3" priority="553" operator="greaterThan">
      <formula>0</formula>
    </cfRule>
  </conditionalFormatting>
  <conditionalFormatting sqref="R79">
    <cfRule type="cellIs" dxfId="3" priority="554" operator="greaterThan">
      <formula>0</formula>
    </cfRule>
  </conditionalFormatting>
  <conditionalFormatting sqref="R80">
    <cfRule type="cellIs" dxfId="3" priority="555" operator="greaterThan">
      <formula>0</formula>
    </cfRule>
  </conditionalFormatting>
  <conditionalFormatting sqref="R81">
    <cfRule type="cellIs" dxfId="3" priority="556" operator="greaterThan">
      <formula>0</formula>
    </cfRule>
  </conditionalFormatting>
  <conditionalFormatting sqref="R82">
    <cfRule type="cellIs" dxfId="3" priority="557" operator="greaterThan">
      <formula>0</formula>
    </cfRule>
  </conditionalFormatting>
  <conditionalFormatting sqref="R83">
    <cfRule type="cellIs" dxfId="3" priority="558" operator="greaterThan">
      <formula>0</formula>
    </cfRule>
  </conditionalFormatting>
  <conditionalFormatting sqref="R84">
    <cfRule type="cellIs" dxfId="3" priority="559" operator="greaterThan">
      <formula>0</formula>
    </cfRule>
  </conditionalFormatting>
  <conditionalFormatting sqref="R85">
    <cfRule type="cellIs" dxfId="3" priority="560" operator="greaterThan">
      <formula>0</formula>
    </cfRule>
  </conditionalFormatting>
  <conditionalFormatting sqref="R86">
    <cfRule type="cellIs" dxfId="3" priority="561" operator="greaterThan">
      <formula>0</formula>
    </cfRule>
  </conditionalFormatting>
  <conditionalFormatting sqref="R87">
    <cfRule type="cellIs" dxfId="3" priority="562" operator="greaterThan">
      <formula>0</formula>
    </cfRule>
  </conditionalFormatting>
  <conditionalFormatting sqref="R88">
    <cfRule type="cellIs" dxfId="3" priority="563" operator="greaterThan">
      <formula>0</formula>
    </cfRule>
  </conditionalFormatting>
  <conditionalFormatting sqref="R89">
    <cfRule type="cellIs" dxfId="3" priority="564" operator="greaterThan">
      <formula>0</formula>
    </cfRule>
  </conditionalFormatting>
  <conditionalFormatting sqref="R90">
    <cfRule type="cellIs" dxfId="3" priority="565" operator="greaterThan">
      <formula>0</formula>
    </cfRule>
  </conditionalFormatting>
  <conditionalFormatting sqref="R91">
    <cfRule type="cellIs" dxfId="3" priority="566" operator="greaterThan">
      <formula>0</formula>
    </cfRule>
  </conditionalFormatting>
  <conditionalFormatting sqref="R92">
    <cfRule type="cellIs" dxfId="3" priority="567" operator="greaterThan">
      <formula>0</formula>
    </cfRule>
  </conditionalFormatting>
  <conditionalFormatting sqref="R93">
    <cfRule type="cellIs" dxfId="3" priority="568" operator="greaterThan">
      <formula>0</formula>
    </cfRule>
  </conditionalFormatting>
  <conditionalFormatting sqref="R94">
    <cfRule type="cellIs" dxfId="3" priority="569" operator="greaterThan">
      <formula>0</formula>
    </cfRule>
  </conditionalFormatting>
  <conditionalFormatting sqref="R95">
    <cfRule type="cellIs" dxfId="3" priority="570" operator="greaterThan">
      <formula>0</formula>
    </cfRule>
  </conditionalFormatting>
  <conditionalFormatting sqref="R96">
    <cfRule type="cellIs" dxfId="3" priority="571" operator="greaterThan">
      <formula>0</formula>
    </cfRule>
  </conditionalFormatting>
  <conditionalFormatting sqref="R97">
    <cfRule type="cellIs" dxfId="3" priority="572" operator="greaterThan">
      <formula>0</formula>
    </cfRule>
  </conditionalFormatting>
  <conditionalFormatting sqref="R98">
    <cfRule type="cellIs" dxfId="3" priority="573" operator="greaterThan">
      <formula>0</formula>
    </cfRule>
  </conditionalFormatting>
  <conditionalFormatting sqref="R99">
    <cfRule type="cellIs" dxfId="3" priority="574" operator="greaterThan">
      <formula>0</formula>
    </cfRule>
  </conditionalFormatting>
  <conditionalFormatting sqref="R100">
    <cfRule type="cellIs" dxfId="3" priority="575" operator="greaterThan">
      <formula>0</formula>
    </cfRule>
  </conditionalFormatting>
  <conditionalFormatting sqref="R101">
    <cfRule type="cellIs" dxfId="3" priority="576" operator="greaterThan">
      <formula>0</formula>
    </cfRule>
  </conditionalFormatting>
  <conditionalFormatting sqref="R102">
    <cfRule type="cellIs" dxfId="3" priority="577" operator="greaterThan">
      <formula>0</formula>
    </cfRule>
  </conditionalFormatting>
  <conditionalFormatting sqref="R103">
    <cfRule type="cellIs" dxfId="3" priority="578" operator="greaterThan">
      <formula>0</formula>
    </cfRule>
  </conditionalFormatting>
  <conditionalFormatting sqref="H8">
    <cfRule type="cellIs" dxfId="4" priority="579" operator="greaterThan">
      <formula>250</formula>
    </cfRule>
  </conditionalFormatting>
  <conditionalFormatting sqref="H8">
    <cfRule type="cellIs" dxfId="5" priority="580" operator="greaterThan">
      <formula>200</formula>
    </cfRule>
  </conditionalFormatting>
  <conditionalFormatting sqref="H8">
    <cfRule type="cellIs" dxfId="6" priority="581" operator="greaterThan">
      <formula>150</formula>
    </cfRule>
  </conditionalFormatting>
  <conditionalFormatting sqref="H9">
    <cfRule type="cellIs" dxfId="4" priority="582" operator="greaterThan">
      <formula>250</formula>
    </cfRule>
  </conditionalFormatting>
  <conditionalFormatting sqref="H9">
    <cfRule type="cellIs" dxfId="5" priority="583" operator="greaterThan">
      <formula>200</formula>
    </cfRule>
  </conditionalFormatting>
  <conditionalFormatting sqref="H9">
    <cfRule type="cellIs" dxfId="6" priority="584" operator="greaterThan">
      <formula>150</formula>
    </cfRule>
  </conditionalFormatting>
  <conditionalFormatting sqref="H10">
    <cfRule type="cellIs" dxfId="4" priority="585" operator="greaterThan">
      <formula>250</formula>
    </cfRule>
  </conditionalFormatting>
  <conditionalFormatting sqref="H10">
    <cfRule type="cellIs" dxfId="5" priority="586" operator="greaterThan">
      <formula>200</formula>
    </cfRule>
  </conditionalFormatting>
  <conditionalFormatting sqref="H10">
    <cfRule type="cellIs" dxfId="6" priority="587" operator="greaterThan">
      <formula>150</formula>
    </cfRule>
  </conditionalFormatting>
  <conditionalFormatting sqref="H11">
    <cfRule type="cellIs" dxfId="4" priority="588" operator="greaterThan">
      <formula>250</formula>
    </cfRule>
  </conditionalFormatting>
  <conditionalFormatting sqref="H11">
    <cfRule type="cellIs" dxfId="5" priority="589" operator="greaterThan">
      <formula>200</formula>
    </cfRule>
  </conditionalFormatting>
  <conditionalFormatting sqref="H11">
    <cfRule type="cellIs" dxfId="6" priority="590" operator="greaterThan">
      <formula>150</formula>
    </cfRule>
  </conditionalFormatting>
  <conditionalFormatting sqref="H12">
    <cfRule type="cellIs" dxfId="4" priority="591" operator="greaterThan">
      <formula>250</formula>
    </cfRule>
  </conditionalFormatting>
  <conditionalFormatting sqref="H12">
    <cfRule type="cellIs" dxfId="5" priority="592" operator="greaterThan">
      <formula>200</formula>
    </cfRule>
  </conditionalFormatting>
  <conditionalFormatting sqref="H12">
    <cfRule type="cellIs" dxfId="6" priority="593" operator="greaterThan">
      <formula>150</formula>
    </cfRule>
  </conditionalFormatting>
  <conditionalFormatting sqref="H13">
    <cfRule type="cellIs" dxfId="4" priority="594" operator="greaterThan">
      <formula>250</formula>
    </cfRule>
  </conditionalFormatting>
  <conditionalFormatting sqref="H13">
    <cfRule type="cellIs" dxfId="5" priority="595" operator="greaterThan">
      <formula>200</formula>
    </cfRule>
  </conditionalFormatting>
  <conditionalFormatting sqref="H13">
    <cfRule type="cellIs" dxfId="6" priority="596" operator="greaterThan">
      <formula>150</formula>
    </cfRule>
  </conditionalFormatting>
  <conditionalFormatting sqref="H14">
    <cfRule type="cellIs" dxfId="4" priority="597" operator="greaterThan">
      <formula>250</formula>
    </cfRule>
  </conditionalFormatting>
  <conditionalFormatting sqref="H14">
    <cfRule type="cellIs" dxfId="5" priority="598" operator="greaterThan">
      <formula>200</formula>
    </cfRule>
  </conditionalFormatting>
  <conditionalFormatting sqref="H14">
    <cfRule type="cellIs" dxfId="6" priority="599" operator="greaterThan">
      <formula>150</formula>
    </cfRule>
  </conditionalFormatting>
  <conditionalFormatting sqref="H15">
    <cfRule type="cellIs" dxfId="4" priority="600" operator="greaterThan">
      <formula>250</formula>
    </cfRule>
  </conditionalFormatting>
  <conditionalFormatting sqref="H15">
    <cfRule type="cellIs" dxfId="5" priority="601" operator="greaterThan">
      <formula>200</formula>
    </cfRule>
  </conditionalFormatting>
  <conditionalFormatting sqref="H15">
    <cfRule type="cellIs" dxfId="6" priority="602" operator="greaterThan">
      <formula>150</formula>
    </cfRule>
  </conditionalFormatting>
  <conditionalFormatting sqref="H16">
    <cfRule type="cellIs" dxfId="4" priority="603" operator="greaterThan">
      <formula>250</formula>
    </cfRule>
  </conditionalFormatting>
  <conditionalFormatting sqref="H16">
    <cfRule type="cellIs" dxfId="5" priority="604" operator="greaterThan">
      <formula>200</formula>
    </cfRule>
  </conditionalFormatting>
  <conditionalFormatting sqref="H16">
    <cfRule type="cellIs" dxfId="6" priority="605" operator="greaterThan">
      <formula>150</formula>
    </cfRule>
  </conditionalFormatting>
  <conditionalFormatting sqref="H17">
    <cfRule type="cellIs" dxfId="4" priority="606" operator="greaterThan">
      <formula>250</formula>
    </cfRule>
  </conditionalFormatting>
  <conditionalFormatting sqref="H17">
    <cfRule type="cellIs" dxfId="5" priority="607" operator="greaterThan">
      <formula>200</formula>
    </cfRule>
  </conditionalFormatting>
  <conditionalFormatting sqref="H17">
    <cfRule type="cellIs" dxfId="6" priority="608" operator="greaterThan">
      <formula>150</formula>
    </cfRule>
  </conditionalFormatting>
  <conditionalFormatting sqref="H18">
    <cfRule type="cellIs" dxfId="4" priority="609" operator="greaterThan">
      <formula>250</formula>
    </cfRule>
  </conditionalFormatting>
  <conditionalFormatting sqref="H18">
    <cfRule type="cellIs" dxfId="5" priority="610" operator="greaterThan">
      <formula>200</formula>
    </cfRule>
  </conditionalFormatting>
  <conditionalFormatting sqref="H18">
    <cfRule type="cellIs" dxfId="6" priority="611" operator="greaterThan">
      <formula>150</formula>
    </cfRule>
  </conditionalFormatting>
  <conditionalFormatting sqref="H19">
    <cfRule type="cellIs" dxfId="4" priority="612" operator="greaterThan">
      <formula>250</formula>
    </cfRule>
  </conditionalFormatting>
  <conditionalFormatting sqref="H19">
    <cfRule type="cellIs" dxfId="5" priority="613" operator="greaterThan">
      <formula>200</formula>
    </cfRule>
  </conditionalFormatting>
  <conditionalFormatting sqref="H19">
    <cfRule type="cellIs" dxfId="6" priority="614" operator="greaterThan">
      <formula>150</formula>
    </cfRule>
  </conditionalFormatting>
  <conditionalFormatting sqref="H20">
    <cfRule type="cellIs" dxfId="4" priority="615" operator="greaterThan">
      <formula>250</formula>
    </cfRule>
  </conditionalFormatting>
  <conditionalFormatting sqref="H20">
    <cfRule type="cellIs" dxfId="5" priority="616" operator="greaterThan">
      <formula>200</formula>
    </cfRule>
  </conditionalFormatting>
  <conditionalFormatting sqref="H20">
    <cfRule type="cellIs" dxfId="6" priority="617" operator="greaterThan">
      <formula>150</formula>
    </cfRule>
  </conditionalFormatting>
  <conditionalFormatting sqref="H21">
    <cfRule type="cellIs" dxfId="4" priority="618" operator="greaterThan">
      <formula>250</formula>
    </cfRule>
  </conditionalFormatting>
  <conditionalFormatting sqref="H21">
    <cfRule type="cellIs" dxfId="5" priority="619" operator="greaterThan">
      <formula>200</formula>
    </cfRule>
  </conditionalFormatting>
  <conditionalFormatting sqref="H21">
    <cfRule type="cellIs" dxfId="6" priority="620" operator="greaterThan">
      <formula>150</formula>
    </cfRule>
  </conditionalFormatting>
  <conditionalFormatting sqref="H22">
    <cfRule type="cellIs" dxfId="4" priority="621" operator="greaterThan">
      <formula>250</formula>
    </cfRule>
  </conditionalFormatting>
  <conditionalFormatting sqref="H22">
    <cfRule type="cellIs" dxfId="5" priority="622" operator="greaterThan">
      <formula>200</formula>
    </cfRule>
  </conditionalFormatting>
  <conditionalFormatting sqref="H22">
    <cfRule type="cellIs" dxfId="6" priority="623" operator="greaterThan">
      <formula>150</formula>
    </cfRule>
  </conditionalFormatting>
  <conditionalFormatting sqref="H23">
    <cfRule type="cellIs" dxfId="4" priority="624" operator="greaterThan">
      <formula>250</formula>
    </cfRule>
  </conditionalFormatting>
  <conditionalFormatting sqref="H23">
    <cfRule type="cellIs" dxfId="5" priority="625" operator="greaterThan">
      <formula>200</formula>
    </cfRule>
  </conditionalFormatting>
  <conditionalFormatting sqref="H23">
    <cfRule type="cellIs" dxfId="6" priority="626" operator="greaterThan">
      <formula>150</formula>
    </cfRule>
  </conditionalFormatting>
  <conditionalFormatting sqref="H24">
    <cfRule type="cellIs" dxfId="4" priority="627" operator="greaterThan">
      <formula>250</formula>
    </cfRule>
  </conditionalFormatting>
  <conditionalFormatting sqref="H24">
    <cfRule type="cellIs" dxfId="5" priority="628" operator="greaterThan">
      <formula>200</formula>
    </cfRule>
  </conditionalFormatting>
  <conditionalFormatting sqref="H24">
    <cfRule type="cellIs" dxfId="6" priority="629" operator="greaterThan">
      <formula>150</formula>
    </cfRule>
  </conditionalFormatting>
  <conditionalFormatting sqref="H25">
    <cfRule type="cellIs" dxfId="4" priority="630" operator="greaterThan">
      <formula>250</formula>
    </cfRule>
  </conditionalFormatting>
  <conditionalFormatting sqref="H25">
    <cfRule type="cellIs" dxfId="5" priority="631" operator="greaterThan">
      <formula>200</formula>
    </cfRule>
  </conditionalFormatting>
  <conditionalFormatting sqref="H25">
    <cfRule type="cellIs" dxfId="6" priority="632" operator="greaterThan">
      <formula>150</formula>
    </cfRule>
  </conditionalFormatting>
  <conditionalFormatting sqref="H26">
    <cfRule type="cellIs" dxfId="4" priority="633" operator="greaterThan">
      <formula>250</formula>
    </cfRule>
  </conditionalFormatting>
  <conditionalFormatting sqref="H26">
    <cfRule type="cellIs" dxfId="5" priority="634" operator="greaterThan">
      <formula>200</formula>
    </cfRule>
  </conditionalFormatting>
  <conditionalFormatting sqref="H26">
    <cfRule type="cellIs" dxfId="6" priority="635" operator="greaterThan">
      <formula>150</formula>
    </cfRule>
  </conditionalFormatting>
  <conditionalFormatting sqref="H27">
    <cfRule type="cellIs" dxfId="4" priority="636" operator="greaterThan">
      <formula>250</formula>
    </cfRule>
  </conditionalFormatting>
  <conditionalFormatting sqref="H27">
    <cfRule type="cellIs" dxfId="5" priority="637" operator="greaterThan">
      <formula>200</formula>
    </cfRule>
  </conditionalFormatting>
  <conditionalFormatting sqref="H27">
    <cfRule type="cellIs" dxfId="6" priority="638" operator="greaterThan">
      <formula>150</formula>
    </cfRule>
  </conditionalFormatting>
  <conditionalFormatting sqref="H28">
    <cfRule type="cellIs" dxfId="4" priority="639" operator="greaterThan">
      <formula>250</formula>
    </cfRule>
  </conditionalFormatting>
  <conditionalFormatting sqref="H28">
    <cfRule type="cellIs" dxfId="5" priority="640" operator="greaterThan">
      <formula>200</formula>
    </cfRule>
  </conditionalFormatting>
  <conditionalFormatting sqref="H28">
    <cfRule type="cellIs" dxfId="6" priority="641" operator="greaterThan">
      <formula>150</formula>
    </cfRule>
  </conditionalFormatting>
  <conditionalFormatting sqref="H29">
    <cfRule type="cellIs" dxfId="4" priority="642" operator="greaterThan">
      <formula>250</formula>
    </cfRule>
  </conditionalFormatting>
  <conditionalFormatting sqref="H29">
    <cfRule type="cellIs" dxfId="5" priority="643" operator="greaterThan">
      <formula>200</formula>
    </cfRule>
  </conditionalFormatting>
  <conditionalFormatting sqref="H29">
    <cfRule type="cellIs" dxfId="6" priority="644" operator="greaterThan">
      <formula>150</formula>
    </cfRule>
  </conditionalFormatting>
  <conditionalFormatting sqref="H30">
    <cfRule type="cellIs" dxfId="4" priority="645" operator="greaterThan">
      <formula>250</formula>
    </cfRule>
  </conditionalFormatting>
  <conditionalFormatting sqref="H30">
    <cfRule type="cellIs" dxfId="5" priority="646" operator="greaterThan">
      <formula>200</formula>
    </cfRule>
  </conditionalFormatting>
  <conditionalFormatting sqref="H30">
    <cfRule type="cellIs" dxfId="6" priority="647" operator="greaterThan">
      <formula>150</formula>
    </cfRule>
  </conditionalFormatting>
  <conditionalFormatting sqref="H31">
    <cfRule type="cellIs" dxfId="4" priority="648" operator="greaterThan">
      <formula>250</formula>
    </cfRule>
  </conditionalFormatting>
  <conditionalFormatting sqref="H31">
    <cfRule type="cellIs" dxfId="5" priority="649" operator="greaterThan">
      <formula>200</formula>
    </cfRule>
  </conditionalFormatting>
  <conditionalFormatting sqref="H31">
    <cfRule type="cellIs" dxfId="6" priority="650" operator="greaterThan">
      <formula>150</formula>
    </cfRule>
  </conditionalFormatting>
  <conditionalFormatting sqref="H32">
    <cfRule type="cellIs" dxfId="4" priority="651" operator="greaterThan">
      <formula>250</formula>
    </cfRule>
  </conditionalFormatting>
  <conditionalFormatting sqref="H32">
    <cfRule type="cellIs" dxfId="5" priority="652" operator="greaterThan">
      <formula>200</formula>
    </cfRule>
  </conditionalFormatting>
  <conditionalFormatting sqref="H32">
    <cfRule type="cellIs" dxfId="6" priority="653" operator="greaterThan">
      <formula>150</formula>
    </cfRule>
  </conditionalFormatting>
  <conditionalFormatting sqref="H33">
    <cfRule type="cellIs" dxfId="4" priority="654" operator="greaterThan">
      <formula>250</formula>
    </cfRule>
  </conditionalFormatting>
  <conditionalFormatting sqref="H33">
    <cfRule type="cellIs" dxfId="5" priority="655" operator="greaterThan">
      <formula>200</formula>
    </cfRule>
  </conditionalFormatting>
  <conditionalFormatting sqref="H33">
    <cfRule type="cellIs" dxfId="6" priority="656" operator="greaterThan">
      <formula>150</formula>
    </cfRule>
  </conditionalFormatting>
  <conditionalFormatting sqref="H34">
    <cfRule type="cellIs" dxfId="4" priority="657" operator="greaterThan">
      <formula>250</formula>
    </cfRule>
  </conditionalFormatting>
  <conditionalFormatting sqref="H34">
    <cfRule type="cellIs" dxfId="5" priority="658" operator="greaterThan">
      <formula>200</formula>
    </cfRule>
  </conditionalFormatting>
  <conditionalFormatting sqref="H34">
    <cfRule type="cellIs" dxfId="6" priority="659" operator="greaterThan">
      <formula>150</formula>
    </cfRule>
  </conditionalFormatting>
  <conditionalFormatting sqref="H35">
    <cfRule type="cellIs" dxfId="4" priority="660" operator="greaterThan">
      <formula>250</formula>
    </cfRule>
  </conditionalFormatting>
  <conditionalFormatting sqref="H35">
    <cfRule type="cellIs" dxfId="5" priority="661" operator="greaterThan">
      <formula>200</formula>
    </cfRule>
  </conditionalFormatting>
  <conditionalFormatting sqref="H35">
    <cfRule type="cellIs" dxfId="6" priority="662" operator="greaterThan">
      <formula>150</formula>
    </cfRule>
  </conditionalFormatting>
  <conditionalFormatting sqref="H36">
    <cfRule type="cellIs" dxfId="4" priority="663" operator="greaterThan">
      <formula>250</formula>
    </cfRule>
  </conditionalFormatting>
  <conditionalFormatting sqref="H36">
    <cfRule type="cellIs" dxfId="5" priority="664" operator="greaterThan">
      <formula>200</formula>
    </cfRule>
  </conditionalFormatting>
  <conditionalFormatting sqref="H36">
    <cfRule type="cellIs" dxfId="6" priority="665" operator="greaterThan">
      <formula>150</formula>
    </cfRule>
  </conditionalFormatting>
  <conditionalFormatting sqref="H37">
    <cfRule type="cellIs" dxfId="4" priority="666" operator="greaterThan">
      <formula>250</formula>
    </cfRule>
  </conditionalFormatting>
  <conditionalFormatting sqref="H37">
    <cfRule type="cellIs" dxfId="5" priority="667" operator="greaterThan">
      <formula>200</formula>
    </cfRule>
  </conditionalFormatting>
  <conditionalFormatting sqref="H37">
    <cfRule type="cellIs" dxfId="6" priority="668" operator="greaterThan">
      <formula>150</formula>
    </cfRule>
  </conditionalFormatting>
  <conditionalFormatting sqref="H38">
    <cfRule type="cellIs" dxfId="4" priority="669" operator="greaterThan">
      <formula>250</formula>
    </cfRule>
  </conditionalFormatting>
  <conditionalFormatting sqref="H38">
    <cfRule type="cellIs" dxfId="5" priority="670" operator="greaterThan">
      <formula>200</formula>
    </cfRule>
  </conditionalFormatting>
  <conditionalFormatting sqref="H38">
    <cfRule type="cellIs" dxfId="6" priority="671" operator="greaterThan">
      <formula>150</formula>
    </cfRule>
  </conditionalFormatting>
  <conditionalFormatting sqref="H39">
    <cfRule type="cellIs" dxfId="4" priority="672" operator="greaterThan">
      <formula>250</formula>
    </cfRule>
  </conditionalFormatting>
  <conditionalFormatting sqref="H39">
    <cfRule type="cellIs" dxfId="5" priority="673" operator="greaterThan">
      <formula>200</formula>
    </cfRule>
  </conditionalFormatting>
  <conditionalFormatting sqref="H39">
    <cfRule type="cellIs" dxfId="6" priority="674" operator="greaterThan">
      <formula>150</formula>
    </cfRule>
  </conditionalFormatting>
  <conditionalFormatting sqref="H40">
    <cfRule type="cellIs" dxfId="4" priority="675" operator="greaterThan">
      <formula>250</formula>
    </cfRule>
  </conditionalFormatting>
  <conditionalFormatting sqref="H40">
    <cfRule type="cellIs" dxfId="5" priority="676" operator="greaterThan">
      <formula>200</formula>
    </cfRule>
  </conditionalFormatting>
  <conditionalFormatting sqref="H40">
    <cfRule type="cellIs" dxfId="6" priority="677" operator="greaterThan">
      <formula>150</formula>
    </cfRule>
  </conditionalFormatting>
  <conditionalFormatting sqref="H41">
    <cfRule type="cellIs" dxfId="4" priority="678" operator="greaterThan">
      <formula>250</formula>
    </cfRule>
  </conditionalFormatting>
  <conditionalFormatting sqref="H41">
    <cfRule type="cellIs" dxfId="5" priority="679" operator="greaterThan">
      <formula>200</formula>
    </cfRule>
  </conditionalFormatting>
  <conditionalFormatting sqref="H41">
    <cfRule type="cellIs" dxfId="6" priority="680" operator="greaterThan">
      <formula>150</formula>
    </cfRule>
  </conditionalFormatting>
  <conditionalFormatting sqref="H42">
    <cfRule type="cellIs" dxfId="4" priority="681" operator="greaterThan">
      <formula>250</formula>
    </cfRule>
  </conditionalFormatting>
  <conditionalFormatting sqref="H42">
    <cfRule type="cellIs" dxfId="5" priority="682" operator="greaterThan">
      <formula>200</formula>
    </cfRule>
  </conditionalFormatting>
  <conditionalFormatting sqref="H42">
    <cfRule type="cellIs" dxfId="6" priority="683" operator="greaterThan">
      <formula>150</formula>
    </cfRule>
  </conditionalFormatting>
  <conditionalFormatting sqref="H43">
    <cfRule type="cellIs" dxfId="4" priority="684" operator="greaterThan">
      <formula>250</formula>
    </cfRule>
  </conditionalFormatting>
  <conditionalFormatting sqref="H43">
    <cfRule type="cellIs" dxfId="5" priority="685" operator="greaterThan">
      <formula>200</formula>
    </cfRule>
  </conditionalFormatting>
  <conditionalFormatting sqref="H43">
    <cfRule type="cellIs" dxfId="6" priority="686" operator="greaterThan">
      <formula>150</formula>
    </cfRule>
  </conditionalFormatting>
  <conditionalFormatting sqref="H44">
    <cfRule type="cellIs" dxfId="4" priority="687" operator="greaterThan">
      <formula>250</formula>
    </cfRule>
  </conditionalFormatting>
  <conditionalFormatting sqref="H44">
    <cfRule type="cellIs" dxfId="5" priority="688" operator="greaterThan">
      <formula>200</formula>
    </cfRule>
  </conditionalFormatting>
  <conditionalFormatting sqref="H44">
    <cfRule type="cellIs" dxfId="6" priority="689" operator="greaterThan">
      <formula>150</formula>
    </cfRule>
  </conditionalFormatting>
  <conditionalFormatting sqref="H45">
    <cfRule type="cellIs" dxfId="4" priority="690" operator="greaterThan">
      <formula>250</formula>
    </cfRule>
  </conditionalFormatting>
  <conditionalFormatting sqref="H45">
    <cfRule type="cellIs" dxfId="5" priority="691" operator="greaterThan">
      <formula>200</formula>
    </cfRule>
  </conditionalFormatting>
  <conditionalFormatting sqref="H45">
    <cfRule type="cellIs" dxfId="6" priority="692" operator="greaterThan">
      <formula>150</formula>
    </cfRule>
  </conditionalFormatting>
  <conditionalFormatting sqref="H46">
    <cfRule type="cellIs" dxfId="4" priority="693" operator="greaterThan">
      <formula>250</formula>
    </cfRule>
  </conditionalFormatting>
  <conditionalFormatting sqref="H46">
    <cfRule type="cellIs" dxfId="5" priority="694" operator="greaterThan">
      <formula>200</formula>
    </cfRule>
  </conditionalFormatting>
  <conditionalFormatting sqref="H46">
    <cfRule type="cellIs" dxfId="6" priority="695" operator="greaterThan">
      <formula>150</formula>
    </cfRule>
  </conditionalFormatting>
  <conditionalFormatting sqref="H47">
    <cfRule type="cellIs" dxfId="4" priority="696" operator="greaterThan">
      <formula>250</formula>
    </cfRule>
  </conditionalFormatting>
  <conditionalFormatting sqref="H47">
    <cfRule type="cellIs" dxfId="5" priority="697" operator="greaterThan">
      <formula>200</formula>
    </cfRule>
  </conditionalFormatting>
  <conditionalFormatting sqref="H47">
    <cfRule type="cellIs" dxfId="6" priority="698" operator="greaterThan">
      <formula>150</formula>
    </cfRule>
  </conditionalFormatting>
  <conditionalFormatting sqref="H48">
    <cfRule type="cellIs" dxfId="4" priority="699" operator="greaterThan">
      <formula>250</formula>
    </cfRule>
  </conditionalFormatting>
  <conditionalFormatting sqref="H48">
    <cfRule type="cellIs" dxfId="5" priority="700" operator="greaterThan">
      <formula>200</formula>
    </cfRule>
  </conditionalFormatting>
  <conditionalFormatting sqref="H48">
    <cfRule type="cellIs" dxfId="6" priority="701" operator="greaterThan">
      <formula>150</formula>
    </cfRule>
  </conditionalFormatting>
  <conditionalFormatting sqref="H49">
    <cfRule type="cellIs" dxfId="4" priority="702" operator="greaterThan">
      <formula>250</formula>
    </cfRule>
  </conditionalFormatting>
  <conditionalFormatting sqref="H49">
    <cfRule type="cellIs" dxfId="5" priority="703" operator="greaterThan">
      <formula>200</formula>
    </cfRule>
  </conditionalFormatting>
  <conditionalFormatting sqref="H49">
    <cfRule type="cellIs" dxfId="6" priority="704" operator="greaterThan">
      <formula>150</formula>
    </cfRule>
  </conditionalFormatting>
  <conditionalFormatting sqref="H50">
    <cfRule type="cellIs" dxfId="4" priority="705" operator="greaterThan">
      <formula>250</formula>
    </cfRule>
  </conditionalFormatting>
  <conditionalFormatting sqref="H50">
    <cfRule type="cellIs" dxfId="5" priority="706" operator="greaterThan">
      <formula>200</formula>
    </cfRule>
  </conditionalFormatting>
  <conditionalFormatting sqref="H50">
    <cfRule type="cellIs" dxfId="6" priority="707" operator="greaterThan">
      <formula>150</formula>
    </cfRule>
  </conditionalFormatting>
  <conditionalFormatting sqref="H51">
    <cfRule type="cellIs" dxfId="4" priority="708" operator="greaterThan">
      <formula>250</formula>
    </cfRule>
  </conditionalFormatting>
  <conditionalFormatting sqref="H51">
    <cfRule type="cellIs" dxfId="5" priority="709" operator="greaterThan">
      <formula>200</formula>
    </cfRule>
  </conditionalFormatting>
  <conditionalFormatting sqref="H51">
    <cfRule type="cellIs" dxfId="6" priority="710" operator="greaterThan">
      <formula>150</formula>
    </cfRule>
  </conditionalFormatting>
  <conditionalFormatting sqref="H52">
    <cfRule type="cellIs" dxfId="4" priority="711" operator="greaterThan">
      <formula>250</formula>
    </cfRule>
  </conditionalFormatting>
  <conditionalFormatting sqref="H52">
    <cfRule type="cellIs" dxfId="5" priority="712" operator="greaterThan">
      <formula>200</formula>
    </cfRule>
  </conditionalFormatting>
  <conditionalFormatting sqref="H52">
    <cfRule type="cellIs" dxfId="6" priority="713" operator="greaterThan">
      <formula>150</formula>
    </cfRule>
  </conditionalFormatting>
  <conditionalFormatting sqref="H53">
    <cfRule type="cellIs" dxfId="4" priority="714" operator="greaterThan">
      <formula>250</formula>
    </cfRule>
  </conditionalFormatting>
  <conditionalFormatting sqref="H53">
    <cfRule type="cellIs" dxfId="5" priority="715" operator="greaterThan">
      <formula>200</formula>
    </cfRule>
  </conditionalFormatting>
  <conditionalFormatting sqref="H53">
    <cfRule type="cellIs" dxfId="6" priority="716" operator="greaterThan">
      <formula>150</formula>
    </cfRule>
  </conditionalFormatting>
  <conditionalFormatting sqref="H54">
    <cfRule type="cellIs" dxfId="4" priority="717" operator="greaterThan">
      <formula>250</formula>
    </cfRule>
  </conditionalFormatting>
  <conditionalFormatting sqref="H54">
    <cfRule type="cellIs" dxfId="5" priority="718" operator="greaterThan">
      <formula>200</formula>
    </cfRule>
  </conditionalFormatting>
  <conditionalFormatting sqref="H54">
    <cfRule type="cellIs" dxfId="6" priority="719" operator="greaterThan">
      <formula>150</formula>
    </cfRule>
  </conditionalFormatting>
  <conditionalFormatting sqref="H55">
    <cfRule type="cellIs" dxfId="4" priority="720" operator="greaterThan">
      <formula>250</formula>
    </cfRule>
  </conditionalFormatting>
  <conditionalFormatting sqref="H55">
    <cfRule type="cellIs" dxfId="5" priority="721" operator="greaterThan">
      <formula>200</formula>
    </cfRule>
  </conditionalFormatting>
  <conditionalFormatting sqref="H55">
    <cfRule type="cellIs" dxfId="6" priority="722" operator="greaterThan">
      <formula>150</formula>
    </cfRule>
  </conditionalFormatting>
  <conditionalFormatting sqref="H56">
    <cfRule type="cellIs" dxfId="4" priority="723" operator="greaterThan">
      <formula>250</formula>
    </cfRule>
  </conditionalFormatting>
  <conditionalFormatting sqref="H56">
    <cfRule type="cellIs" dxfId="5" priority="724" operator="greaterThan">
      <formula>200</formula>
    </cfRule>
  </conditionalFormatting>
  <conditionalFormatting sqref="H56">
    <cfRule type="cellIs" dxfId="6" priority="725" operator="greaterThan">
      <formula>150</formula>
    </cfRule>
  </conditionalFormatting>
  <conditionalFormatting sqref="H57">
    <cfRule type="cellIs" dxfId="4" priority="726" operator="greaterThan">
      <formula>250</formula>
    </cfRule>
  </conditionalFormatting>
  <conditionalFormatting sqref="H57">
    <cfRule type="cellIs" dxfId="5" priority="727" operator="greaterThan">
      <formula>200</formula>
    </cfRule>
  </conditionalFormatting>
  <conditionalFormatting sqref="H57">
    <cfRule type="cellIs" dxfId="6" priority="728" operator="greaterThan">
      <formula>150</formula>
    </cfRule>
  </conditionalFormatting>
  <conditionalFormatting sqref="H58">
    <cfRule type="cellIs" dxfId="4" priority="729" operator="greaterThan">
      <formula>250</formula>
    </cfRule>
  </conditionalFormatting>
  <conditionalFormatting sqref="H58">
    <cfRule type="cellIs" dxfId="5" priority="730" operator="greaterThan">
      <formula>200</formula>
    </cfRule>
  </conditionalFormatting>
  <conditionalFormatting sqref="H58">
    <cfRule type="cellIs" dxfId="6" priority="731" operator="greaterThan">
      <formula>150</formula>
    </cfRule>
  </conditionalFormatting>
  <conditionalFormatting sqref="H59">
    <cfRule type="cellIs" dxfId="4" priority="732" operator="greaterThan">
      <formula>250</formula>
    </cfRule>
  </conditionalFormatting>
  <conditionalFormatting sqref="H59">
    <cfRule type="cellIs" dxfId="5" priority="733" operator="greaterThan">
      <formula>200</formula>
    </cfRule>
  </conditionalFormatting>
  <conditionalFormatting sqref="H59">
    <cfRule type="cellIs" dxfId="6" priority="734" operator="greaterThan">
      <formula>150</formula>
    </cfRule>
  </conditionalFormatting>
  <conditionalFormatting sqref="H60">
    <cfRule type="cellIs" dxfId="4" priority="735" operator="greaterThan">
      <formula>250</formula>
    </cfRule>
  </conditionalFormatting>
  <conditionalFormatting sqref="H60">
    <cfRule type="cellIs" dxfId="5" priority="736" operator="greaterThan">
      <formula>200</formula>
    </cfRule>
  </conditionalFormatting>
  <conditionalFormatting sqref="H60">
    <cfRule type="cellIs" dxfId="6" priority="737" operator="greaterThan">
      <formula>150</formula>
    </cfRule>
  </conditionalFormatting>
  <conditionalFormatting sqref="H61">
    <cfRule type="cellIs" dxfId="4" priority="738" operator="greaterThan">
      <formula>250</formula>
    </cfRule>
  </conditionalFormatting>
  <conditionalFormatting sqref="H61">
    <cfRule type="cellIs" dxfId="5" priority="739" operator="greaterThan">
      <formula>200</formula>
    </cfRule>
  </conditionalFormatting>
  <conditionalFormatting sqref="H61">
    <cfRule type="cellIs" dxfId="6" priority="740" operator="greaterThan">
      <formula>150</formula>
    </cfRule>
  </conditionalFormatting>
  <conditionalFormatting sqref="H62">
    <cfRule type="cellIs" dxfId="4" priority="741" operator="greaterThan">
      <formula>250</formula>
    </cfRule>
  </conditionalFormatting>
  <conditionalFormatting sqref="H62">
    <cfRule type="cellIs" dxfId="5" priority="742" operator="greaterThan">
      <formula>200</formula>
    </cfRule>
  </conditionalFormatting>
  <conditionalFormatting sqref="H62">
    <cfRule type="cellIs" dxfId="6" priority="743" operator="greaterThan">
      <formula>150</formula>
    </cfRule>
  </conditionalFormatting>
  <conditionalFormatting sqref="H63">
    <cfRule type="cellIs" dxfId="4" priority="744" operator="greaterThan">
      <formula>250</formula>
    </cfRule>
  </conditionalFormatting>
  <conditionalFormatting sqref="H63">
    <cfRule type="cellIs" dxfId="5" priority="745" operator="greaterThan">
      <formula>200</formula>
    </cfRule>
  </conditionalFormatting>
  <conditionalFormatting sqref="H63">
    <cfRule type="cellIs" dxfId="6" priority="746" operator="greaterThan">
      <formula>150</formula>
    </cfRule>
  </conditionalFormatting>
  <conditionalFormatting sqref="H64">
    <cfRule type="cellIs" dxfId="4" priority="747" operator="greaterThan">
      <formula>250</formula>
    </cfRule>
  </conditionalFormatting>
  <conditionalFormatting sqref="H64">
    <cfRule type="cellIs" dxfId="5" priority="748" operator="greaterThan">
      <formula>200</formula>
    </cfRule>
  </conditionalFormatting>
  <conditionalFormatting sqref="H64">
    <cfRule type="cellIs" dxfId="6" priority="749" operator="greaterThan">
      <formula>150</formula>
    </cfRule>
  </conditionalFormatting>
  <conditionalFormatting sqref="H65">
    <cfRule type="cellIs" dxfId="4" priority="750" operator="greaterThan">
      <formula>250</formula>
    </cfRule>
  </conditionalFormatting>
  <conditionalFormatting sqref="H65">
    <cfRule type="cellIs" dxfId="5" priority="751" operator="greaterThan">
      <formula>200</formula>
    </cfRule>
  </conditionalFormatting>
  <conditionalFormatting sqref="H65">
    <cfRule type="cellIs" dxfId="6" priority="752" operator="greaterThan">
      <formula>150</formula>
    </cfRule>
  </conditionalFormatting>
  <conditionalFormatting sqref="H66">
    <cfRule type="cellIs" dxfId="4" priority="753" operator="greaterThan">
      <formula>250</formula>
    </cfRule>
  </conditionalFormatting>
  <conditionalFormatting sqref="H66">
    <cfRule type="cellIs" dxfId="5" priority="754" operator="greaterThan">
      <formula>200</formula>
    </cfRule>
  </conditionalFormatting>
  <conditionalFormatting sqref="H66">
    <cfRule type="cellIs" dxfId="6" priority="755" operator="greaterThan">
      <formula>150</formula>
    </cfRule>
  </conditionalFormatting>
  <conditionalFormatting sqref="H67">
    <cfRule type="cellIs" dxfId="4" priority="756" operator="greaterThan">
      <formula>250</formula>
    </cfRule>
  </conditionalFormatting>
  <conditionalFormatting sqref="H67">
    <cfRule type="cellIs" dxfId="5" priority="757" operator="greaterThan">
      <formula>200</formula>
    </cfRule>
  </conditionalFormatting>
  <conditionalFormatting sqref="H67">
    <cfRule type="cellIs" dxfId="6" priority="758" operator="greaterThan">
      <formula>150</formula>
    </cfRule>
  </conditionalFormatting>
  <conditionalFormatting sqref="H68">
    <cfRule type="cellIs" dxfId="4" priority="759" operator="greaterThan">
      <formula>250</formula>
    </cfRule>
  </conditionalFormatting>
  <conditionalFormatting sqref="H68">
    <cfRule type="cellIs" dxfId="5" priority="760" operator="greaterThan">
      <formula>200</formula>
    </cfRule>
  </conditionalFormatting>
  <conditionalFormatting sqref="H68">
    <cfRule type="cellIs" dxfId="6" priority="761" operator="greaterThan">
      <formula>150</formula>
    </cfRule>
  </conditionalFormatting>
  <conditionalFormatting sqref="H69">
    <cfRule type="cellIs" dxfId="4" priority="762" operator="greaterThan">
      <formula>250</formula>
    </cfRule>
  </conditionalFormatting>
  <conditionalFormatting sqref="H69">
    <cfRule type="cellIs" dxfId="5" priority="763" operator="greaterThan">
      <formula>200</formula>
    </cfRule>
  </conditionalFormatting>
  <conditionalFormatting sqref="H69">
    <cfRule type="cellIs" dxfId="6" priority="764" operator="greaterThan">
      <formula>150</formula>
    </cfRule>
  </conditionalFormatting>
  <conditionalFormatting sqref="H70">
    <cfRule type="cellIs" dxfId="4" priority="765" operator="greaterThan">
      <formula>250</formula>
    </cfRule>
  </conditionalFormatting>
  <conditionalFormatting sqref="H70">
    <cfRule type="cellIs" dxfId="5" priority="766" operator="greaterThan">
      <formula>200</formula>
    </cfRule>
  </conditionalFormatting>
  <conditionalFormatting sqref="H70">
    <cfRule type="cellIs" dxfId="6" priority="767" operator="greaterThan">
      <formula>150</formula>
    </cfRule>
  </conditionalFormatting>
  <conditionalFormatting sqref="H71">
    <cfRule type="cellIs" dxfId="4" priority="768" operator="greaterThan">
      <formula>250</formula>
    </cfRule>
  </conditionalFormatting>
  <conditionalFormatting sqref="H71">
    <cfRule type="cellIs" dxfId="5" priority="769" operator="greaterThan">
      <formula>200</formula>
    </cfRule>
  </conditionalFormatting>
  <conditionalFormatting sqref="H71">
    <cfRule type="cellIs" dxfId="6" priority="770" operator="greaterThan">
      <formula>150</formula>
    </cfRule>
  </conditionalFormatting>
  <conditionalFormatting sqref="H72">
    <cfRule type="cellIs" dxfId="4" priority="771" operator="greaterThan">
      <formula>250</formula>
    </cfRule>
  </conditionalFormatting>
  <conditionalFormatting sqref="H72">
    <cfRule type="cellIs" dxfId="5" priority="772" operator="greaterThan">
      <formula>200</formula>
    </cfRule>
  </conditionalFormatting>
  <conditionalFormatting sqref="H72">
    <cfRule type="cellIs" dxfId="6" priority="773" operator="greaterThan">
      <formula>150</formula>
    </cfRule>
  </conditionalFormatting>
  <conditionalFormatting sqref="H73">
    <cfRule type="cellIs" dxfId="4" priority="774" operator="greaterThan">
      <formula>250</formula>
    </cfRule>
  </conditionalFormatting>
  <conditionalFormatting sqref="H73">
    <cfRule type="cellIs" dxfId="5" priority="775" operator="greaterThan">
      <formula>200</formula>
    </cfRule>
  </conditionalFormatting>
  <conditionalFormatting sqref="H73">
    <cfRule type="cellIs" dxfId="6" priority="776" operator="greaterThan">
      <formula>150</formula>
    </cfRule>
  </conditionalFormatting>
  <conditionalFormatting sqref="H74">
    <cfRule type="cellIs" dxfId="4" priority="777" operator="greaterThan">
      <formula>250</formula>
    </cfRule>
  </conditionalFormatting>
  <conditionalFormatting sqref="H74">
    <cfRule type="cellIs" dxfId="5" priority="778" operator="greaterThan">
      <formula>200</formula>
    </cfRule>
  </conditionalFormatting>
  <conditionalFormatting sqref="H74">
    <cfRule type="cellIs" dxfId="6" priority="779" operator="greaterThan">
      <formula>150</formula>
    </cfRule>
  </conditionalFormatting>
  <conditionalFormatting sqref="H75">
    <cfRule type="cellIs" dxfId="4" priority="780" operator="greaterThan">
      <formula>250</formula>
    </cfRule>
  </conditionalFormatting>
  <conditionalFormatting sqref="H75">
    <cfRule type="cellIs" dxfId="5" priority="781" operator="greaterThan">
      <formula>200</formula>
    </cfRule>
  </conditionalFormatting>
  <conditionalFormatting sqref="H75">
    <cfRule type="cellIs" dxfId="6" priority="782" operator="greaterThan">
      <formula>150</formula>
    </cfRule>
  </conditionalFormatting>
  <conditionalFormatting sqref="H76">
    <cfRule type="cellIs" dxfId="4" priority="783" operator="greaterThan">
      <formula>250</formula>
    </cfRule>
  </conditionalFormatting>
  <conditionalFormatting sqref="H76">
    <cfRule type="cellIs" dxfId="5" priority="784" operator="greaterThan">
      <formula>200</formula>
    </cfRule>
  </conditionalFormatting>
  <conditionalFormatting sqref="H76">
    <cfRule type="cellIs" dxfId="6" priority="785" operator="greaterThan">
      <formula>150</formula>
    </cfRule>
  </conditionalFormatting>
  <conditionalFormatting sqref="H77">
    <cfRule type="cellIs" dxfId="4" priority="786" operator="greaterThan">
      <formula>250</formula>
    </cfRule>
  </conditionalFormatting>
  <conditionalFormatting sqref="H77">
    <cfRule type="cellIs" dxfId="5" priority="787" operator="greaterThan">
      <formula>200</formula>
    </cfRule>
  </conditionalFormatting>
  <conditionalFormatting sqref="H77">
    <cfRule type="cellIs" dxfId="6" priority="788" operator="greaterThan">
      <formula>150</formula>
    </cfRule>
  </conditionalFormatting>
  <conditionalFormatting sqref="H78">
    <cfRule type="cellIs" dxfId="4" priority="789" operator="greaterThan">
      <formula>250</formula>
    </cfRule>
  </conditionalFormatting>
  <conditionalFormatting sqref="H78">
    <cfRule type="cellIs" dxfId="5" priority="790" operator="greaterThan">
      <formula>200</formula>
    </cfRule>
  </conditionalFormatting>
  <conditionalFormatting sqref="H78">
    <cfRule type="cellIs" dxfId="6" priority="791" operator="greaterThan">
      <formula>150</formula>
    </cfRule>
  </conditionalFormatting>
  <conditionalFormatting sqref="H79">
    <cfRule type="cellIs" dxfId="4" priority="792" operator="greaterThan">
      <formula>250</formula>
    </cfRule>
  </conditionalFormatting>
  <conditionalFormatting sqref="H79">
    <cfRule type="cellIs" dxfId="5" priority="793" operator="greaterThan">
      <formula>200</formula>
    </cfRule>
  </conditionalFormatting>
  <conditionalFormatting sqref="H79">
    <cfRule type="cellIs" dxfId="6" priority="794" operator="greaterThan">
      <formula>150</formula>
    </cfRule>
  </conditionalFormatting>
  <conditionalFormatting sqref="H80">
    <cfRule type="cellIs" dxfId="4" priority="795" operator="greaterThan">
      <formula>250</formula>
    </cfRule>
  </conditionalFormatting>
  <conditionalFormatting sqref="H80">
    <cfRule type="cellIs" dxfId="5" priority="796" operator="greaterThan">
      <formula>200</formula>
    </cfRule>
  </conditionalFormatting>
  <conditionalFormatting sqref="H80">
    <cfRule type="cellIs" dxfId="6" priority="797" operator="greaterThan">
      <formula>150</formula>
    </cfRule>
  </conditionalFormatting>
  <conditionalFormatting sqref="H81">
    <cfRule type="cellIs" dxfId="4" priority="798" operator="greaterThan">
      <formula>250</formula>
    </cfRule>
  </conditionalFormatting>
  <conditionalFormatting sqref="H81">
    <cfRule type="cellIs" dxfId="5" priority="799" operator="greaterThan">
      <formula>200</formula>
    </cfRule>
  </conditionalFormatting>
  <conditionalFormatting sqref="H81">
    <cfRule type="cellIs" dxfId="6" priority="800" operator="greaterThan">
      <formula>150</formula>
    </cfRule>
  </conditionalFormatting>
  <conditionalFormatting sqref="H82">
    <cfRule type="cellIs" dxfId="4" priority="801" operator="greaterThan">
      <formula>250</formula>
    </cfRule>
  </conditionalFormatting>
  <conditionalFormatting sqref="H82">
    <cfRule type="cellIs" dxfId="5" priority="802" operator="greaterThan">
      <formula>200</formula>
    </cfRule>
  </conditionalFormatting>
  <conditionalFormatting sqref="H82">
    <cfRule type="cellIs" dxfId="6" priority="803" operator="greaterThan">
      <formula>150</formula>
    </cfRule>
  </conditionalFormatting>
  <conditionalFormatting sqref="H83">
    <cfRule type="cellIs" dxfId="4" priority="804" operator="greaterThan">
      <formula>250</formula>
    </cfRule>
  </conditionalFormatting>
  <conditionalFormatting sqref="H83">
    <cfRule type="cellIs" dxfId="5" priority="805" operator="greaterThan">
      <formula>200</formula>
    </cfRule>
  </conditionalFormatting>
  <conditionalFormatting sqref="H83">
    <cfRule type="cellIs" dxfId="6" priority="806" operator="greaterThan">
      <formula>150</formula>
    </cfRule>
  </conditionalFormatting>
  <conditionalFormatting sqref="H84">
    <cfRule type="cellIs" dxfId="4" priority="807" operator="greaterThan">
      <formula>250</formula>
    </cfRule>
  </conditionalFormatting>
  <conditionalFormatting sqref="H84">
    <cfRule type="cellIs" dxfId="5" priority="808" operator="greaterThan">
      <formula>200</formula>
    </cfRule>
  </conditionalFormatting>
  <conditionalFormatting sqref="H84">
    <cfRule type="cellIs" dxfId="6" priority="809" operator="greaterThan">
      <formula>150</formula>
    </cfRule>
  </conditionalFormatting>
  <conditionalFormatting sqref="H85">
    <cfRule type="cellIs" dxfId="4" priority="810" operator="greaterThan">
      <formula>250</formula>
    </cfRule>
  </conditionalFormatting>
  <conditionalFormatting sqref="H85">
    <cfRule type="cellIs" dxfId="5" priority="811" operator="greaterThan">
      <formula>200</formula>
    </cfRule>
  </conditionalFormatting>
  <conditionalFormatting sqref="H85">
    <cfRule type="cellIs" dxfId="6" priority="812" operator="greaterThan">
      <formula>150</formula>
    </cfRule>
  </conditionalFormatting>
  <conditionalFormatting sqref="H86">
    <cfRule type="cellIs" dxfId="4" priority="813" operator="greaterThan">
      <formula>250</formula>
    </cfRule>
  </conditionalFormatting>
  <conditionalFormatting sqref="H86">
    <cfRule type="cellIs" dxfId="5" priority="814" operator="greaterThan">
      <formula>200</formula>
    </cfRule>
  </conditionalFormatting>
  <conditionalFormatting sqref="H86">
    <cfRule type="cellIs" dxfId="6" priority="815" operator="greaterThan">
      <formula>150</formula>
    </cfRule>
  </conditionalFormatting>
  <conditionalFormatting sqref="H87">
    <cfRule type="cellIs" dxfId="4" priority="816" operator="greaterThan">
      <formula>250</formula>
    </cfRule>
  </conditionalFormatting>
  <conditionalFormatting sqref="H87">
    <cfRule type="cellIs" dxfId="5" priority="817" operator="greaterThan">
      <formula>200</formula>
    </cfRule>
  </conditionalFormatting>
  <conditionalFormatting sqref="H87">
    <cfRule type="cellIs" dxfId="6" priority="818" operator="greaterThan">
      <formula>150</formula>
    </cfRule>
  </conditionalFormatting>
  <conditionalFormatting sqref="H88">
    <cfRule type="cellIs" dxfId="4" priority="819" operator="greaterThan">
      <formula>250</formula>
    </cfRule>
  </conditionalFormatting>
  <conditionalFormatting sqref="H88">
    <cfRule type="cellIs" dxfId="5" priority="820" operator="greaterThan">
      <formula>200</formula>
    </cfRule>
  </conditionalFormatting>
  <conditionalFormatting sqref="H88">
    <cfRule type="cellIs" dxfId="6" priority="821" operator="greaterThan">
      <formula>150</formula>
    </cfRule>
  </conditionalFormatting>
  <conditionalFormatting sqref="H89">
    <cfRule type="cellIs" dxfId="4" priority="822" operator="greaterThan">
      <formula>250</formula>
    </cfRule>
  </conditionalFormatting>
  <conditionalFormatting sqref="H89">
    <cfRule type="cellIs" dxfId="5" priority="823" operator="greaterThan">
      <formula>200</formula>
    </cfRule>
  </conditionalFormatting>
  <conditionalFormatting sqref="H89">
    <cfRule type="cellIs" dxfId="6" priority="824" operator="greaterThan">
      <formula>150</formula>
    </cfRule>
  </conditionalFormatting>
  <conditionalFormatting sqref="H90">
    <cfRule type="cellIs" dxfId="4" priority="825" operator="greaterThan">
      <formula>250</formula>
    </cfRule>
  </conditionalFormatting>
  <conditionalFormatting sqref="H90">
    <cfRule type="cellIs" dxfId="5" priority="826" operator="greaterThan">
      <formula>200</formula>
    </cfRule>
  </conditionalFormatting>
  <conditionalFormatting sqref="H90">
    <cfRule type="cellIs" dxfId="6" priority="827" operator="greaterThan">
      <formula>150</formula>
    </cfRule>
  </conditionalFormatting>
  <conditionalFormatting sqref="H91">
    <cfRule type="cellIs" dxfId="4" priority="828" operator="greaterThan">
      <formula>250</formula>
    </cfRule>
  </conditionalFormatting>
  <conditionalFormatting sqref="H91">
    <cfRule type="cellIs" dxfId="5" priority="829" operator="greaterThan">
      <formula>200</formula>
    </cfRule>
  </conditionalFormatting>
  <conditionalFormatting sqref="H91">
    <cfRule type="cellIs" dxfId="6" priority="830" operator="greaterThan">
      <formula>150</formula>
    </cfRule>
  </conditionalFormatting>
  <conditionalFormatting sqref="H92">
    <cfRule type="cellIs" dxfId="4" priority="831" operator="greaterThan">
      <formula>250</formula>
    </cfRule>
  </conditionalFormatting>
  <conditionalFormatting sqref="H92">
    <cfRule type="cellIs" dxfId="5" priority="832" operator="greaterThan">
      <formula>200</formula>
    </cfRule>
  </conditionalFormatting>
  <conditionalFormatting sqref="H92">
    <cfRule type="cellIs" dxfId="6" priority="833" operator="greaterThan">
      <formula>150</formula>
    </cfRule>
  </conditionalFormatting>
  <conditionalFormatting sqref="H93">
    <cfRule type="cellIs" dxfId="4" priority="834" operator="greaterThan">
      <formula>250</formula>
    </cfRule>
  </conditionalFormatting>
  <conditionalFormatting sqref="H93">
    <cfRule type="cellIs" dxfId="5" priority="835" operator="greaterThan">
      <formula>200</formula>
    </cfRule>
  </conditionalFormatting>
  <conditionalFormatting sqref="H93">
    <cfRule type="cellIs" dxfId="6" priority="836" operator="greaterThan">
      <formula>150</formula>
    </cfRule>
  </conditionalFormatting>
  <conditionalFormatting sqref="H94">
    <cfRule type="cellIs" dxfId="4" priority="837" operator="greaterThan">
      <formula>250</formula>
    </cfRule>
  </conditionalFormatting>
  <conditionalFormatting sqref="H94">
    <cfRule type="cellIs" dxfId="5" priority="838" operator="greaterThan">
      <formula>200</formula>
    </cfRule>
  </conditionalFormatting>
  <conditionalFormatting sqref="H94">
    <cfRule type="cellIs" dxfId="6" priority="839" operator="greaterThan">
      <formula>150</formula>
    </cfRule>
  </conditionalFormatting>
  <conditionalFormatting sqref="H95">
    <cfRule type="cellIs" dxfId="4" priority="840" operator="greaterThan">
      <formula>250</formula>
    </cfRule>
  </conditionalFormatting>
  <conditionalFormatting sqref="H95">
    <cfRule type="cellIs" dxfId="5" priority="841" operator="greaterThan">
      <formula>200</formula>
    </cfRule>
  </conditionalFormatting>
  <conditionalFormatting sqref="H95">
    <cfRule type="cellIs" dxfId="6" priority="842" operator="greaterThan">
      <formula>150</formula>
    </cfRule>
  </conditionalFormatting>
  <conditionalFormatting sqref="H96">
    <cfRule type="cellIs" dxfId="4" priority="843" operator="greaterThan">
      <formula>250</formula>
    </cfRule>
  </conditionalFormatting>
  <conditionalFormatting sqref="H96">
    <cfRule type="cellIs" dxfId="5" priority="844" operator="greaterThan">
      <formula>200</formula>
    </cfRule>
  </conditionalFormatting>
  <conditionalFormatting sqref="H96">
    <cfRule type="cellIs" dxfId="6" priority="845" operator="greaterThan">
      <formula>150</formula>
    </cfRule>
  </conditionalFormatting>
  <conditionalFormatting sqref="H97">
    <cfRule type="cellIs" dxfId="4" priority="846" operator="greaterThan">
      <formula>250</formula>
    </cfRule>
  </conditionalFormatting>
  <conditionalFormatting sqref="H97">
    <cfRule type="cellIs" dxfId="5" priority="847" operator="greaterThan">
      <formula>200</formula>
    </cfRule>
  </conditionalFormatting>
  <conditionalFormatting sqref="H97">
    <cfRule type="cellIs" dxfId="6" priority="848" operator="greaterThan">
      <formula>150</formula>
    </cfRule>
  </conditionalFormatting>
  <conditionalFormatting sqref="H98">
    <cfRule type="cellIs" dxfId="4" priority="849" operator="greaterThan">
      <formula>250</formula>
    </cfRule>
  </conditionalFormatting>
  <conditionalFormatting sqref="H98">
    <cfRule type="cellIs" dxfId="5" priority="850" operator="greaterThan">
      <formula>200</formula>
    </cfRule>
  </conditionalFormatting>
  <conditionalFormatting sqref="H98">
    <cfRule type="cellIs" dxfId="6" priority="851" operator="greaterThan">
      <formula>150</formula>
    </cfRule>
  </conditionalFormatting>
  <conditionalFormatting sqref="H99">
    <cfRule type="cellIs" dxfId="4" priority="852" operator="greaterThan">
      <formula>250</formula>
    </cfRule>
  </conditionalFormatting>
  <conditionalFormatting sqref="H99">
    <cfRule type="cellIs" dxfId="5" priority="853" operator="greaterThan">
      <formula>200</formula>
    </cfRule>
  </conditionalFormatting>
  <conditionalFormatting sqref="H99">
    <cfRule type="cellIs" dxfId="6" priority="854" operator="greaterThan">
      <formula>150</formula>
    </cfRule>
  </conditionalFormatting>
  <conditionalFormatting sqref="H100">
    <cfRule type="cellIs" dxfId="4" priority="855" operator="greaterThan">
      <formula>250</formula>
    </cfRule>
  </conditionalFormatting>
  <conditionalFormatting sqref="H100">
    <cfRule type="cellIs" dxfId="5" priority="856" operator="greaterThan">
      <formula>200</formula>
    </cfRule>
  </conditionalFormatting>
  <conditionalFormatting sqref="H100">
    <cfRule type="cellIs" dxfId="6" priority="857" operator="greaterThan">
      <formula>150</formula>
    </cfRule>
  </conditionalFormatting>
  <conditionalFormatting sqref="H101">
    <cfRule type="cellIs" dxfId="4" priority="858" operator="greaterThan">
      <formula>250</formula>
    </cfRule>
  </conditionalFormatting>
  <conditionalFormatting sqref="H101">
    <cfRule type="cellIs" dxfId="5" priority="859" operator="greaterThan">
      <formula>200</formula>
    </cfRule>
  </conditionalFormatting>
  <conditionalFormatting sqref="H101">
    <cfRule type="cellIs" dxfId="6" priority="860" operator="greaterThan">
      <formula>150</formula>
    </cfRule>
  </conditionalFormatting>
  <conditionalFormatting sqref="H102">
    <cfRule type="cellIs" dxfId="4" priority="861" operator="greaterThan">
      <formula>250</formula>
    </cfRule>
  </conditionalFormatting>
  <conditionalFormatting sqref="H102">
    <cfRule type="cellIs" dxfId="5" priority="862" operator="greaterThan">
      <formula>200</formula>
    </cfRule>
  </conditionalFormatting>
  <conditionalFormatting sqref="H102">
    <cfRule type="cellIs" dxfId="6" priority="863" operator="greaterThan">
      <formula>150</formula>
    </cfRule>
  </conditionalFormatting>
  <conditionalFormatting sqref="H103">
    <cfRule type="cellIs" dxfId="4" priority="864" operator="greaterThan">
      <formula>250</formula>
    </cfRule>
  </conditionalFormatting>
  <conditionalFormatting sqref="H103">
    <cfRule type="cellIs" dxfId="5" priority="865" operator="greaterThan">
      <formula>200</formula>
    </cfRule>
  </conditionalFormatting>
  <conditionalFormatting sqref="H103">
    <cfRule type="cellIs" dxfId="6" priority="866" operator="greaterThan">
      <formula>150</formula>
    </cfRule>
  </conditionalFormatting>
  <conditionalFormatting sqref="I8">
    <cfRule type="cellIs" dxfId="4" priority="867" operator="greaterThan">
      <formula>250</formula>
    </cfRule>
  </conditionalFormatting>
  <conditionalFormatting sqref="I8">
    <cfRule type="cellIs" dxfId="5" priority="868" operator="greaterThan">
      <formula>200</formula>
    </cfRule>
  </conditionalFormatting>
  <conditionalFormatting sqref="I8">
    <cfRule type="cellIs" dxfId="6" priority="869" operator="greaterThan">
      <formula>150</formula>
    </cfRule>
  </conditionalFormatting>
  <conditionalFormatting sqref="I9">
    <cfRule type="cellIs" dxfId="4" priority="870" operator="greaterThan">
      <formula>250</formula>
    </cfRule>
  </conditionalFormatting>
  <conditionalFormatting sqref="I9">
    <cfRule type="cellIs" dxfId="5" priority="871" operator="greaterThan">
      <formula>200</formula>
    </cfRule>
  </conditionalFormatting>
  <conditionalFormatting sqref="I9">
    <cfRule type="cellIs" dxfId="6" priority="872" operator="greaterThan">
      <formula>150</formula>
    </cfRule>
  </conditionalFormatting>
  <conditionalFormatting sqref="I10">
    <cfRule type="cellIs" dxfId="4" priority="873" operator="greaterThan">
      <formula>250</formula>
    </cfRule>
  </conditionalFormatting>
  <conditionalFormatting sqref="I10">
    <cfRule type="cellIs" dxfId="5" priority="874" operator="greaterThan">
      <formula>200</formula>
    </cfRule>
  </conditionalFormatting>
  <conditionalFormatting sqref="I10">
    <cfRule type="cellIs" dxfId="6" priority="875" operator="greaterThan">
      <formula>150</formula>
    </cfRule>
  </conditionalFormatting>
  <conditionalFormatting sqref="I11">
    <cfRule type="cellIs" dxfId="4" priority="876" operator="greaterThan">
      <formula>250</formula>
    </cfRule>
  </conditionalFormatting>
  <conditionalFormatting sqref="I11">
    <cfRule type="cellIs" dxfId="5" priority="877" operator="greaterThan">
      <formula>200</formula>
    </cfRule>
  </conditionalFormatting>
  <conditionalFormatting sqref="I11">
    <cfRule type="cellIs" dxfId="6" priority="878" operator="greaterThan">
      <formula>150</formula>
    </cfRule>
  </conditionalFormatting>
  <conditionalFormatting sqref="I12">
    <cfRule type="cellIs" dxfId="4" priority="879" operator="greaterThan">
      <formula>250</formula>
    </cfRule>
  </conditionalFormatting>
  <conditionalFormatting sqref="I12">
    <cfRule type="cellIs" dxfId="5" priority="880" operator="greaterThan">
      <formula>200</formula>
    </cfRule>
  </conditionalFormatting>
  <conditionalFormatting sqref="I12">
    <cfRule type="cellIs" dxfId="6" priority="881" operator="greaterThan">
      <formula>150</formula>
    </cfRule>
  </conditionalFormatting>
  <conditionalFormatting sqref="I13">
    <cfRule type="cellIs" dxfId="4" priority="882" operator="greaterThan">
      <formula>250</formula>
    </cfRule>
  </conditionalFormatting>
  <conditionalFormatting sqref="I13">
    <cfRule type="cellIs" dxfId="5" priority="883" operator="greaterThan">
      <formula>200</formula>
    </cfRule>
  </conditionalFormatting>
  <conditionalFormatting sqref="I13">
    <cfRule type="cellIs" dxfId="6" priority="884" operator="greaterThan">
      <formula>150</formula>
    </cfRule>
  </conditionalFormatting>
  <conditionalFormatting sqref="I14">
    <cfRule type="cellIs" dxfId="4" priority="885" operator="greaterThan">
      <formula>250</formula>
    </cfRule>
  </conditionalFormatting>
  <conditionalFormatting sqref="I14">
    <cfRule type="cellIs" dxfId="5" priority="886" operator="greaterThan">
      <formula>200</formula>
    </cfRule>
  </conditionalFormatting>
  <conditionalFormatting sqref="I14">
    <cfRule type="cellIs" dxfId="6" priority="887" operator="greaterThan">
      <formula>150</formula>
    </cfRule>
  </conditionalFormatting>
  <conditionalFormatting sqref="I15">
    <cfRule type="cellIs" dxfId="4" priority="888" operator="greaterThan">
      <formula>250</formula>
    </cfRule>
  </conditionalFormatting>
  <conditionalFormatting sqref="I15">
    <cfRule type="cellIs" dxfId="5" priority="889" operator="greaterThan">
      <formula>200</formula>
    </cfRule>
  </conditionalFormatting>
  <conditionalFormatting sqref="I15">
    <cfRule type="cellIs" dxfId="6" priority="890" operator="greaterThan">
      <formula>150</formula>
    </cfRule>
  </conditionalFormatting>
  <conditionalFormatting sqref="I16">
    <cfRule type="cellIs" dxfId="4" priority="891" operator="greaterThan">
      <formula>250</formula>
    </cfRule>
  </conditionalFormatting>
  <conditionalFormatting sqref="I16">
    <cfRule type="cellIs" dxfId="5" priority="892" operator="greaterThan">
      <formula>200</formula>
    </cfRule>
  </conditionalFormatting>
  <conditionalFormatting sqref="I16">
    <cfRule type="cellIs" dxfId="6" priority="893" operator="greaterThan">
      <formula>150</formula>
    </cfRule>
  </conditionalFormatting>
  <conditionalFormatting sqref="I17">
    <cfRule type="cellIs" dxfId="4" priority="894" operator="greaterThan">
      <formula>250</formula>
    </cfRule>
  </conditionalFormatting>
  <conditionalFormatting sqref="I17">
    <cfRule type="cellIs" dxfId="5" priority="895" operator="greaterThan">
      <formula>200</formula>
    </cfRule>
  </conditionalFormatting>
  <conditionalFormatting sqref="I17">
    <cfRule type="cellIs" dxfId="6" priority="896" operator="greaterThan">
      <formula>150</formula>
    </cfRule>
  </conditionalFormatting>
  <conditionalFormatting sqref="I18">
    <cfRule type="cellIs" dxfId="4" priority="897" operator="greaterThan">
      <formula>250</formula>
    </cfRule>
  </conditionalFormatting>
  <conditionalFormatting sqref="I18">
    <cfRule type="cellIs" dxfId="5" priority="898" operator="greaterThan">
      <formula>200</formula>
    </cfRule>
  </conditionalFormatting>
  <conditionalFormatting sqref="I18">
    <cfRule type="cellIs" dxfId="6" priority="899" operator="greaterThan">
      <formula>150</formula>
    </cfRule>
  </conditionalFormatting>
  <conditionalFormatting sqref="I19">
    <cfRule type="cellIs" dxfId="4" priority="900" operator="greaterThan">
      <formula>250</formula>
    </cfRule>
  </conditionalFormatting>
  <conditionalFormatting sqref="I19">
    <cfRule type="cellIs" dxfId="5" priority="901" operator="greaterThan">
      <formula>200</formula>
    </cfRule>
  </conditionalFormatting>
  <conditionalFormatting sqref="I19">
    <cfRule type="cellIs" dxfId="6" priority="902" operator="greaterThan">
      <formula>150</formula>
    </cfRule>
  </conditionalFormatting>
  <conditionalFormatting sqref="I20">
    <cfRule type="cellIs" dxfId="4" priority="903" operator="greaterThan">
      <formula>250</formula>
    </cfRule>
  </conditionalFormatting>
  <conditionalFormatting sqref="I20">
    <cfRule type="cellIs" dxfId="5" priority="904" operator="greaterThan">
      <formula>200</formula>
    </cfRule>
  </conditionalFormatting>
  <conditionalFormatting sqref="I20">
    <cfRule type="cellIs" dxfId="6" priority="905" operator="greaterThan">
      <formula>150</formula>
    </cfRule>
  </conditionalFormatting>
  <conditionalFormatting sqref="I21">
    <cfRule type="cellIs" dxfId="4" priority="906" operator="greaterThan">
      <formula>250</formula>
    </cfRule>
  </conditionalFormatting>
  <conditionalFormatting sqref="I21">
    <cfRule type="cellIs" dxfId="5" priority="907" operator="greaterThan">
      <formula>200</formula>
    </cfRule>
  </conditionalFormatting>
  <conditionalFormatting sqref="I21">
    <cfRule type="cellIs" dxfId="6" priority="908" operator="greaterThan">
      <formula>150</formula>
    </cfRule>
  </conditionalFormatting>
  <conditionalFormatting sqref="I22">
    <cfRule type="cellIs" dxfId="4" priority="909" operator="greaterThan">
      <formula>250</formula>
    </cfRule>
  </conditionalFormatting>
  <conditionalFormatting sqref="I22">
    <cfRule type="cellIs" dxfId="5" priority="910" operator="greaterThan">
      <formula>200</formula>
    </cfRule>
  </conditionalFormatting>
  <conditionalFormatting sqref="I22">
    <cfRule type="cellIs" dxfId="6" priority="911" operator="greaterThan">
      <formula>150</formula>
    </cfRule>
  </conditionalFormatting>
  <conditionalFormatting sqref="I23">
    <cfRule type="cellIs" dxfId="4" priority="912" operator="greaterThan">
      <formula>250</formula>
    </cfRule>
  </conditionalFormatting>
  <conditionalFormatting sqref="I23">
    <cfRule type="cellIs" dxfId="5" priority="913" operator="greaterThan">
      <formula>200</formula>
    </cfRule>
  </conditionalFormatting>
  <conditionalFormatting sqref="I23">
    <cfRule type="cellIs" dxfId="6" priority="914" operator="greaterThan">
      <formula>150</formula>
    </cfRule>
  </conditionalFormatting>
  <conditionalFormatting sqref="I24">
    <cfRule type="cellIs" dxfId="4" priority="915" operator="greaterThan">
      <formula>250</formula>
    </cfRule>
  </conditionalFormatting>
  <conditionalFormatting sqref="I24">
    <cfRule type="cellIs" dxfId="5" priority="916" operator="greaterThan">
      <formula>200</formula>
    </cfRule>
  </conditionalFormatting>
  <conditionalFormatting sqref="I24">
    <cfRule type="cellIs" dxfId="6" priority="917" operator="greaterThan">
      <formula>150</formula>
    </cfRule>
  </conditionalFormatting>
  <conditionalFormatting sqref="I25">
    <cfRule type="cellIs" dxfId="4" priority="918" operator="greaterThan">
      <formula>250</formula>
    </cfRule>
  </conditionalFormatting>
  <conditionalFormatting sqref="I25">
    <cfRule type="cellIs" dxfId="5" priority="919" operator="greaterThan">
      <formula>200</formula>
    </cfRule>
  </conditionalFormatting>
  <conditionalFormatting sqref="I25">
    <cfRule type="cellIs" dxfId="6" priority="920" operator="greaterThan">
      <formula>150</formula>
    </cfRule>
  </conditionalFormatting>
  <conditionalFormatting sqref="I26">
    <cfRule type="cellIs" dxfId="4" priority="921" operator="greaterThan">
      <formula>250</formula>
    </cfRule>
  </conditionalFormatting>
  <conditionalFormatting sqref="I26">
    <cfRule type="cellIs" dxfId="5" priority="922" operator="greaterThan">
      <formula>200</formula>
    </cfRule>
  </conditionalFormatting>
  <conditionalFormatting sqref="I26">
    <cfRule type="cellIs" dxfId="6" priority="923" operator="greaterThan">
      <formula>150</formula>
    </cfRule>
  </conditionalFormatting>
  <conditionalFormatting sqref="I27">
    <cfRule type="cellIs" dxfId="4" priority="924" operator="greaterThan">
      <formula>250</formula>
    </cfRule>
  </conditionalFormatting>
  <conditionalFormatting sqref="I27">
    <cfRule type="cellIs" dxfId="5" priority="925" operator="greaterThan">
      <formula>200</formula>
    </cfRule>
  </conditionalFormatting>
  <conditionalFormatting sqref="I27">
    <cfRule type="cellIs" dxfId="6" priority="926" operator="greaterThan">
      <formula>150</formula>
    </cfRule>
  </conditionalFormatting>
  <conditionalFormatting sqref="I28">
    <cfRule type="cellIs" dxfId="4" priority="927" operator="greaterThan">
      <formula>250</formula>
    </cfRule>
  </conditionalFormatting>
  <conditionalFormatting sqref="I28">
    <cfRule type="cellIs" dxfId="5" priority="928" operator="greaterThan">
      <formula>200</formula>
    </cfRule>
  </conditionalFormatting>
  <conditionalFormatting sqref="I28">
    <cfRule type="cellIs" dxfId="6" priority="929" operator="greaterThan">
      <formula>150</formula>
    </cfRule>
  </conditionalFormatting>
  <conditionalFormatting sqref="I29">
    <cfRule type="cellIs" dxfId="4" priority="930" operator="greaterThan">
      <formula>250</formula>
    </cfRule>
  </conditionalFormatting>
  <conditionalFormatting sqref="I29">
    <cfRule type="cellIs" dxfId="5" priority="931" operator="greaterThan">
      <formula>200</formula>
    </cfRule>
  </conditionalFormatting>
  <conditionalFormatting sqref="I29">
    <cfRule type="cellIs" dxfId="6" priority="932" operator="greaterThan">
      <formula>150</formula>
    </cfRule>
  </conditionalFormatting>
  <conditionalFormatting sqref="I30">
    <cfRule type="cellIs" dxfId="4" priority="933" operator="greaterThan">
      <formula>250</formula>
    </cfRule>
  </conditionalFormatting>
  <conditionalFormatting sqref="I30">
    <cfRule type="cellIs" dxfId="5" priority="934" operator="greaterThan">
      <formula>200</formula>
    </cfRule>
  </conditionalFormatting>
  <conditionalFormatting sqref="I30">
    <cfRule type="cellIs" dxfId="6" priority="935" operator="greaterThan">
      <formula>150</formula>
    </cfRule>
  </conditionalFormatting>
  <conditionalFormatting sqref="I31">
    <cfRule type="cellIs" dxfId="4" priority="936" operator="greaterThan">
      <formula>250</formula>
    </cfRule>
  </conditionalFormatting>
  <conditionalFormatting sqref="I31">
    <cfRule type="cellIs" dxfId="5" priority="937" operator="greaterThan">
      <formula>200</formula>
    </cfRule>
  </conditionalFormatting>
  <conditionalFormatting sqref="I31">
    <cfRule type="cellIs" dxfId="6" priority="938" operator="greaterThan">
      <formula>150</formula>
    </cfRule>
  </conditionalFormatting>
  <conditionalFormatting sqref="I32">
    <cfRule type="cellIs" dxfId="4" priority="939" operator="greaterThan">
      <formula>250</formula>
    </cfRule>
  </conditionalFormatting>
  <conditionalFormatting sqref="I32">
    <cfRule type="cellIs" dxfId="5" priority="940" operator="greaterThan">
      <formula>200</formula>
    </cfRule>
  </conditionalFormatting>
  <conditionalFormatting sqref="I32">
    <cfRule type="cellIs" dxfId="6" priority="941" operator="greaterThan">
      <formula>150</formula>
    </cfRule>
  </conditionalFormatting>
  <conditionalFormatting sqref="I33">
    <cfRule type="cellIs" dxfId="4" priority="942" operator="greaterThan">
      <formula>250</formula>
    </cfRule>
  </conditionalFormatting>
  <conditionalFormatting sqref="I33">
    <cfRule type="cellIs" dxfId="5" priority="943" operator="greaterThan">
      <formula>200</formula>
    </cfRule>
  </conditionalFormatting>
  <conditionalFormatting sqref="I33">
    <cfRule type="cellIs" dxfId="6" priority="944" operator="greaterThan">
      <formula>150</formula>
    </cfRule>
  </conditionalFormatting>
  <conditionalFormatting sqref="I34">
    <cfRule type="cellIs" dxfId="4" priority="945" operator="greaterThan">
      <formula>250</formula>
    </cfRule>
  </conditionalFormatting>
  <conditionalFormatting sqref="I34">
    <cfRule type="cellIs" dxfId="5" priority="946" operator="greaterThan">
      <formula>200</formula>
    </cfRule>
  </conditionalFormatting>
  <conditionalFormatting sqref="I34">
    <cfRule type="cellIs" dxfId="6" priority="947" operator="greaterThan">
      <formula>150</formula>
    </cfRule>
  </conditionalFormatting>
  <conditionalFormatting sqref="I35">
    <cfRule type="cellIs" dxfId="4" priority="948" operator="greaterThan">
      <formula>250</formula>
    </cfRule>
  </conditionalFormatting>
  <conditionalFormatting sqref="I35">
    <cfRule type="cellIs" dxfId="5" priority="949" operator="greaterThan">
      <formula>200</formula>
    </cfRule>
  </conditionalFormatting>
  <conditionalFormatting sqref="I35">
    <cfRule type="cellIs" dxfId="6" priority="950" operator="greaterThan">
      <formula>150</formula>
    </cfRule>
  </conditionalFormatting>
  <conditionalFormatting sqref="I36">
    <cfRule type="cellIs" dxfId="4" priority="951" operator="greaterThan">
      <formula>250</formula>
    </cfRule>
  </conditionalFormatting>
  <conditionalFormatting sqref="I36">
    <cfRule type="cellIs" dxfId="5" priority="952" operator="greaterThan">
      <formula>200</formula>
    </cfRule>
  </conditionalFormatting>
  <conditionalFormatting sqref="I36">
    <cfRule type="cellIs" dxfId="6" priority="953" operator="greaterThan">
      <formula>150</formula>
    </cfRule>
  </conditionalFormatting>
  <conditionalFormatting sqref="I37">
    <cfRule type="cellIs" dxfId="4" priority="954" operator="greaterThan">
      <formula>250</formula>
    </cfRule>
  </conditionalFormatting>
  <conditionalFormatting sqref="I37">
    <cfRule type="cellIs" dxfId="5" priority="955" operator="greaterThan">
      <formula>200</formula>
    </cfRule>
  </conditionalFormatting>
  <conditionalFormatting sqref="I37">
    <cfRule type="cellIs" dxfId="6" priority="956" operator="greaterThan">
      <formula>150</formula>
    </cfRule>
  </conditionalFormatting>
  <conditionalFormatting sqref="I38">
    <cfRule type="cellIs" dxfId="4" priority="957" operator="greaterThan">
      <formula>250</formula>
    </cfRule>
  </conditionalFormatting>
  <conditionalFormatting sqref="I38">
    <cfRule type="cellIs" dxfId="5" priority="958" operator="greaterThan">
      <formula>200</formula>
    </cfRule>
  </conditionalFormatting>
  <conditionalFormatting sqref="I38">
    <cfRule type="cellIs" dxfId="6" priority="959" operator="greaterThan">
      <formula>150</formula>
    </cfRule>
  </conditionalFormatting>
  <conditionalFormatting sqref="I39">
    <cfRule type="cellIs" dxfId="4" priority="960" operator="greaterThan">
      <formula>250</formula>
    </cfRule>
  </conditionalFormatting>
  <conditionalFormatting sqref="I39">
    <cfRule type="cellIs" dxfId="5" priority="961" operator="greaterThan">
      <formula>200</formula>
    </cfRule>
  </conditionalFormatting>
  <conditionalFormatting sqref="I39">
    <cfRule type="cellIs" dxfId="6" priority="962" operator="greaterThan">
      <formula>150</formula>
    </cfRule>
  </conditionalFormatting>
  <conditionalFormatting sqref="I40">
    <cfRule type="cellIs" dxfId="4" priority="963" operator="greaterThan">
      <formula>250</formula>
    </cfRule>
  </conditionalFormatting>
  <conditionalFormatting sqref="I40">
    <cfRule type="cellIs" dxfId="5" priority="964" operator="greaterThan">
      <formula>200</formula>
    </cfRule>
  </conditionalFormatting>
  <conditionalFormatting sqref="I40">
    <cfRule type="cellIs" dxfId="6" priority="965" operator="greaterThan">
      <formula>150</formula>
    </cfRule>
  </conditionalFormatting>
  <conditionalFormatting sqref="I41">
    <cfRule type="cellIs" dxfId="4" priority="966" operator="greaterThan">
      <formula>250</formula>
    </cfRule>
  </conditionalFormatting>
  <conditionalFormatting sqref="I41">
    <cfRule type="cellIs" dxfId="5" priority="967" operator="greaterThan">
      <formula>200</formula>
    </cfRule>
  </conditionalFormatting>
  <conditionalFormatting sqref="I41">
    <cfRule type="cellIs" dxfId="6" priority="968" operator="greaterThan">
      <formula>150</formula>
    </cfRule>
  </conditionalFormatting>
  <conditionalFormatting sqref="I42">
    <cfRule type="cellIs" dxfId="4" priority="969" operator="greaterThan">
      <formula>250</formula>
    </cfRule>
  </conditionalFormatting>
  <conditionalFormatting sqref="I42">
    <cfRule type="cellIs" dxfId="5" priority="970" operator="greaterThan">
      <formula>200</formula>
    </cfRule>
  </conditionalFormatting>
  <conditionalFormatting sqref="I42">
    <cfRule type="cellIs" dxfId="6" priority="971" operator="greaterThan">
      <formula>150</formula>
    </cfRule>
  </conditionalFormatting>
  <conditionalFormatting sqref="I43">
    <cfRule type="cellIs" dxfId="4" priority="972" operator="greaterThan">
      <formula>250</formula>
    </cfRule>
  </conditionalFormatting>
  <conditionalFormatting sqref="I43">
    <cfRule type="cellIs" dxfId="5" priority="973" operator="greaterThan">
      <formula>200</formula>
    </cfRule>
  </conditionalFormatting>
  <conditionalFormatting sqref="I43">
    <cfRule type="cellIs" dxfId="6" priority="974" operator="greaterThan">
      <formula>150</formula>
    </cfRule>
  </conditionalFormatting>
  <conditionalFormatting sqref="I44">
    <cfRule type="cellIs" dxfId="4" priority="975" operator="greaterThan">
      <formula>250</formula>
    </cfRule>
  </conditionalFormatting>
  <conditionalFormatting sqref="I44">
    <cfRule type="cellIs" dxfId="5" priority="976" operator="greaterThan">
      <formula>200</formula>
    </cfRule>
  </conditionalFormatting>
  <conditionalFormatting sqref="I44">
    <cfRule type="cellIs" dxfId="6" priority="977" operator="greaterThan">
      <formula>150</formula>
    </cfRule>
  </conditionalFormatting>
  <conditionalFormatting sqref="I45">
    <cfRule type="cellIs" dxfId="4" priority="978" operator="greaterThan">
      <formula>250</formula>
    </cfRule>
  </conditionalFormatting>
  <conditionalFormatting sqref="I45">
    <cfRule type="cellIs" dxfId="5" priority="979" operator="greaterThan">
      <formula>200</formula>
    </cfRule>
  </conditionalFormatting>
  <conditionalFormatting sqref="I45">
    <cfRule type="cellIs" dxfId="6" priority="980" operator="greaterThan">
      <formula>150</formula>
    </cfRule>
  </conditionalFormatting>
  <conditionalFormatting sqref="I46">
    <cfRule type="cellIs" dxfId="4" priority="981" operator="greaterThan">
      <formula>250</formula>
    </cfRule>
  </conditionalFormatting>
  <conditionalFormatting sqref="I46">
    <cfRule type="cellIs" dxfId="5" priority="982" operator="greaterThan">
      <formula>200</formula>
    </cfRule>
  </conditionalFormatting>
  <conditionalFormatting sqref="I46">
    <cfRule type="cellIs" dxfId="6" priority="983" operator="greaterThan">
      <formula>150</formula>
    </cfRule>
  </conditionalFormatting>
  <conditionalFormatting sqref="I47">
    <cfRule type="cellIs" dxfId="4" priority="984" operator="greaterThan">
      <formula>250</formula>
    </cfRule>
  </conditionalFormatting>
  <conditionalFormatting sqref="I47">
    <cfRule type="cellIs" dxfId="5" priority="985" operator="greaterThan">
      <formula>200</formula>
    </cfRule>
  </conditionalFormatting>
  <conditionalFormatting sqref="I47">
    <cfRule type="cellIs" dxfId="6" priority="986" operator="greaterThan">
      <formula>150</formula>
    </cfRule>
  </conditionalFormatting>
  <conditionalFormatting sqref="I48">
    <cfRule type="cellIs" dxfId="4" priority="987" operator="greaterThan">
      <formula>250</formula>
    </cfRule>
  </conditionalFormatting>
  <conditionalFormatting sqref="I48">
    <cfRule type="cellIs" dxfId="5" priority="988" operator="greaterThan">
      <formula>200</formula>
    </cfRule>
  </conditionalFormatting>
  <conditionalFormatting sqref="I48">
    <cfRule type="cellIs" dxfId="6" priority="989" operator="greaterThan">
      <formula>150</formula>
    </cfRule>
  </conditionalFormatting>
  <conditionalFormatting sqref="I49">
    <cfRule type="cellIs" dxfId="4" priority="990" operator="greaterThan">
      <formula>250</formula>
    </cfRule>
  </conditionalFormatting>
  <conditionalFormatting sqref="I49">
    <cfRule type="cellIs" dxfId="5" priority="991" operator="greaterThan">
      <formula>200</formula>
    </cfRule>
  </conditionalFormatting>
  <conditionalFormatting sqref="I49">
    <cfRule type="cellIs" dxfId="6" priority="992" operator="greaterThan">
      <formula>150</formula>
    </cfRule>
  </conditionalFormatting>
  <conditionalFormatting sqref="I50">
    <cfRule type="cellIs" dxfId="4" priority="993" operator="greaterThan">
      <formula>250</formula>
    </cfRule>
  </conditionalFormatting>
  <conditionalFormatting sqref="I50">
    <cfRule type="cellIs" dxfId="5" priority="994" operator="greaterThan">
      <formula>200</formula>
    </cfRule>
  </conditionalFormatting>
  <conditionalFormatting sqref="I50">
    <cfRule type="cellIs" dxfId="6" priority="995" operator="greaterThan">
      <formula>150</formula>
    </cfRule>
  </conditionalFormatting>
  <conditionalFormatting sqref="I51">
    <cfRule type="cellIs" dxfId="4" priority="996" operator="greaterThan">
      <formula>250</formula>
    </cfRule>
  </conditionalFormatting>
  <conditionalFormatting sqref="I51">
    <cfRule type="cellIs" dxfId="5" priority="997" operator="greaterThan">
      <formula>200</formula>
    </cfRule>
  </conditionalFormatting>
  <conditionalFormatting sqref="I51">
    <cfRule type="cellIs" dxfId="6" priority="998" operator="greaterThan">
      <formula>150</formula>
    </cfRule>
  </conditionalFormatting>
  <conditionalFormatting sqref="I52">
    <cfRule type="cellIs" dxfId="4" priority="999" operator="greaterThan">
      <formula>250</formula>
    </cfRule>
  </conditionalFormatting>
  <conditionalFormatting sqref="I52">
    <cfRule type="cellIs" dxfId="5" priority="1000" operator="greaterThan">
      <formula>200</formula>
    </cfRule>
  </conditionalFormatting>
  <conditionalFormatting sqref="I52">
    <cfRule type="cellIs" dxfId="6" priority="1001" operator="greaterThan">
      <formula>150</formula>
    </cfRule>
  </conditionalFormatting>
  <conditionalFormatting sqref="I53">
    <cfRule type="cellIs" dxfId="4" priority="1002" operator="greaterThan">
      <formula>250</formula>
    </cfRule>
  </conditionalFormatting>
  <conditionalFormatting sqref="I53">
    <cfRule type="cellIs" dxfId="5" priority="1003" operator="greaterThan">
      <formula>200</formula>
    </cfRule>
  </conditionalFormatting>
  <conditionalFormatting sqref="I53">
    <cfRule type="cellIs" dxfId="6" priority="1004" operator="greaterThan">
      <formula>150</formula>
    </cfRule>
  </conditionalFormatting>
  <conditionalFormatting sqref="I54">
    <cfRule type="cellIs" dxfId="4" priority="1005" operator="greaterThan">
      <formula>250</formula>
    </cfRule>
  </conditionalFormatting>
  <conditionalFormatting sqref="I54">
    <cfRule type="cellIs" dxfId="5" priority="1006" operator="greaterThan">
      <formula>200</formula>
    </cfRule>
  </conditionalFormatting>
  <conditionalFormatting sqref="I54">
    <cfRule type="cellIs" dxfId="6" priority="1007" operator="greaterThan">
      <formula>150</formula>
    </cfRule>
  </conditionalFormatting>
  <conditionalFormatting sqref="I55">
    <cfRule type="cellIs" dxfId="4" priority="1008" operator="greaterThan">
      <formula>250</formula>
    </cfRule>
  </conditionalFormatting>
  <conditionalFormatting sqref="I55">
    <cfRule type="cellIs" dxfId="5" priority="1009" operator="greaterThan">
      <formula>200</formula>
    </cfRule>
  </conditionalFormatting>
  <conditionalFormatting sqref="I55">
    <cfRule type="cellIs" dxfId="6" priority="1010" operator="greaterThan">
      <formula>150</formula>
    </cfRule>
  </conditionalFormatting>
  <conditionalFormatting sqref="I56">
    <cfRule type="cellIs" dxfId="4" priority="1011" operator="greaterThan">
      <formula>250</formula>
    </cfRule>
  </conditionalFormatting>
  <conditionalFormatting sqref="I56">
    <cfRule type="cellIs" dxfId="5" priority="1012" operator="greaterThan">
      <formula>200</formula>
    </cfRule>
  </conditionalFormatting>
  <conditionalFormatting sqref="I56">
    <cfRule type="cellIs" dxfId="6" priority="1013" operator="greaterThan">
      <formula>150</formula>
    </cfRule>
  </conditionalFormatting>
  <conditionalFormatting sqref="I57">
    <cfRule type="cellIs" dxfId="4" priority="1014" operator="greaterThan">
      <formula>250</formula>
    </cfRule>
  </conditionalFormatting>
  <conditionalFormatting sqref="I57">
    <cfRule type="cellIs" dxfId="5" priority="1015" operator="greaterThan">
      <formula>200</formula>
    </cfRule>
  </conditionalFormatting>
  <conditionalFormatting sqref="I57">
    <cfRule type="cellIs" dxfId="6" priority="1016" operator="greaterThan">
      <formula>150</formula>
    </cfRule>
  </conditionalFormatting>
  <conditionalFormatting sqref="I58">
    <cfRule type="cellIs" dxfId="4" priority="1017" operator="greaterThan">
      <formula>250</formula>
    </cfRule>
  </conditionalFormatting>
  <conditionalFormatting sqref="I58">
    <cfRule type="cellIs" dxfId="5" priority="1018" operator="greaterThan">
      <formula>200</formula>
    </cfRule>
  </conditionalFormatting>
  <conditionalFormatting sqref="I58">
    <cfRule type="cellIs" dxfId="6" priority="1019" operator="greaterThan">
      <formula>150</formula>
    </cfRule>
  </conditionalFormatting>
  <conditionalFormatting sqref="I59">
    <cfRule type="cellIs" dxfId="4" priority="1020" operator="greaterThan">
      <formula>250</formula>
    </cfRule>
  </conditionalFormatting>
  <conditionalFormatting sqref="I59">
    <cfRule type="cellIs" dxfId="5" priority="1021" operator="greaterThan">
      <formula>200</formula>
    </cfRule>
  </conditionalFormatting>
  <conditionalFormatting sqref="I59">
    <cfRule type="cellIs" dxfId="6" priority="1022" operator="greaterThan">
      <formula>150</formula>
    </cfRule>
  </conditionalFormatting>
  <conditionalFormatting sqref="I60">
    <cfRule type="cellIs" dxfId="4" priority="1023" operator="greaterThan">
      <formula>250</formula>
    </cfRule>
  </conditionalFormatting>
  <conditionalFormatting sqref="I60">
    <cfRule type="cellIs" dxfId="5" priority="1024" operator="greaterThan">
      <formula>200</formula>
    </cfRule>
  </conditionalFormatting>
  <conditionalFormatting sqref="I60">
    <cfRule type="cellIs" dxfId="6" priority="1025" operator="greaterThan">
      <formula>150</formula>
    </cfRule>
  </conditionalFormatting>
  <conditionalFormatting sqref="I61">
    <cfRule type="cellIs" dxfId="4" priority="1026" operator="greaterThan">
      <formula>250</formula>
    </cfRule>
  </conditionalFormatting>
  <conditionalFormatting sqref="I61">
    <cfRule type="cellIs" dxfId="5" priority="1027" operator="greaterThan">
      <formula>200</formula>
    </cfRule>
  </conditionalFormatting>
  <conditionalFormatting sqref="I61">
    <cfRule type="cellIs" dxfId="6" priority="1028" operator="greaterThan">
      <formula>150</formula>
    </cfRule>
  </conditionalFormatting>
  <conditionalFormatting sqref="I62">
    <cfRule type="cellIs" dxfId="4" priority="1029" operator="greaterThan">
      <formula>250</formula>
    </cfRule>
  </conditionalFormatting>
  <conditionalFormatting sqref="I62">
    <cfRule type="cellIs" dxfId="5" priority="1030" operator="greaterThan">
      <formula>200</formula>
    </cfRule>
  </conditionalFormatting>
  <conditionalFormatting sqref="I62">
    <cfRule type="cellIs" dxfId="6" priority="1031" operator="greaterThan">
      <formula>150</formula>
    </cfRule>
  </conditionalFormatting>
  <conditionalFormatting sqref="I63">
    <cfRule type="cellIs" dxfId="4" priority="1032" operator="greaterThan">
      <formula>250</formula>
    </cfRule>
  </conditionalFormatting>
  <conditionalFormatting sqref="I63">
    <cfRule type="cellIs" dxfId="5" priority="1033" operator="greaterThan">
      <formula>200</formula>
    </cfRule>
  </conditionalFormatting>
  <conditionalFormatting sqref="I63">
    <cfRule type="cellIs" dxfId="6" priority="1034" operator="greaterThan">
      <formula>150</formula>
    </cfRule>
  </conditionalFormatting>
  <conditionalFormatting sqref="I64">
    <cfRule type="cellIs" dxfId="4" priority="1035" operator="greaterThan">
      <formula>250</formula>
    </cfRule>
  </conditionalFormatting>
  <conditionalFormatting sqref="I64">
    <cfRule type="cellIs" dxfId="5" priority="1036" operator="greaterThan">
      <formula>200</formula>
    </cfRule>
  </conditionalFormatting>
  <conditionalFormatting sqref="I64">
    <cfRule type="cellIs" dxfId="6" priority="1037" operator="greaterThan">
      <formula>150</formula>
    </cfRule>
  </conditionalFormatting>
  <conditionalFormatting sqref="I65">
    <cfRule type="cellIs" dxfId="4" priority="1038" operator="greaterThan">
      <formula>250</formula>
    </cfRule>
  </conditionalFormatting>
  <conditionalFormatting sqref="I65">
    <cfRule type="cellIs" dxfId="5" priority="1039" operator="greaterThan">
      <formula>200</formula>
    </cfRule>
  </conditionalFormatting>
  <conditionalFormatting sqref="I65">
    <cfRule type="cellIs" dxfId="6" priority="1040" operator="greaterThan">
      <formula>150</formula>
    </cfRule>
  </conditionalFormatting>
  <conditionalFormatting sqref="I66">
    <cfRule type="cellIs" dxfId="4" priority="1041" operator="greaterThan">
      <formula>250</formula>
    </cfRule>
  </conditionalFormatting>
  <conditionalFormatting sqref="I66">
    <cfRule type="cellIs" dxfId="5" priority="1042" operator="greaterThan">
      <formula>200</formula>
    </cfRule>
  </conditionalFormatting>
  <conditionalFormatting sqref="I66">
    <cfRule type="cellIs" dxfId="6" priority="1043" operator="greaterThan">
      <formula>150</formula>
    </cfRule>
  </conditionalFormatting>
  <conditionalFormatting sqref="I67">
    <cfRule type="cellIs" dxfId="4" priority="1044" operator="greaterThan">
      <formula>250</formula>
    </cfRule>
  </conditionalFormatting>
  <conditionalFormatting sqref="I67">
    <cfRule type="cellIs" dxfId="5" priority="1045" operator="greaterThan">
      <formula>200</formula>
    </cfRule>
  </conditionalFormatting>
  <conditionalFormatting sqref="I67">
    <cfRule type="cellIs" dxfId="6" priority="1046" operator="greaterThan">
      <formula>150</formula>
    </cfRule>
  </conditionalFormatting>
  <conditionalFormatting sqref="I68">
    <cfRule type="cellIs" dxfId="4" priority="1047" operator="greaterThan">
      <formula>250</formula>
    </cfRule>
  </conditionalFormatting>
  <conditionalFormatting sqref="I68">
    <cfRule type="cellIs" dxfId="5" priority="1048" operator="greaterThan">
      <formula>200</formula>
    </cfRule>
  </conditionalFormatting>
  <conditionalFormatting sqref="I68">
    <cfRule type="cellIs" dxfId="6" priority="1049" operator="greaterThan">
      <formula>150</formula>
    </cfRule>
  </conditionalFormatting>
  <conditionalFormatting sqref="I69">
    <cfRule type="cellIs" dxfId="4" priority="1050" operator="greaterThan">
      <formula>250</formula>
    </cfRule>
  </conditionalFormatting>
  <conditionalFormatting sqref="I69">
    <cfRule type="cellIs" dxfId="5" priority="1051" operator="greaterThan">
      <formula>200</formula>
    </cfRule>
  </conditionalFormatting>
  <conditionalFormatting sqref="I69">
    <cfRule type="cellIs" dxfId="6" priority="1052" operator="greaterThan">
      <formula>150</formula>
    </cfRule>
  </conditionalFormatting>
  <conditionalFormatting sqref="I70">
    <cfRule type="cellIs" dxfId="4" priority="1053" operator="greaterThan">
      <formula>250</formula>
    </cfRule>
  </conditionalFormatting>
  <conditionalFormatting sqref="I70">
    <cfRule type="cellIs" dxfId="5" priority="1054" operator="greaterThan">
      <formula>200</formula>
    </cfRule>
  </conditionalFormatting>
  <conditionalFormatting sqref="I70">
    <cfRule type="cellIs" dxfId="6" priority="1055" operator="greaterThan">
      <formula>150</formula>
    </cfRule>
  </conditionalFormatting>
  <conditionalFormatting sqref="I71">
    <cfRule type="cellIs" dxfId="4" priority="1056" operator="greaterThan">
      <formula>250</formula>
    </cfRule>
  </conditionalFormatting>
  <conditionalFormatting sqref="I71">
    <cfRule type="cellIs" dxfId="5" priority="1057" operator="greaterThan">
      <formula>200</formula>
    </cfRule>
  </conditionalFormatting>
  <conditionalFormatting sqref="I71">
    <cfRule type="cellIs" dxfId="6" priority="1058" operator="greaterThan">
      <formula>150</formula>
    </cfRule>
  </conditionalFormatting>
  <conditionalFormatting sqref="I72">
    <cfRule type="cellIs" dxfId="4" priority="1059" operator="greaterThan">
      <formula>250</formula>
    </cfRule>
  </conditionalFormatting>
  <conditionalFormatting sqref="I72">
    <cfRule type="cellIs" dxfId="5" priority="1060" operator="greaterThan">
      <formula>200</formula>
    </cfRule>
  </conditionalFormatting>
  <conditionalFormatting sqref="I72">
    <cfRule type="cellIs" dxfId="6" priority="1061" operator="greaterThan">
      <formula>150</formula>
    </cfRule>
  </conditionalFormatting>
  <conditionalFormatting sqref="I73">
    <cfRule type="cellIs" dxfId="4" priority="1062" operator="greaterThan">
      <formula>250</formula>
    </cfRule>
  </conditionalFormatting>
  <conditionalFormatting sqref="I73">
    <cfRule type="cellIs" dxfId="5" priority="1063" operator="greaterThan">
      <formula>200</formula>
    </cfRule>
  </conditionalFormatting>
  <conditionalFormatting sqref="I73">
    <cfRule type="cellIs" dxfId="6" priority="1064" operator="greaterThan">
      <formula>150</formula>
    </cfRule>
  </conditionalFormatting>
  <conditionalFormatting sqref="I74">
    <cfRule type="cellIs" dxfId="4" priority="1065" operator="greaterThan">
      <formula>250</formula>
    </cfRule>
  </conditionalFormatting>
  <conditionalFormatting sqref="I74">
    <cfRule type="cellIs" dxfId="5" priority="1066" operator="greaterThan">
      <formula>200</formula>
    </cfRule>
  </conditionalFormatting>
  <conditionalFormatting sqref="I74">
    <cfRule type="cellIs" dxfId="6" priority="1067" operator="greaterThan">
      <formula>150</formula>
    </cfRule>
  </conditionalFormatting>
  <conditionalFormatting sqref="I75">
    <cfRule type="cellIs" dxfId="4" priority="1068" operator="greaterThan">
      <formula>250</formula>
    </cfRule>
  </conditionalFormatting>
  <conditionalFormatting sqref="I75">
    <cfRule type="cellIs" dxfId="5" priority="1069" operator="greaterThan">
      <formula>200</formula>
    </cfRule>
  </conditionalFormatting>
  <conditionalFormatting sqref="I75">
    <cfRule type="cellIs" dxfId="6" priority="1070" operator="greaterThan">
      <formula>150</formula>
    </cfRule>
  </conditionalFormatting>
  <conditionalFormatting sqref="I76">
    <cfRule type="cellIs" dxfId="4" priority="1071" operator="greaterThan">
      <formula>250</formula>
    </cfRule>
  </conditionalFormatting>
  <conditionalFormatting sqref="I76">
    <cfRule type="cellIs" dxfId="5" priority="1072" operator="greaterThan">
      <formula>200</formula>
    </cfRule>
  </conditionalFormatting>
  <conditionalFormatting sqref="I76">
    <cfRule type="cellIs" dxfId="6" priority="1073" operator="greaterThan">
      <formula>150</formula>
    </cfRule>
  </conditionalFormatting>
  <conditionalFormatting sqref="I77">
    <cfRule type="cellIs" dxfId="4" priority="1074" operator="greaterThan">
      <formula>250</formula>
    </cfRule>
  </conditionalFormatting>
  <conditionalFormatting sqref="I77">
    <cfRule type="cellIs" dxfId="5" priority="1075" operator="greaterThan">
      <formula>200</formula>
    </cfRule>
  </conditionalFormatting>
  <conditionalFormatting sqref="I77">
    <cfRule type="cellIs" dxfId="6" priority="1076" operator="greaterThan">
      <formula>150</formula>
    </cfRule>
  </conditionalFormatting>
  <conditionalFormatting sqref="I78">
    <cfRule type="cellIs" dxfId="4" priority="1077" operator="greaterThan">
      <formula>250</formula>
    </cfRule>
  </conditionalFormatting>
  <conditionalFormatting sqref="I78">
    <cfRule type="cellIs" dxfId="5" priority="1078" operator="greaterThan">
      <formula>200</formula>
    </cfRule>
  </conditionalFormatting>
  <conditionalFormatting sqref="I78">
    <cfRule type="cellIs" dxfId="6" priority="1079" operator="greaterThan">
      <formula>150</formula>
    </cfRule>
  </conditionalFormatting>
  <conditionalFormatting sqref="I79">
    <cfRule type="cellIs" dxfId="4" priority="1080" operator="greaterThan">
      <formula>250</formula>
    </cfRule>
  </conditionalFormatting>
  <conditionalFormatting sqref="I79">
    <cfRule type="cellIs" dxfId="5" priority="1081" operator="greaterThan">
      <formula>200</formula>
    </cfRule>
  </conditionalFormatting>
  <conditionalFormatting sqref="I79">
    <cfRule type="cellIs" dxfId="6" priority="1082" operator="greaterThan">
      <formula>150</formula>
    </cfRule>
  </conditionalFormatting>
  <conditionalFormatting sqref="I80">
    <cfRule type="cellIs" dxfId="4" priority="1083" operator="greaterThan">
      <formula>250</formula>
    </cfRule>
  </conditionalFormatting>
  <conditionalFormatting sqref="I80">
    <cfRule type="cellIs" dxfId="5" priority="1084" operator="greaterThan">
      <formula>200</formula>
    </cfRule>
  </conditionalFormatting>
  <conditionalFormatting sqref="I80">
    <cfRule type="cellIs" dxfId="6" priority="1085" operator="greaterThan">
      <formula>150</formula>
    </cfRule>
  </conditionalFormatting>
  <conditionalFormatting sqref="I81">
    <cfRule type="cellIs" dxfId="4" priority="1086" operator="greaterThan">
      <formula>250</formula>
    </cfRule>
  </conditionalFormatting>
  <conditionalFormatting sqref="I81">
    <cfRule type="cellIs" dxfId="5" priority="1087" operator="greaterThan">
      <formula>200</formula>
    </cfRule>
  </conditionalFormatting>
  <conditionalFormatting sqref="I81">
    <cfRule type="cellIs" dxfId="6" priority="1088" operator="greaterThan">
      <formula>150</formula>
    </cfRule>
  </conditionalFormatting>
  <conditionalFormatting sqref="I82">
    <cfRule type="cellIs" dxfId="4" priority="1089" operator="greaterThan">
      <formula>250</formula>
    </cfRule>
  </conditionalFormatting>
  <conditionalFormatting sqref="I82">
    <cfRule type="cellIs" dxfId="5" priority="1090" operator="greaterThan">
      <formula>200</formula>
    </cfRule>
  </conditionalFormatting>
  <conditionalFormatting sqref="I82">
    <cfRule type="cellIs" dxfId="6" priority="1091" operator="greaterThan">
      <formula>150</formula>
    </cfRule>
  </conditionalFormatting>
  <conditionalFormatting sqref="I83">
    <cfRule type="cellIs" dxfId="4" priority="1092" operator="greaterThan">
      <formula>250</formula>
    </cfRule>
  </conditionalFormatting>
  <conditionalFormatting sqref="I83">
    <cfRule type="cellIs" dxfId="5" priority="1093" operator="greaterThan">
      <formula>200</formula>
    </cfRule>
  </conditionalFormatting>
  <conditionalFormatting sqref="I83">
    <cfRule type="cellIs" dxfId="6" priority="1094" operator="greaterThan">
      <formula>150</formula>
    </cfRule>
  </conditionalFormatting>
  <conditionalFormatting sqref="I84">
    <cfRule type="cellIs" dxfId="4" priority="1095" operator="greaterThan">
      <formula>250</formula>
    </cfRule>
  </conditionalFormatting>
  <conditionalFormatting sqref="I84">
    <cfRule type="cellIs" dxfId="5" priority="1096" operator="greaterThan">
      <formula>200</formula>
    </cfRule>
  </conditionalFormatting>
  <conditionalFormatting sqref="I84">
    <cfRule type="cellIs" dxfId="6" priority="1097" operator="greaterThan">
      <formula>150</formula>
    </cfRule>
  </conditionalFormatting>
  <conditionalFormatting sqref="I85">
    <cfRule type="cellIs" dxfId="4" priority="1098" operator="greaterThan">
      <formula>250</formula>
    </cfRule>
  </conditionalFormatting>
  <conditionalFormatting sqref="I85">
    <cfRule type="cellIs" dxfId="5" priority="1099" operator="greaterThan">
      <formula>200</formula>
    </cfRule>
  </conditionalFormatting>
  <conditionalFormatting sqref="I85">
    <cfRule type="cellIs" dxfId="6" priority="1100" operator="greaterThan">
      <formula>150</formula>
    </cfRule>
  </conditionalFormatting>
  <conditionalFormatting sqref="I86">
    <cfRule type="cellIs" dxfId="4" priority="1101" operator="greaterThan">
      <formula>250</formula>
    </cfRule>
  </conditionalFormatting>
  <conditionalFormatting sqref="I86">
    <cfRule type="cellIs" dxfId="5" priority="1102" operator="greaterThan">
      <formula>200</formula>
    </cfRule>
  </conditionalFormatting>
  <conditionalFormatting sqref="I86">
    <cfRule type="cellIs" dxfId="6" priority="1103" operator="greaterThan">
      <formula>150</formula>
    </cfRule>
  </conditionalFormatting>
  <conditionalFormatting sqref="I87">
    <cfRule type="cellIs" dxfId="4" priority="1104" operator="greaterThan">
      <formula>250</formula>
    </cfRule>
  </conditionalFormatting>
  <conditionalFormatting sqref="I87">
    <cfRule type="cellIs" dxfId="5" priority="1105" operator="greaterThan">
      <formula>200</formula>
    </cfRule>
  </conditionalFormatting>
  <conditionalFormatting sqref="I87">
    <cfRule type="cellIs" dxfId="6" priority="1106" operator="greaterThan">
      <formula>150</formula>
    </cfRule>
  </conditionalFormatting>
  <conditionalFormatting sqref="I88">
    <cfRule type="cellIs" dxfId="4" priority="1107" operator="greaterThan">
      <formula>250</formula>
    </cfRule>
  </conditionalFormatting>
  <conditionalFormatting sqref="I88">
    <cfRule type="cellIs" dxfId="5" priority="1108" operator="greaterThan">
      <formula>200</formula>
    </cfRule>
  </conditionalFormatting>
  <conditionalFormatting sqref="I88">
    <cfRule type="cellIs" dxfId="6" priority="1109" operator="greaterThan">
      <formula>150</formula>
    </cfRule>
  </conditionalFormatting>
  <conditionalFormatting sqref="I89">
    <cfRule type="cellIs" dxfId="4" priority="1110" operator="greaterThan">
      <formula>250</formula>
    </cfRule>
  </conditionalFormatting>
  <conditionalFormatting sqref="I89">
    <cfRule type="cellIs" dxfId="5" priority="1111" operator="greaterThan">
      <formula>200</formula>
    </cfRule>
  </conditionalFormatting>
  <conditionalFormatting sqref="I89">
    <cfRule type="cellIs" dxfId="6" priority="1112" operator="greaterThan">
      <formula>150</formula>
    </cfRule>
  </conditionalFormatting>
  <conditionalFormatting sqref="I90">
    <cfRule type="cellIs" dxfId="4" priority="1113" operator="greaterThan">
      <formula>250</formula>
    </cfRule>
  </conditionalFormatting>
  <conditionalFormatting sqref="I90">
    <cfRule type="cellIs" dxfId="5" priority="1114" operator="greaterThan">
      <formula>200</formula>
    </cfRule>
  </conditionalFormatting>
  <conditionalFormatting sqref="I90">
    <cfRule type="cellIs" dxfId="6" priority="1115" operator="greaterThan">
      <formula>150</formula>
    </cfRule>
  </conditionalFormatting>
  <conditionalFormatting sqref="I91">
    <cfRule type="cellIs" dxfId="4" priority="1116" operator="greaterThan">
      <formula>250</formula>
    </cfRule>
  </conditionalFormatting>
  <conditionalFormatting sqref="I91">
    <cfRule type="cellIs" dxfId="5" priority="1117" operator="greaterThan">
      <formula>200</formula>
    </cfRule>
  </conditionalFormatting>
  <conditionalFormatting sqref="I91">
    <cfRule type="cellIs" dxfId="6" priority="1118" operator="greaterThan">
      <formula>150</formula>
    </cfRule>
  </conditionalFormatting>
  <conditionalFormatting sqref="I92">
    <cfRule type="cellIs" dxfId="4" priority="1119" operator="greaterThan">
      <formula>250</formula>
    </cfRule>
  </conditionalFormatting>
  <conditionalFormatting sqref="I92">
    <cfRule type="cellIs" dxfId="5" priority="1120" operator="greaterThan">
      <formula>200</formula>
    </cfRule>
  </conditionalFormatting>
  <conditionalFormatting sqref="I92">
    <cfRule type="cellIs" dxfId="6" priority="1121" operator="greaterThan">
      <formula>150</formula>
    </cfRule>
  </conditionalFormatting>
  <conditionalFormatting sqref="I93">
    <cfRule type="cellIs" dxfId="4" priority="1122" operator="greaterThan">
      <formula>250</formula>
    </cfRule>
  </conditionalFormatting>
  <conditionalFormatting sqref="I93">
    <cfRule type="cellIs" dxfId="5" priority="1123" operator="greaterThan">
      <formula>200</formula>
    </cfRule>
  </conditionalFormatting>
  <conditionalFormatting sqref="I93">
    <cfRule type="cellIs" dxfId="6" priority="1124" operator="greaterThan">
      <formula>150</formula>
    </cfRule>
  </conditionalFormatting>
  <conditionalFormatting sqref="I94">
    <cfRule type="cellIs" dxfId="4" priority="1125" operator="greaterThan">
      <formula>250</formula>
    </cfRule>
  </conditionalFormatting>
  <conditionalFormatting sqref="I94">
    <cfRule type="cellIs" dxfId="5" priority="1126" operator="greaterThan">
      <formula>200</formula>
    </cfRule>
  </conditionalFormatting>
  <conditionalFormatting sqref="I94">
    <cfRule type="cellIs" dxfId="6" priority="1127" operator="greaterThan">
      <formula>150</formula>
    </cfRule>
  </conditionalFormatting>
  <conditionalFormatting sqref="I95">
    <cfRule type="cellIs" dxfId="4" priority="1128" operator="greaterThan">
      <formula>250</formula>
    </cfRule>
  </conditionalFormatting>
  <conditionalFormatting sqref="I95">
    <cfRule type="cellIs" dxfId="5" priority="1129" operator="greaterThan">
      <formula>200</formula>
    </cfRule>
  </conditionalFormatting>
  <conditionalFormatting sqref="I95">
    <cfRule type="cellIs" dxfId="6" priority="1130" operator="greaterThan">
      <formula>150</formula>
    </cfRule>
  </conditionalFormatting>
  <conditionalFormatting sqref="I96">
    <cfRule type="cellIs" dxfId="4" priority="1131" operator="greaterThan">
      <formula>250</formula>
    </cfRule>
  </conditionalFormatting>
  <conditionalFormatting sqref="I96">
    <cfRule type="cellIs" dxfId="5" priority="1132" operator="greaterThan">
      <formula>200</formula>
    </cfRule>
  </conditionalFormatting>
  <conditionalFormatting sqref="I96">
    <cfRule type="cellIs" dxfId="6" priority="1133" operator="greaterThan">
      <formula>150</formula>
    </cfRule>
  </conditionalFormatting>
  <conditionalFormatting sqref="I97">
    <cfRule type="cellIs" dxfId="4" priority="1134" operator="greaterThan">
      <formula>250</formula>
    </cfRule>
  </conditionalFormatting>
  <conditionalFormatting sqref="I97">
    <cfRule type="cellIs" dxfId="5" priority="1135" operator="greaterThan">
      <formula>200</formula>
    </cfRule>
  </conditionalFormatting>
  <conditionalFormatting sqref="I97">
    <cfRule type="cellIs" dxfId="6" priority="1136" operator="greaterThan">
      <formula>150</formula>
    </cfRule>
  </conditionalFormatting>
  <conditionalFormatting sqref="I98">
    <cfRule type="cellIs" dxfId="4" priority="1137" operator="greaterThan">
      <formula>250</formula>
    </cfRule>
  </conditionalFormatting>
  <conditionalFormatting sqref="I98">
    <cfRule type="cellIs" dxfId="5" priority="1138" operator="greaterThan">
      <formula>200</formula>
    </cfRule>
  </conditionalFormatting>
  <conditionalFormatting sqref="I98">
    <cfRule type="cellIs" dxfId="6" priority="1139" operator="greaterThan">
      <formula>150</formula>
    </cfRule>
  </conditionalFormatting>
  <conditionalFormatting sqref="I99">
    <cfRule type="cellIs" dxfId="4" priority="1140" operator="greaterThan">
      <formula>250</formula>
    </cfRule>
  </conditionalFormatting>
  <conditionalFormatting sqref="I99">
    <cfRule type="cellIs" dxfId="5" priority="1141" operator="greaterThan">
      <formula>200</formula>
    </cfRule>
  </conditionalFormatting>
  <conditionalFormatting sqref="I99">
    <cfRule type="cellIs" dxfId="6" priority="1142" operator="greaterThan">
      <formula>150</formula>
    </cfRule>
  </conditionalFormatting>
  <conditionalFormatting sqref="I100">
    <cfRule type="cellIs" dxfId="4" priority="1143" operator="greaterThan">
      <formula>250</formula>
    </cfRule>
  </conditionalFormatting>
  <conditionalFormatting sqref="I100">
    <cfRule type="cellIs" dxfId="5" priority="1144" operator="greaterThan">
      <formula>200</formula>
    </cfRule>
  </conditionalFormatting>
  <conditionalFormatting sqref="I100">
    <cfRule type="cellIs" dxfId="6" priority="1145" operator="greaterThan">
      <formula>150</formula>
    </cfRule>
  </conditionalFormatting>
  <conditionalFormatting sqref="I101">
    <cfRule type="cellIs" dxfId="4" priority="1146" operator="greaterThan">
      <formula>250</formula>
    </cfRule>
  </conditionalFormatting>
  <conditionalFormatting sqref="I101">
    <cfRule type="cellIs" dxfId="5" priority="1147" operator="greaterThan">
      <formula>200</formula>
    </cfRule>
  </conditionalFormatting>
  <conditionalFormatting sqref="I101">
    <cfRule type="cellIs" dxfId="6" priority="1148" operator="greaterThan">
      <formula>150</formula>
    </cfRule>
  </conditionalFormatting>
  <conditionalFormatting sqref="I102">
    <cfRule type="cellIs" dxfId="4" priority="1149" operator="greaterThan">
      <formula>250</formula>
    </cfRule>
  </conditionalFormatting>
  <conditionalFormatting sqref="I102">
    <cfRule type="cellIs" dxfId="5" priority="1150" operator="greaterThan">
      <formula>200</formula>
    </cfRule>
  </conditionalFormatting>
  <conditionalFormatting sqref="I102">
    <cfRule type="cellIs" dxfId="6" priority="1151" operator="greaterThan">
      <formula>150</formula>
    </cfRule>
  </conditionalFormatting>
  <conditionalFormatting sqref="I103">
    <cfRule type="cellIs" dxfId="4" priority="1152" operator="greaterThan">
      <formula>250</formula>
    </cfRule>
  </conditionalFormatting>
  <conditionalFormatting sqref="I103">
    <cfRule type="cellIs" dxfId="5" priority="1153" operator="greaterThan">
      <formula>200</formula>
    </cfRule>
  </conditionalFormatting>
  <conditionalFormatting sqref="I103">
    <cfRule type="cellIs" dxfId="6" priority="1154" operator="greaterThan">
      <formula>150</formula>
    </cfRule>
  </conditionalFormatting>
  <conditionalFormatting sqref="J8">
    <cfRule type="cellIs" dxfId="4" priority="1155" operator="greaterThan">
      <formula>250</formula>
    </cfRule>
  </conditionalFormatting>
  <conditionalFormatting sqref="J8">
    <cfRule type="cellIs" dxfId="5" priority="1156" operator="greaterThan">
      <formula>200</formula>
    </cfRule>
  </conditionalFormatting>
  <conditionalFormatting sqref="J8">
    <cfRule type="cellIs" dxfId="6" priority="1157" operator="greaterThan">
      <formula>150</formula>
    </cfRule>
  </conditionalFormatting>
  <conditionalFormatting sqref="J9">
    <cfRule type="cellIs" dxfId="4" priority="1158" operator="greaterThan">
      <formula>250</formula>
    </cfRule>
  </conditionalFormatting>
  <conditionalFormatting sqref="J9">
    <cfRule type="cellIs" dxfId="5" priority="1159" operator="greaterThan">
      <formula>200</formula>
    </cfRule>
  </conditionalFormatting>
  <conditionalFormatting sqref="J9">
    <cfRule type="cellIs" dxfId="6" priority="1160" operator="greaterThan">
      <formula>150</formula>
    </cfRule>
  </conditionalFormatting>
  <conditionalFormatting sqref="J10">
    <cfRule type="cellIs" dxfId="4" priority="1161" operator="greaterThan">
      <formula>250</formula>
    </cfRule>
  </conditionalFormatting>
  <conditionalFormatting sqref="J10">
    <cfRule type="cellIs" dxfId="5" priority="1162" operator="greaterThan">
      <formula>200</formula>
    </cfRule>
  </conditionalFormatting>
  <conditionalFormatting sqref="J10">
    <cfRule type="cellIs" dxfId="6" priority="1163" operator="greaterThan">
      <formula>150</formula>
    </cfRule>
  </conditionalFormatting>
  <conditionalFormatting sqref="J11">
    <cfRule type="cellIs" dxfId="4" priority="1164" operator="greaterThan">
      <formula>250</formula>
    </cfRule>
  </conditionalFormatting>
  <conditionalFormatting sqref="J11">
    <cfRule type="cellIs" dxfId="5" priority="1165" operator="greaterThan">
      <formula>200</formula>
    </cfRule>
  </conditionalFormatting>
  <conditionalFormatting sqref="J11">
    <cfRule type="cellIs" dxfId="6" priority="1166" operator="greaterThan">
      <formula>150</formula>
    </cfRule>
  </conditionalFormatting>
  <conditionalFormatting sqref="J12">
    <cfRule type="cellIs" dxfId="4" priority="1167" operator="greaterThan">
      <formula>250</formula>
    </cfRule>
  </conditionalFormatting>
  <conditionalFormatting sqref="J12">
    <cfRule type="cellIs" dxfId="5" priority="1168" operator="greaterThan">
      <formula>200</formula>
    </cfRule>
  </conditionalFormatting>
  <conditionalFormatting sqref="J12">
    <cfRule type="cellIs" dxfId="6" priority="1169" operator="greaterThan">
      <formula>150</formula>
    </cfRule>
  </conditionalFormatting>
  <conditionalFormatting sqref="J13">
    <cfRule type="cellIs" dxfId="4" priority="1170" operator="greaterThan">
      <formula>250</formula>
    </cfRule>
  </conditionalFormatting>
  <conditionalFormatting sqref="J13">
    <cfRule type="cellIs" dxfId="5" priority="1171" operator="greaterThan">
      <formula>200</formula>
    </cfRule>
  </conditionalFormatting>
  <conditionalFormatting sqref="J13">
    <cfRule type="cellIs" dxfId="6" priority="1172" operator="greaterThan">
      <formula>150</formula>
    </cfRule>
  </conditionalFormatting>
  <conditionalFormatting sqref="J14">
    <cfRule type="cellIs" dxfId="4" priority="1173" operator="greaterThan">
      <formula>250</formula>
    </cfRule>
  </conditionalFormatting>
  <conditionalFormatting sqref="J14">
    <cfRule type="cellIs" dxfId="5" priority="1174" operator="greaterThan">
      <formula>200</formula>
    </cfRule>
  </conditionalFormatting>
  <conditionalFormatting sqref="J14">
    <cfRule type="cellIs" dxfId="6" priority="1175" operator="greaterThan">
      <formula>150</formula>
    </cfRule>
  </conditionalFormatting>
  <conditionalFormatting sqref="J15">
    <cfRule type="cellIs" dxfId="4" priority="1176" operator="greaterThan">
      <formula>250</formula>
    </cfRule>
  </conditionalFormatting>
  <conditionalFormatting sqref="J15">
    <cfRule type="cellIs" dxfId="5" priority="1177" operator="greaterThan">
      <formula>200</formula>
    </cfRule>
  </conditionalFormatting>
  <conditionalFormatting sqref="J15">
    <cfRule type="cellIs" dxfId="6" priority="1178" operator="greaterThan">
      <formula>150</formula>
    </cfRule>
  </conditionalFormatting>
  <conditionalFormatting sqref="J16">
    <cfRule type="cellIs" dxfId="4" priority="1179" operator="greaterThan">
      <formula>250</formula>
    </cfRule>
  </conditionalFormatting>
  <conditionalFormatting sqref="J16">
    <cfRule type="cellIs" dxfId="5" priority="1180" operator="greaterThan">
      <formula>200</formula>
    </cfRule>
  </conditionalFormatting>
  <conditionalFormatting sqref="J16">
    <cfRule type="cellIs" dxfId="6" priority="1181" operator="greaterThan">
      <formula>150</formula>
    </cfRule>
  </conditionalFormatting>
  <conditionalFormatting sqref="J17">
    <cfRule type="cellIs" dxfId="4" priority="1182" operator="greaterThan">
      <formula>250</formula>
    </cfRule>
  </conditionalFormatting>
  <conditionalFormatting sqref="J17">
    <cfRule type="cellIs" dxfId="5" priority="1183" operator="greaterThan">
      <formula>200</formula>
    </cfRule>
  </conditionalFormatting>
  <conditionalFormatting sqref="J17">
    <cfRule type="cellIs" dxfId="6" priority="1184" operator="greaterThan">
      <formula>150</formula>
    </cfRule>
  </conditionalFormatting>
  <conditionalFormatting sqref="J18">
    <cfRule type="cellIs" dxfId="4" priority="1185" operator="greaterThan">
      <formula>250</formula>
    </cfRule>
  </conditionalFormatting>
  <conditionalFormatting sqref="J18">
    <cfRule type="cellIs" dxfId="5" priority="1186" operator="greaterThan">
      <formula>200</formula>
    </cfRule>
  </conditionalFormatting>
  <conditionalFormatting sqref="J18">
    <cfRule type="cellIs" dxfId="6" priority="1187" operator="greaterThan">
      <formula>150</formula>
    </cfRule>
  </conditionalFormatting>
  <conditionalFormatting sqref="J19">
    <cfRule type="cellIs" dxfId="4" priority="1188" operator="greaterThan">
      <formula>250</formula>
    </cfRule>
  </conditionalFormatting>
  <conditionalFormatting sqref="J19">
    <cfRule type="cellIs" dxfId="5" priority="1189" operator="greaterThan">
      <formula>200</formula>
    </cfRule>
  </conditionalFormatting>
  <conditionalFormatting sqref="J19">
    <cfRule type="cellIs" dxfId="6" priority="1190" operator="greaterThan">
      <formula>150</formula>
    </cfRule>
  </conditionalFormatting>
  <conditionalFormatting sqref="J20">
    <cfRule type="cellIs" dxfId="4" priority="1191" operator="greaterThan">
      <formula>250</formula>
    </cfRule>
  </conditionalFormatting>
  <conditionalFormatting sqref="J20">
    <cfRule type="cellIs" dxfId="5" priority="1192" operator="greaterThan">
      <formula>200</formula>
    </cfRule>
  </conditionalFormatting>
  <conditionalFormatting sqref="J20">
    <cfRule type="cellIs" dxfId="6" priority="1193" operator="greaterThan">
      <formula>150</formula>
    </cfRule>
  </conditionalFormatting>
  <conditionalFormatting sqref="J21">
    <cfRule type="cellIs" dxfId="4" priority="1194" operator="greaterThan">
      <formula>250</formula>
    </cfRule>
  </conditionalFormatting>
  <conditionalFormatting sqref="J21">
    <cfRule type="cellIs" dxfId="5" priority="1195" operator="greaterThan">
      <formula>200</formula>
    </cfRule>
  </conditionalFormatting>
  <conditionalFormatting sqref="J21">
    <cfRule type="cellIs" dxfId="6" priority="1196" operator="greaterThan">
      <formula>150</formula>
    </cfRule>
  </conditionalFormatting>
  <conditionalFormatting sqref="J22">
    <cfRule type="cellIs" dxfId="4" priority="1197" operator="greaterThan">
      <formula>250</formula>
    </cfRule>
  </conditionalFormatting>
  <conditionalFormatting sqref="J22">
    <cfRule type="cellIs" dxfId="5" priority="1198" operator="greaterThan">
      <formula>200</formula>
    </cfRule>
  </conditionalFormatting>
  <conditionalFormatting sqref="J22">
    <cfRule type="cellIs" dxfId="6" priority="1199" operator="greaterThan">
      <formula>150</formula>
    </cfRule>
  </conditionalFormatting>
  <conditionalFormatting sqref="J23">
    <cfRule type="cellIs" dxfId="4" priority="1200" operator="greaterThan">
      <formula>250</formula>
    </cfRule>
  </conditionalFormatting>
  <conditionalFormatting sqref="J23">
    <cfRule type="cellIs" dxfId="5" priority="1201" operator="greaterThan">
      <formula>200</formula>
    </cfRule>
  </conditionalFormatting>
  <conditionalFormatting sqref="J23">
    <cfRule type="cellIs" dxfId="6" priority="1202" operator="greaterThan">
      <formula>150</formula>
    </cfRule>
  </conditionalFormatting>
  <conditionalFormatting sqref="J24">
    <cfRule type="cellIs" dxfId="4" priority="1203" operator="greaterThan">
      <formula>250</formula>
    </cfRule>
  </conditionalFormatting>
  <conditionalFormatting sqref="J24">
    <cfRule type="cellIs" dxfId="5" priority="1204" operator="greaterThan">
      <formula>200</formula>
    </cfRule>
  </conditionalFormatting>
  <conditionalFormatting sqref="J24">
    <cfRule type="cellIs" dxfId="6" priority="1205" operator="greaterThan">
      <formula>150</formula>
    </cfRule>
  </conditionalFormatting>
  <conditionalFormatting sqref="J25">
    <cfRule type="cellIs" dxfId="4" priority="1206" operator="greaterThan">
      <formula>250</formula>
    </cfRule>
  </conditionalFormatting>
  <conditionalFormatting sqref="J25">
    <cfRule type="cellIs" dxfId="5" priority="1207" operator="greaterThan">
      <formula>200</formula>
    </cfRule>
  </conditionalFormatting>
  <conditionalFormatting sqref="J25">
    <cfRule type="cellIs" dxfId="6" priority="1208" operator="greaterThan">
      <formula>150</formula>
    </cfRule>
  </conditionalFormatting>
  <conditionalFormatting sqref="J26">
    <cfRule type="cellIs" dxfId="4" priority="1209" operator="greaterThan">
      <formula>250</formula>
    </cfRule>
  </conditionalFormatting>
  <conditionalFormatting sqref="J26">
    <cfRule type="cellIs" dxfId="5" priority="1210" operator="greaterThan">
      <formula>200</formula>
    </cfRule>
  </conditionalFormatting>
  <conditionalFormatting sqref="J26">
    <cfRule type="cellIs" dxfId="6" priority="1211" operator="greaterThan">
      <formula>150</formula>
    </cfRule>
  </conditionalFormatting>
  <conditionalFormatting sqref="J27">
    <cfRule type="cellIs" dxfId="4" priority="1212" operator="greaterThan">
      <formula>250</formula>
    </cfRule>
  </conditionalFormatting>
  <conditionalFormatting sqref="J27">
    <cfRule type="cellIs" dxfId="5" priority="1213" operator="greaterThan">
      <formula>200</formula>
    </cfRule>
  </conditionalFormatting>
  <conditionalFormatting sqref="J27">
    <cfRule type="cellIs" dxfId="6" priority="1214" operator="greaterThan">
      <formula>150</formula>
    </cfRule>
  </conditionalFormatting>
  <conditionalFormatting sqref="J28">
    <cfRule type="cellIs" dxfId="4" priority="1215" operator="greaterThan">
      <formula>250</formula>
    </cfRule>
  </conditionalFormatting>
  <conditionalFormatting sqref="J28">
    <cfRule type="cellIs" dxfId="5" priority="1216" operator="greaterThan">
      <formula>200</formula>
    </cfRule>
  </conditionalFormatting>
  <conditionalFormatting sqref="J28">
    <cfRule type="cellIs" dxfId="6" priority="1217" operator="greaterThan">
      <formula>150</formula>
    </cfRule>
  </conditionalFormatting>
  <conditionalFormatting sqref="J29">
    <cfRule type="cellIs" dxfId="4" priority="1218" operator="greaterThan">
      <formula>250</formula>
    </cfRule>
  </conditionalFormatting>
  <conditionalFormatting sqref="J29">
    <cfRule type="cellIs" dxfId="5" priority="1219" operator="greaterThan">
      <formula>200</formula>
    </cfRule>
  </conditionalFormatting>
  <conditionalFormatting sqref="J29">
    <cfRule type="cellIs" dxfId="6" priority="1220" operator="greaterThan">
      <formula>150</formula>
    </cfRule>
  </conditionalFormatting>
  <conditionalFormatting sqref="J30">
    <cfRule type="cellIs" dxfId="4" priority="1221" operator="greaterThan">
      <formula>250</formula>
    </cfRule>
  </conditionalFormatting>
  <conditionalFormatting sqref="J30">
    <cfRule type="cellIs" dxfId="5" priority="1222" operator="greaterThan">
      <formula>200</formula>
    </cfRule>
  </conditionalFormatting>
  <conditionalFormatting sqref="J30">
    <cfRule type="cellIs" dxfId="6" priority="1223" operator="greaterThan">
      <formula>150</formula>
    </cfRule>
  </conditionalFormatting>
  <conditionalFormatting sqref="J31">
    <cfRule type="cellIs" dxfId="4" priority="1224" operator="greaterThan">
      <formula>250</formula>
    </cfRule>
  </conditionalFormatting>
  <conditionalFormatting sqref="J31">
    <cfRule type="cellIs" dxfId="5" priority="1225" operator="greaterThan">
      <formula>200</formula>
    </cfRule>
  </conditionalFormatting>
  <conditionalFormatting sqref="J31">
    <cfRule type="cellIs" dxfId="6" priority="1226" operator="greaterThan">
      <formula>150</formula>
    </cfRule>
  </conditionalFormatting>
  <conditionalFormatting sqref="J32">
    <cfRule type="cellIs" dxfId="4" priority="1227" operator="greaterThan">
      <formula>250</formula>
    </cfRule>
  </conditionalFormatting>
  <conditionalFormatting sqref="J32">
    <cfRule type="cellIs" dxfId="5" priority="1228" operator="greaterThan">
      <formula>200</formula>
    </cfRule>
  </conditionalFormatting>
  <conditionalFormatting sqref="J32">
    <cfRule type="cellIs" dxfId="6" priority="1229" operator="greaterThan">
      <formula>150</formula>
    </cfRule>
  </conditionalFormatting>
  <conditionalFormatting sqref="J33">
    <cfRule type="cellIs" dxfId="4" priority="1230" operator="greaterThan">
      <formula>250</formula>
    </cfRule>
  </conditionalFormatting>
  <conditionalFormatting sqref="J33">
    <cfRule type="cellIs" dxfId="5" priority="1231" operator="greaterThan">
      <formula>200</formula>
    </cfRule>
  </conditionalFormatting>
  <conditionalFormatting sqref="J33">
    <cfRule type="cellIs" dxfId="6" priority="1232" operator="greaterThan">
      <formula>150</formula>
    </cfRule>
  </conditionalFormatting>
  <conditionalFormatting sqref="J34">
    <cfRule type="cellIs" dxfId="4" priority="1233" operator="greaterThan">
      <formula>250</formula>
    </cfRule>
  </conditionalFormatting>
  <conditionalFormatting sqref="J34">
    <cfRule type="cellIs" dxfId="5" priority="1234" operator="greaterThan">
      <formula>200</formula>
    </cfRule>
  </conditionalFormatting>
  <conditionalFormatting sqref="J34">
    <cfRule type="cellIs" dxfId="6" priority="1235" operator="greaterThan">
      <formula>150</formula>
    </cfRule>
  </conditionalFormatting>
  <conditionalFormatting sqref="J35">
    <cfRule type="cellIs" dxfId="4" priority="1236" operator="greaterThan">
      <formula>250</formula>
    </cfRule>
  </conditionalFormatting>
  <conditionalFormatting sqref="J35">
    <cfRule type="cellIs" dxfId="5" priority="1237" operator="greaterThan">
      <formula>200</formula>
    </cfRule>
  </conditionalFormatting>
  <conditionalFormatting sqref="J35">
    <cfRule type="cellIs" dxfId="6" priority="1238" operator="greaterThan">
      <formula>150</formula>
    </cfRule>
  </conditionalFormatting>
  <conditionalFormatting sqref="J36">
    <cfRule type="cellIs" dxfId="4" priority="1239" operator="greaterThan">
      <formula>250</formula>
    </cfRule>
  </conditionalFormatting>
  <conditionalFormatting sqref="J36">
    <cfRule type="cellIs" dxfId="5" priority="1240" operator="greaterThan">
      <formula>200</formula>
    </cfRule>
  </conditionalFormatting>
  <conditionalFormatting sqref="J36">
    <cfRule type="cellIs" dxfId="6" priority="1241" operator="greaterThan">
      <formula>150</formula>
    </cfRule>
  </conditionalFormatting>
  <conditionalFormatting sqref="J37">
    <cfRule type="cellIs" dxfId="4" priority="1242" operator="greaterThan">
      <formula>250</formula>
    </cfRule>
  </conditionalFormatting>
  <conditionalFormatting sqref="J37">
    <cfRule type="cellIs" dxfId="5" priority="1243" operator="greaterThan">
      <formula>200</formula>
    </cfRule>
  </conditionalFormatting>
  <conditionalFormatting sqref="J37">
    <cfRule type="cellIs" dxfId="6" priority="1244" operator="greaterThan">
      <formula>150</formula>
    </cfRule>
  </conditionalFormatting>
  <conditionalFormatting sqref="J38">
    <cfRule type="cellIs" dxfId="4" priority="1245" operator="greaterThan">
      <formula>250</formula>
    </cfRule>
  </conditionalFormatting>
  <conditionalFormatting sqref="J38">
    <cfRule type="cellIs" dxfId="5" priority="1246" operator="greaterThan">
      <formula>200</formula>
    </cfRule>
  </conditionalFormatting>
  <conditionalFormatting sqref="J38">
    <cfRule type="cellIs" dxfId="6" priority="1247" operator="greaterThan">
      <formula>150</formula>
    </cfRule>
  </conditionalFormatting>
  <conditionalFormatting sqref="J39">
    <cfRule type="cellIs" dxfId="4" priority="1248" operator="greaterThan">
      <formula>250</formula>
    </cfRule>
  </conditionalFormatting>
  <conditionalFormatting sqref="J39">
    <cfRule type="cellIs" dxfId="5" priority="1249" operator="greaterThan">
      <formula>200</formula>
    </cfRule>
  </conditionalFormatting>
  <conditionalFormatting sqref="J39">
    <cfRule type="cellIs" dxfId="6" priority="1250" operator="greaterThan">
      <formula>150</formula>
    </cfRule>
  </conditionalFormatting>
  <conditionalFormatting sqref="J40">
    <cfRule type="cellIs" dxfId="4" priority="1251" operator="greaterThan">
      <formula>250</formula>
    </cfRule>
  </conditionalFormatting>
  <conditionalFormatting sqref="J40">
    <cfRule type="cellIs" dxfId="5" priority="1252" operator="greaterThan">
      <formula>200</formula>
    </cfRule>
  </conditionalFormatting>
  <conditionalFormatting sqref="J40">
    <cfRule type="cellIs" dxfId="6" priority="1253" operator="greaterThan">
      <formula>150</formula>
    </cfRule>
  </conditionalFormatting>
  <conditionalFormatting sqref="J41">
    <cfRule type="cellIs" dxfId="4" priority="1254" operator="greaterThan">
      <formula>250</formula>
    </cfRule>
  </conditionalFormatting>
  <conditionalFormatting sqref="J41">
    <cfRule type="cellIs" dxfId="5" priority="1255" operator="greaterThan">
      <formula>200</formula>
    </cfRule>
  </conditionalFormatting>
  <conditionalFormatting sqref="J41">
    <cfRule type="cellIs" dxfId="6" priority="1256" operator="greaterThan">
      <formula>150</formula>
    </cfRule>
  </conditionalFormatting>
  <conditionalFormatting sqref="J42">
    <cfRule type="cellIs" dxfId="4" priority="1257" operator="greaterThan">
      <formula>250</formula>
    </cfRule>
  </conditionalFormatting>
  <conditionalFormatting sqref="J42">
    <cfRule type="cellIs" dxfId="5" priority="1258" operator="greaterThan">
      <formula>200</formula>
    </cfRule>
  </conditionalFormatting>
  <conditionalFormatting sqref="J42">
    <cfRule type="cellIs" dxfId="6" priority="1259" operator="greaterThan">
      <formula>150</formula>
    </cfRule>
  </conditionalFormatting>
  <conditionalFormatting sqref="J43">
    <cfRule type="cellIs" dxfId="4" priority="1260" operator="greaterThan">
      <formula>250</formula>
    </cfRule>
  </conditionalFormatting>
  <conditionalFormatting sqref="J43">
    <cfRule type="cellIs" dxfId="5" priority="1261" operator="greaterThan">
      <formula>200</formula>
    </cfRule>
  </conditionalFormatting>
  <conditionalFormatting sqref="J43">
    <cfRule type="cellIs" dxfId="6" priority="1262" operator="greaterThan">
      <formula>150</formula>
    </cfRule>
  </conditionalFormatting>
  <conditionalFormatting sqref="J44">
    <cfRule type="cellIs" dxfId="4" priority="1263" operator="greaterThan">
      <formula>250</formula>
    </cfRule>
  </conditionalFormatting>
  <conditionalFormatting sqref="J44">
    <cfRule type="cellIs" dxfId="5" priority="1264" operator="greaterThan">
      <formula>200</formula>
    </cfRule>
  </conditionalFormatting>
  <conditionalFormatting sqref="J44">
    <cfRule type="cellIs" dxfId="6" priority="1265" operator="greaterThan">
      <formula>150</formula>
    </cfRule>
  </conditionalFormatting>
  <conditionalFormatting sqref="J45">
    <cfRule type="cellIs" dxfId="4" priority="1266" operator="greaterThan">
      <formula>250</formula>
    </cfRule>
  </conditionalFormatting>
  <conditionalFormatting sqref="J45">
    <cfRule type="cellIs" dxfId="5" priority="1267" operator="greaterThan">
      <formula>200</formula>
    </cfRule>
  </conditionalFormatting>
  <conditionalFormatting sqref="J45">
    <cfRule type="cellIs" dxfId="6" priority="1268" operator="greaterThan">
      <formula>150</formula>
    </cfRule>
  </conditionalFormatting>
  <conditionalFormatting sqref="J46">
    <cfRule type="cellIs" dxfId="4" priority="1269" operator="greaterThan">
      <formula>250</formula>
    </cfRule>
  </conditionalFormatting>
  <conditionalFormatting sqref="J46">
    <cfRule type="cellIs" dxfId="5" priority="1270" operator="greaterThan">
      <formula>200</formula>
    </cfRule>
  </conditionalFormatting>
  <conditionalFormatting sqref="J46">
    <cfRule type="cellIs" dxfId="6" priority="1271" operator="greaterThan">
      <formula>150</formula>
    </cfRule>
  </conditionalFormatting>
  <conditionalFormatting sqref="J47">
    <cfRule type="cellIs" dxfId="4" priority="1272" operator="greaterThan">
      <formula>250</formula>
    </cfRule>
  </conditionalFormatting>
  <conditionalFormatting sqref="J47">
    <cfRule type="cellIs" dxfId="5" priority="1273" operator="greaterThan">
      <formula>200</formula>
    </cfRule>
  </conditionalFormatting>
  <conditionalFormatting sqref="J47">
    <cfRule type="cellIs" dxfId="6" priority="1274" operator="greaterThan">
      <formula>150</formula>
    </cfRule>
  </conditionalFormatting>
  <conditionalFormatting sqref="J48">
    <cfRule type="cellIs" dxfId="4" priority="1275" operator="greaterThan">
      <formula>250</formula>
    </cfRule>
  </conditionalFormatting>
  <conditionalFormatting sqref="J48">
    <cfRule type="cellIs" dxfId="5" priority="1276" operator="greaterThan">
      <formula>200</formula>
    </cfRule>
  </conditionalFormatting>
  <conditionalFormatting sqref="J48">
    <cfRule type="cellIs" dxfId="6" priority="1277" operator="greaterThan">
      <formula>150</formula>
    </cfRule>
  </conditionalFormatting>
  <conditionalFormatting sqref="J49">
    <cfRule type="cellIs" dxfId="4" priority="1278" operator="greaterThan">
      <formula>250</formula>
    </cfRule>
  </conditionalFormatting>
  <conditionalFormatting sqref="J49">
    <cfRule type="cellIs" dxfId="5" priority="1279" operator="greaterThan">
      <formula>200</formula>
    </cfRule>
  </conditionalFormatting>
  <conditionalFormatting sqref="J49">
    <cfRule type="cellIs" dxfId="6" priority="1280" operator="greaterThan">
      <formula>150</formula>
    </cfRule>
  </conditionalFormatting>
  <conditionalFormatting sqref="J50">
    <cfRule type="cellIs" dxfId="4" priority="1281" operator="greaterThan">
      <formula>250</formula>
    </cfRule>
  </conditionalFormatting>
  <conditionalFormatting sqref="J50">
    <cfRule type="cellIs" dxfId="5" priority="1282" operator="greaterThan">
      <formula>200</formula>
    </cfRule>
  </conditionalFormatting>
  <conditionalFormatting sqref="J50">
    <cfRule type="cellIs" dxfId="6" priority="1283" operator="greaterThan">
      <formula>150</formula>
    </cfRule>
  </conditionalFormatting>
  <conditionalFormatting sqref="J51">
    <cfRule type="cellIs" dxfId="4" priority="1284" operator="greaterThan">
      <formula>250</formula>
    </cfRule>
  </conditionalFormatting>
  <conditionalFormatting sqref="J51">
    <cfRule type="cellIs" dxfId="5" priority="1285" operator="greaterThan">
      <formula>200</formula>
    </cfRule>
  </conditionalFormatting>
  <conditionalFormatting sqref="J51">
    <cfRule type="cellIs" dxfId="6" priority="1286" operator="greaterThan">
      <formula>150</formula>
    </cfRule>
  </conditionalFormatting>
  <conditionalFormatting sqref="J52">
    <cfRule type="cellIs" dxfId="4" priority="1287" operator="greaterThan">
      <formula>250</formula>
    </cfRule>
  </conditionalFormatting>
  <conditionalFormatting sqref="J52">
    <cfRule type="cellIs" dxfId="5" priority="1288" operator="greaterThan">
      <formula>200</formula>
    </cfRule>
  </conditionalFormatting>
  <conditionalFormatting sqref="J52">
    <cfRule type="cellIs" dxfId="6" priority="1289" operator="greaterThan">
      <formula>150</formula>
    </cfRule>
  </conditionalFormatting>
  <conditionalFormatting sqref="J53">
    <cfRule type="cellIs" dxfId="4" priority="1290" operator="greaterThan">
      <formula>250</formula>
    </cfRule>
  </conditionalFormatting>
  <conditionalFormatting sqref="J53">
    <cfRule type="cellIs" dxfId="5" priority="1291" operator="greaterThan">
      <formula>200</formula>
    </cfRule>
  </conditionalFormatting>
  <conditionalFormatting sqref="J53">
    <cfRule type="cellIs" dxfId="6" priority="1292" operator="greaterThan">
      <formula>150</formula>
    </cfRule>
  </conditionalFormatting>
  <conditionalFormatting sqref="J54">
    <cfRule type="cellIs" dxfId="4" priority="1293" operator="greaterThan">
      <formula>250</formula>
    </cfRule>
  </conditionalFormatting>
  <conditionalFormatting sqref="J54">
    <cfRule type="cellIs" dxfId="5" priority="1294" operator="greaterThan">
      <formula>200</formula>
    </cfRule>
  </conditionalFormatting>
  <conditionalFormatting sqref="J54">
    <cfRule type="cellIs" dxfId="6" priority="1295" operator="greaterThan">
      <formula>150</formula>
    </cfRule>
  </conditionalFormatting>
  <conditionalFormatting sqref="J55">
    <cfRule type="cellIs" dxfId="4" priority="1296" operator="greaterThan">
      <formula>250</formula>
    </cfRule>
  </conditionalFormatting>
  <conditionalFormatting sqref="J55">
    <cfRule type="cellIs" dxfId="5" priority="1297" operator="greaterThan">
      <formula>200</formula>
    </cfRule>
  </conditionalFormatting>
  <conditionalFormatting sqref="J55">
    <cfRule type="cellIs" dxfId="6" priority="1298" operator="greaterThan">
      <formula>150</formula>
    </cfRule>
  </conditionalFormatting>
  <conditionalFormatting sqref="J56">
    <cfRule type="cellIs" dxfId="4" priority="1299" operator="greaterThan">
      <formula>250</formula>
    </cfRule>
  </conditionalFormatting>
  <conditionalFormatting sqref="J56">
    <cfRule type="cellIs" dxfId="5" priority="1300" operator="greaterThan">
      <formula>200</formula>
    </cfRule>
  </conditionalFormatting>
  <conditionalFormatting sqref="J56">
    <cfRule type="cellIs" dxfId="6" priority="1301" operator="greaterThan">
      <formula>150</formula>
    </cfRule>
  </conditionalFormatting>
  <conditionalFormatting sqref="J57">
    <cfRule type="cellIs" dxfId="4" priority="1302" operator="greaterThan">
      <formula>250</formula>
    </cfRule>
  </conditionalFormatting>
  <conditionalFormatting sqref="J57">
    <cfRule type="cellIs" dxfId="5" priority="1303" operator="greaterThan">
      <formula>200</formula>
    </cfRule>
  </conditionalFormatting>
  <conditionalFormatting sqref="J57">
    <cfRule type="cellIs" dxfId="6" priority="1304" operator="greaterThan">
      <formula>150</formula>
    </cfRule>
  </conditionalFormatting>
  <conditionalFormatting sqref="J58">
    <cfRule type="cellIs" dxfId="4" priority="1305" operator="greaterThan">
      <formula>250</formula>
    </cfRule>
  </conditionalFormatting>
  <conditionalFormatting sqref="J58">
    <cfRule type="cellIs" dxfId="5" priority="1306" operator="greaterThan">
      <formula>200</formula>
    </cfRule>
  </conditionalFormatting>
  <conditionalFormatting sqref="J58">
    <cfRule type="cellIs" dxfId="6" priority="1307" operator="greaterThan">
      <formula>150</formula>
    </cfRule>
  </conditionalFormatting>
  <conditionalFormatting sqref="J59">
    <cfRule type="cellIs" dxfId="4" priority="1308" operator="greaterThan">
      <formula>250</formula>
    </cfRule>
  </conditionalFormatting>
  <conditionalFormatting sqref="J59">
    <cfRule type="cellIs" dxfId="5" priority="1309" operator="greaterThan">
      <formula>200</formula>
    </cfRule>
  </conditionalFormatting>
  <conditionalFormatting sqref="J59">
    <cfRule type="cellIs" dxfId="6" priority="1310" operator="greaterThan">
      <formula>150</formula>
    </cfRule>
  </conditionalFormatting>
  <conditionalFormatting sqref="J60">
    <cfRule type="cellIs" dxfId="4" priority="1311" operator="greaterThan">
      <formula>250</formula>
    </cfRule>
  </conditionalFormatting>
  <conditionalFormatting sqref="J60">
    <cfRule type="cellIs" dxfId="5" priority="1312" operator="greaterThan">
      <formula>200</formula>
    </cfRule>
  </conditionalFormatting>
  <conditionalFormatting sqref="J60">
    <cfRule type="cellIs" dxfId="6" priority="1313" operator="greaterThan">
      <formula>150</formula>
    </cfRule>
  </conditionalFormatting>
  <conditionalFormatting sqref="J61">
    <cfRule type="cellIs" dxfId="4" priority="1314" operator="greaterThan">
      <formula>250</formula>
    </cfRule>
  </conditionalFormatting>
  <conditionalFormatting sqref="J61">
    <cfRule type="cellIs" dxfId="5" priority="1315" operator="greaterThan">
      <formula>200</formula>
    </cfRule>
  </conditionalFormatting>
  <conditionalFormatting sqref="J61">
    <cfRule type="cellIs" dxfId="6" priority="1316" operator="greaterThan">
      <formula>150</formula>
    </cfRule>
  </conditionalFormatting>
  <conditionalFormatting sqref="J62">
    <cfRule type="cellIs" dxfId="4" priority="1317" operator="greaterThan">
      <formula>250</formula>
    </cfRule>
  </conditionalFormatting>
  <conditionalFormatting sqref="J62">
    <cfRule type="cellIs" dxfId="5" priority="1318" operator="greaterThan">
      <formula>200</formula>
    </cfRule>
  </conditionalFormatting>
  <conditionalFormatting sqref="J62">
    <cfRule type="cellIs" dxfId="6" priority="1319" operator="greaterThan">
      <formula>150</formula>
    </cfRule>
  </conditionalFormatting>
  <conditionalFormatting sqref="J63">
    <cfRule type="cellIs" dxfId="4" priority="1320" operator="greaterThan">
      <formula>250</formula>
    </cfRule>
  </conditionalFormatting>
  <conditionalFormatting sqref="J63">
    <cfRule type="cellIs" dxfId="5" priority="1321" operator="greaterThan">
      <formula>200</formula>
    </cfRule>
  </conditionalFormatting>
  <conditionalFormatting sqref="J63">
    <cfRule type="cellIs" dxfId="6" priority="1322" operator="greaterThan">
      <formula>150</formula>
    </cfRule>
  </conditionalFormatting>
  <conditionalFormatting sqref="J64">
    <cfRule type="cellIs" dxfId="4" priority="1323" operator="greaterThan">
      <formula>250</formula>
    </cfRule>
  </conditionalFormatting>
  <conditionalFormatting sqref="J64">
    <cfRule type="cellIs" dxfId="5" priority="1324" operator="greaterThan">
      <formula>200</formula>
    </cfRule>
  </conditionalFormatting>
  <conditionalFormatting sqref="J64">
    <cfRule type="cellIs" dxfId="6" priority="1325" operator="greaterThan">
      <formula>150</formula>
    </cfRule>
  </conditionalFormatting>
  <conditionalFormatting sqref="J65">
    <cfRule type="cellIs" dxfId="4" priority="1326" operator="greaterThan">
      <formula>250</formula>
    </cfRule>
  </conditionalFormatting>
  <conditionalFormatting sqref="J65">
    <cfRule type="cellIs" dxfId="5" priority="1327" operator="greaterThan">
      <formula>200</formula>
    </cfRule>
  </conditionalFormatting>
  <conditionalFormatting sqref="J65">
    <cfRule type="cellIs" dxfId="6" priority="1328" operator="greaterThan">
      <formula>150</formula>
    </cfRule>
  </conditionalFormatting>
  <conditionalFormatting sqref="J66">
    <cfRule type="cellIs" dxfId="4" priority="1329" operator="greaterThan">
      <formula>250</formula>
    </cfRule>
  </conditionalFormatting>
  <conditionalFormatting sqref="J66">
    <cfRule type="cellIs" dxfId="5" priority="1330" operator="greaterThan">
      <formula>200</formula>
    </cfRule>
  </conditionalFormatting>
  <conditionalFormatting sqref="J66">
    <cfRule type="cellIs" dxfId="6" priority="1331" operator="greaterThan">
      <formula>150</formula>
    </cfRule>
  </conditionalFormatting>
  <conditionalFormatting sqref="J67">
    <cfRule type="cellIs" dxfId="4" priority="1332" operator="greaterThan">
      <formula>250</formula>
    </cfRule>
  </conditionalFormatting>
  <conditionalFormatting sqref="J67">
    <cfRule type="cellIs" dxfId="5" priority="1333" operator="greaterThan">
      <formula>200</formula>
    </cfRule>
  </conditionalFormatting>
  <conditionalFormatting sqref="J67">
    <cfRule type="cellIs" dxfId="6" priority="1334" operator="greaterThan">
      <formula>150</formula>
    </cfRule>
  </conditionalFormatting>
  <conditionalFormatting sqref="J68">
    <cfRule type="cellIs" dxfId="4" priority="1335" operator="greaterThan">
      <formula>250</formula>
    </cfRule>
  </conditionalFormatting>
  <conditionalFormatting sqref="J68">
    <cfRule type="cellIs" dxfId="5" priority="1336" operator="greaterThan">
      <formula>200</formula>
    </cfRule>
  </conditionalFormatting>
  <conditionalFormatting sqref="J68">
    <cfRule type="cellIs" dxfId="6" priority="1337" operator="greaterThan">
      <formula>150</formula>
    </cfRule>
  </conditionalFormatting>
  <conditionalFormatting sqref="J69">
    <cfRule type="cellIs" dxfId="4" priority="1338" operator="greaterThan">
      <formula>250</formula>
    </cfRule>
  </conditionalFormatting>
  <conditionalFormatting sqref="J69">
    <cfRule type="cellIs" dxfId="5" priority="1339" operator="greaterThan">
      <formula>200</formula>
    </cfRule>
  </conditionalFormatting>
  <conditionalFormatting sqref="J69">
    <cfRule type="cellIs" dxfId="6" priority="1340" operator="greaterThan">
      <formula>150</formula>
    </cfRule>
  </conditionalFormatting>
  <conditionalFormatting sqref="J70">
    <cfRule type="cellIs" dxfId="4" priority="1341" operator="greaterThan">
      <formula>250</formula>
    </cfRule>
  </conditionalFormatting>
  <conditionalFormatting sqref="J70">
    <cfRule type="cellIs" dxfId="5" priority="1342" operator="greaterThan">
      <formula>200</formula>
    </cfRule>
  </conditionalFormatting>
  <conditionalFormatting sqref="J70">
    <cfRule type="cellIs" dxfId="6" priority="1343" operator="greaterThan">
      <formula>150</formula>
    </cfRule>
  </conditionalFormatting>
  <conditionalFormatting sqref="J71">
    <cfRule type="cellIs" dxfId="4" priority="1344" operator="greaterThan">
      <formula>250</formula>
    </cfRule>
  </conditionalFormatting>
  <conditionalFormatting sqref="J71">
    <cfRule type="cellIs" dxfId="5" priority="1345" operator="greaterThan">
      <formula>200</formula>
    </cfRule>
  </conditionalFormatting>
  <conditionalFormatting sqref="J71">
    <cfRule type="cellIs" dxfId="6" priority="1346" operator="greaterThan">
      <formula>150</formula>
    </cfRule>
  </conditionalFormatting>
  <conditionalFormatting sqref="J72">
    <cfRule type="cellIs" dxfId="4" priority="1347" operator="greaterThan">
      <formula>250</formula>
    </cfRule>
  </conditionalFormatting>
  <conditionalFormatting sqref="J72">
    <cfRule type="cellIs" dxfId="5" priority="1348" operator="greaterThan">
      <formula>200</formula>
    </cfRule>
  </conditionalFormatting>
  <conditionalFormatting sqref="J72">
    <cfRule type="cellIs" dxfId="6" priority="1349" operator="greaterThan">
      <formula>150</formula>
    </cfRule>
  </conditionalFormatting>
  <conditionalFormatting sqref="J73">
    <cfRule type="cellIs" dxfId="4" priority="1350" operator="greaterThan">
      <formula>250</formula>
    </cfRule>
  </conditionalFormatting>
  <conditionalFormatting sqref="J73">
    <cfRule type="cellIs" dxfId="5" priority="1351" operator="greaterThan">
      <formula>200</formula>
    </cfRule>
  </conditionalFormatting>
  <conditionalFormatting sqref="J73">
    <cfRule type="cellIs" dxfId="6" priority="1352" operator="greaterThan">
      <formula>150</formula>
    </cfRule>
  </conditionalFormatting>
  <conditionalFormatting sqref="J74">
    <cfRule type="cellIs" dxfId="4" priority="1353" operator="greaterThan">
      <formula>250</formula>
    </cfRule>
  </conditionalFormatting>
  <conditionalFormatting sqref="J74">
    <cfRule type="cellIs" dxfId="5" priority="1354" operator="greaterThan">
      <formula>200</formula>
    </cfRule>
  </conditionalFormatting>
  <conditionalFormatting sqref="J74">
    <cfRule type="cellIs" dxfId="6" priority="1355" operator="greaterThan">
      <formula>150</formula>
    </cfRule>
  </conditionalFormatting>
  <conditionalFormatting sqref="J75">
    <cfRule type="cellIs" dxfId="4" priority="1356" operator="greaterThan">
      <formula>250</formula>
    </cfRule>
  </conditionalFormatting>
  <conditionalFormatting sqref="J75">
    <cfRule type="cellIs" dxfId="5" priority="1357" operator="greaterThan">
      <formula>200</formula>
    </cfRule>
  </conditionalFormatting>
  <conditionalFormatting sqref="J75">
    <cfRule type="cellIs" dxfId="6" priority="1358" operator="greaterThan">
      <formula>150</formula>
    </cfRule>
  </conditionalFormatting>
  <conditionalFormatting sqref="J76">
    <cfRule type="cellIs" dxfId="4" priority="1359" operator="greaterThan">
      <formula>250</formula>
    </cfRule>
  </conditionalFormatting>
  <conditionalFormatting sqref="J76">
    <cfRule type="cellIs" dxfId="5" priority="1360" operator="greaterThan">
      <formula>200</formula>
    </cfRule>
  </conditionalFormatting>
  <conditionalFormatting sqref="J76">
    <cfRule type="cellIs" dxfId="6" priority="1361" operator="greaterThan">
      <formula>150</formula>
    </cfRule>
  </conditionalFormatting>
  <conditionalFormatting sqref="J77">
    <cfRule type="cellIs" dxfId="4" priority="1362" operator="greaterThan">
      <formula>250</formula>
    </cfRule>
  </conditionalFormatting>
  <conditionalFormatting sqref="J77">
    <cfRule type="cellIs" dxfId="5" priority="1363" operator="greaterThan">
      <formula>200</formula>
    </cfRule>
  </conditionalFormatting>
  <conditionalFormatting sqref="J77">
    <cfRule type="cellIs" dxfId="6" priority="1364" operator="greaterThan">
      <formula>150</formula>
    </cfRule>
  </conditionalFormatting>
  <conditionalFormatting sqref="J78">
    <cfRule type="cellIs" dxfId="4" priority="1365" operator="greaterThan">
      <formula>250</formula>
    </cfRule>
  </conditionalFormatting>
  <conditionalFormatting sqref="J78">
    <cfRule type="cellIs" dxfId="5" priority="1366" operator="greaterThan">
      <formula>200</formula>
    </cfRule>
  </conditionalFormatting>
  <conditionalFormatting sqref="J78">
    <cfRule type="cellIs" dxfId="6" priority="1367" operator="greaterThan">
      <formula>150</formula>
    </cfRule>
  </conditionalFormatting>
  <conditionalFormatting sqref="J79">
    <cfRule type="cellIs" dxfId="4" priority="1368" operator="greaterThan">
      <formula>250</formula>
    </cfRule>
  </conditionalFormatting>
  <conditionalFormatting sqref="J79">
    <cfRule type="cellIs" dxfId="5" priority="1369" operator="greaterThan">
      <formula>200</formula>
    </cfRule>
  </conditionalFormatting>
  <conditionalFormatting sqref="J79">
    <cfRule type="cellIs" dxfId="6" priority="1370" operator="greaterThan">
      <formula>150</formula>
    </cfRule>
  </conditionalFormatting>
  <conditionalFormatting sqref="J80">
    <cfRule type="cellIs" dxfId="4" priority="1371" operator="greaterThan">
      <formula>250</formula>
    </cfRule>
  </conditionalFormatting>
  <conditionalFormatting sqref="J80">
    <cfRule type="cellIs" dxfId="5" priority="1372" operator="greaterThan">
      <formula>200</formula>
    </cfRule>
  </conditionalFormatting>
  <conditionalFormatting sqref="J80">
    <cfRule type="cellIs" dxfId="6" priority="1373" operator="greaterThan">
      <formula>150</formula>
    </cfRule>
  </conditionalFormatting>
  <conditionalFormatting sqref="J81">
    <cfRule type="cellIs" dxfId="4" priority="1374" operator="greaterThan">
      <formula>250</formula>
    </cfRule>
  </conditionalFormatting>
  <conditionalFormatting sqref="J81">
    <cfRule type="cellIs" dxfId="5" priority="1375" operator="greaterThan">
      <formula>200</formula>
    </cfRule>
  </conditionalFormatting>
  <conditionalFormatting sqref="J81">
    <cfRule type="cellIs" dxfId="6" priority="1376" operator="greaterThan">
      <formula>150</formula>
    </cfRule>
  </conditionalFormatting>
  <conditionalFormatting sqref="J82">
    <cfRule type="cellIs" dxfId="4" priority="1377" operator="greaterThan">
      <formula>250</formula>
    </cfRule>
  </conditionalFormatting>
  <conditionalFormatting sqref="J82">
    <cfRule type="cellIs" dxfId="5" priority="1378" operator="greaterThan">
      <formula>200</formula>
    </cfRule>
  </conditionalFormatting>
  <conditionalFormatting sqref="J82">
    <cfRule type="cellIs" dxfId="6" priority="1379" operator="greaterThan">
      <formula>150</formula>
    </cfRule>
  </conditionalFormatting>
  <conditionalFormatting sqref="J83">
    <cfRule type="cellIs" dxfId="4" priority="1380" operator="greaterThan">
      <formula>250</formula>
    </cfRule>
  </conditionalFormatting>
  <conditionalFormatting sqref="J83">
    <cfRule type="cellIs" dxfId="5" priority="1381" operator="greaterThan">
      <formula>200</formula>
    </cfRule>
  </conditionalFormatting>
  <conditionalFormatting sqref="J83">
    <cfRule type="cellIs" dxfId="6" priority="1382" operator="greaterThan">
      <formula>150</formula>
    </cfRule>
  </conditionalFormatting>
  <conditionalFormatting sqref="J84">
    <cfRule type="cellIs" dxfId="4" priority="1383" operator="greaterThan">
      <formula>250</formula>
    </cfRule>
  </conditionalFormatting>
  <conditionalFormatting sqref="J84">
    <cfRule type="cellIs" dxfId="5" priority="1384" operator="greaterThan">
      <formula>200</formula>
    </cfRule>
  </conditionalFormatting>
  <conditionalFormatting sqref="J84">
    <cfRule type="cellIs" dxfId="6" priority="1385" operator="greaterThan">
      <formula>150</formula>
    </cfRule>
  </conditionalFormatting>
  <conditionalFormatting sqref="J85">
    <cfRule type="cellIs" dxfId="4" priority="1386" operator="greaterThan">
      <formula>250</formula>
    </cfRule>
  </conditionalFormatting>
  <conditionalFormatting sqref="J85">
    <cfRule type="cellIs" dxfId="5" priority="1387" operator="greaterThan">
      <formula>200</formula>
    </cfRule>
  </conditionalFormatting>
  <conditionalFormatting sqref="J85">
    <cfRule type="cellIs" dxfId="6" priority="1388" operator="greaterThan">
      <formula>150</formula>
    </cfRule>
  </conditionalFormatting>
  <conditionalFormatting sqref="J86">
    <cfRule type="cellIs" dxfId="4" priority="1389" operator="greaterThan">
      <formula>250</formula>
    </cfRule>
  </conditionalFormatting>
  <conditionalFormatting sqref="J86">
    <cfRule type="cellIs" dxfId="5" priority="1390" operator="greaterThan">
      <formula>200</formula>
    </cfRule>
  </conditionalFormatting>
  <conditionalFormatting sqref="J86">
    <cfRule type="cellIs" dxfId="6" priority="1391" operator="greaterThan">
      <formula>150</formula>
    </cfRule>
  </conditionalFormatting>
  <conditionalFormatting sqref="J87">
    <cfRule type="cellIs" dxfId="4" priority="1392" operator="greaterThan">
      <formula>250</formula>
    </cfRule>
  </conditionalFormatting>
  <conditionalFormatting sqref="J87">
    <cfRule type="cellIs" dxfId="5" priority="1393" operator="greaterThan">
      <formula>200</formula>
    </cfRule>
  </conditionalFormatting>
  <conditionalFormatting sqref="J87">
    <cfRule type="cellIs" dxfId="6" priority="1394" operator="greaterThan">
      <formula>150</formula>
    </cfRule>
  </conditionalFormatting>
  <conditionalFormatting sqref="J88">
    <cfRule type="cellIs" dxfId="4" priority="1395" operator="greaterThan">
      <formula>250</formula>
    </cfRule>
  </conditionalFormatting>
  <conditionalFormatting sqref="J88">
    <cfRule type="cellIs" dxfId="5" priority="1396" operator="greaterThan">
      <formula>200</formula>
    </cfRule>
  </conditionalFormatting>
  <conditionalFormatting sqref="J88">
    <cfRule type="cellIs" dxfId="6" priority="1397" operator="greaterThan">
      <formula>150</formula>
    </cfRule>
  </conditionalFormatting>
  <conditionalFormatting sqref="J89">
    <cfRule type="cellIs" dxfId="4" priority="1398" operator="greaterThan">
      <formula>250</formula>
    </cfRule>
  </conditionalFormatting>
  <conditionalFormatting sqref="J89">
    <cfRule type="cellIs" dxfId="5" priority="1399" operator="greaterThan">
      <formula>200</formula>
    </cfRule>
  </conditionalFormatting>
  <conditionalFormatting sqref="J89">
    <cfRule type="cellIs" dxfId="6" priority="1400" operator="greaterThan">
      <formula>150</formula>
    </cfRule>
  </conditionalFormatting>
  <conditionalFormatting sqref="J90">
    <cfRule type="cellIs" dxfId="4" priority="1401" operator="greaterThan">
      <formula>250</formula>
    </cfRule>
  </conditionalFormatting>
  <conditionalFormatting sqref="J90">
    <cfRule type="cellIs" dxfId="5" priority="1402" operator="greaterThan">
      <formula>200</formula>
    </cfRule>
  </conditionalFormatting>
  <conditionalFormatting sqref="J90">
    <cfRule type="cellIs" dxfId="6" priority="1403" operator="greaterThan">
      <formula>150</formula>
    </cfRule>
  </conditionalFormatting>
  <conditionalFormatting sqref="J91">
    <cfRule type="cellIs" dxfId="4" priority="1404" operator="greaterThan">
      <formula>250</formula>
    </cfRule>
  </conditionalFormatting>
  <conditionalFormatting sqref="J91">
    <cfRule type="cellIs" dxfId="5" priority="1405" operator="greaterThan">
      <formula>200</formula>
    </cfRule>
  </conditionalFormatting>
  <conditionalFormatting sqref="J91">
    <cfRule type="cellIs" dxfId="6" priority="1406" operator="greaterThan">
      <formula>150</formula>
    </cfRule>
  </conditionalFormatting>
  <conditionalFormatting sqref="J92">
    <cfRule type="cellIs" dxfId="4" priority="1407" operator="greaterThan">
      <formula>250</formula>
    </cfRule>
  </conditionalFormatting>
  <conditionalFormatting sqref="J92">
    <cfRule type="cellIs" dxfId="5" priority="1408" operator="greaterThan">
      <formula>200</formula>
    </cfRule>
  </conditionalFormatting>
  <conditionalFormatting sqref="J92">
    <cfRule type="cellIs" dxfId="6" priority="1409" operator="greaterThan">
      <formula>150</formula>
    </cfRule>
  </conditionalFormatting>
  <conditionalFormatting sqref="J93">
    <cfRule type="cellIs" dxfId="4" priority="1410" operator="greaterThan">
      <formula>250</formula>
    </cfRule>
  </conditionalFormatting>
  <conditionalFormatting sqref="J93">
    <cfRule type="cellIs" dxfId="5" priority="1411" operator="greaterThan">
      <formula>200</formula>
    </cfRule>
  </conditionalFormatting>
  <conditionalFormatting sqref="J93">
    <cfRule type="cellIs" dxfId="6" priority="1412" operator="greaterThan">
      <formula>150</formula>
    </cfRule>
  </conditionalFormatting>
  <conditionalFormatting sqref="J94">
    <cfRule type="cellIs" dxfId="4" priority="1413" operator="greaterThan">
      <formula>250</formula>
    </cfRule>
  </conditionalFormatting>
  <conditionalFormatting sqref="J94">
    <cfRule type="cellIs" dxfId="5" priority="1414" operator="greaterThan">
      <formula>200</formula>
    </cfRule>
  </conditionalFormatting>
  <conditionalFormatting sqref="J94">
    <cfRule type="cellIs" dxfId="6" priority="1415" operator="greaterThan">
      <formula>150</formula>
    </cfRule>
  </conditionalFormatting>
  <conditionalFormatting sqref="J95">
    <cfRule type="cellIs" dxfId="4" priority="1416" operator="greaterThan">
      <formula>250</formula>
    </cfRule>
  </conditionalFormatting>
  <conditionalFormatting sqref="J95">
    <cfRule type="cellIs" dxfId="5" priority="1417" operator="greaterThan">
      <formula>200</formula>
    </cfRule>
  </conditionalFormatting>
  <conditionalFormatting sqref="J95">
    <cfRule type="cellIs" dxfId="6" priority="1418" operator="greaterThan">
      <formula>150</formula>
    </cfRule>
  </conditionalFormatting>
  <conditionalFormatting sqref="J96">
    <cfRule type="cellIs" dxfId="4" priority="1419" operator="greaterThan">
      <formula>250</formula>
    </cfRule>
  </conditionalFormatting>
  <conditionalFormatting sqref="J96">
    <cfRule type="cellIs" dxfId="5" priority="1420" operator="greaterThan">
      <formula>200</formula>
    </cfRule>
  </conditionalFormatting>
  <conditionalFormatting sqref="J96">
    <cfRule type="cellIs" dxfId="6" priority="1421" operator="greaterThan">
      <formula>150</formula>
    </cfRule>
  </conditionalFormatting>
  <conditionalFormatting sqref="J97">
    <cfRule type="cellIs" dxfId="4" priority="1422" operator="greaterThan">
      <formula>250</formula>
    </cfRule>
  </conditionalFormatting>
  <conditionalFormatting sqref="J97">
    <cfRule type="cellIs" dxfId="5" priority="1423" operator="greaterThan">
      <formula>200</formula>
    </cfRule>
  </conditionalFormatting>
  <conditionalFormatting sqref="J97">
    <cfRule type="cellIs" dxfId="6" priority="1424" operator="greaterThan">
      <formula>150</formula>
    </cfRule>
  </conditionalFormatting>
  <conditionalFormatting sqref="J98">
    <cfRule type="cellIs" dxfId="4" priority="1425" operator="greaterThan">
      <formula>250</formula>
    </cfRule>
  </conditionalFormatting>
  <conditionalFormatting sqref="J98">
    <cfRule type="cellIs" dxfId="5" priority="1426" operator="greaterThan">
      <formula>200</formula>
    </cfRule>
  </conditionalFormatting>
  <conditionalFormatting sqref="J98">
    <cfRule type="cellIs" dxfId="6" priority="1427" operator="greaterThan">
      <formula>150</formula>
    </cfRule>
  </conditionalFormatting>
  <conditionalFormatting sqref="J99">
    <cfRule type="cellIs" dxfId="4" priority="1428" operator="greaterThan">
      <formula>250</formula>
    </cfRule>
  </conditionalFormatting>
  <conditionalFormatting sqref="J99">
    <cfRule type="cellIs" dxfId="5" priority="1429" operator="greaterThan">
      <formula>200</formula>
    </cfRule>
  </conditionalFormatting>
  <conditionalFormatting sqref="J99">
    <cfRule type="cellIs" dxfId="6" priority="1430" operator="greaterThan">
      <formula>150</formula>
    </cfRule>
  </conditionalFormatting>
  <conditionalFormatting sqref="J100">
    <cfRule type="cellIs" dxfId="4" priority="1431" operator="greaterThan">
      <formula>250</formula>
    </cfRule>
  </conditionalFormatting>
  <conditionalFormatting sqref="J100">
    <cfRule type="cellIs" dxfId="5" priority="1432" operator="greaterThan">
      <formula>200</formula>
    </cfRule>
  </conditionalFormatting>
  <conditionalFormatting sqref="J100">
    <cfRule type="cellIs" dxfId="6" priority="1433" operator="greaterThan">
      <formula>150</formula>
    </cfRule>
  </conditionalFormatting>
  <conditionalFormatting sqref="J101">
    <cfRule type="cellIs" dxfId="4" priority="1434" operator="greaterThan">
      <formula>250</formula>
    </cfRule>
  </conditionalFormatting>
  <conditionalFormatting sqref="J101">
    <cfRule type="cellIs" dxfId="5" priority="1435" operator="greaterThan">
      <formula>200</formula>
    </cfRule>
  </conditionalFormatting>
  <conditionalFormatting sqref="J101">
    <cfRule type="cellIs" dxfId="6" priority="1436" operator="greaterThan">
      <formula>150</formula>
    </cfRule>
  </conditionalFormatting>
  <conditionalFormatting sqref="J102">
    <cfRule type="cellIs" dxfId="4" priority="1437" operator="greaterThan">
      <formula>250</formula>
    </cfRule>
  </conditionalFormatting>
  <conditionalFormatting sqref="J102">
    <cfRule type="cellIs" dxfId="5" priority="1438" operator="greaterThan">
      <formula>200</formula>
    </cfRule>
  </conditionalFormatting>
  <conditionalFormatting sqref="J102">
    <cfRule type="cellIs" dxfId="6" priority="1439" operator="greaterThan">
      <formula>150</formula>
    </cfRule>
  </conditionalFormatting>
  <conditionalFormatting sqref="J103">
    <cfRule type="cellIs" dxfId="4" priority="1440" operator="greaterThan">
      <formula>250</formula>
    </cfRule>
  </conditionalFormatting>
  <conditionalFormatting sqref="J103">
    <cfRule type="cellIs" dxfId="5" priority="1441" operator="greaterThan">
      <formula>200</formula>
    </cfRule>
  </conditionalFormatting>
  <conditionalFormatting sqref="J103">
    <cfRule type="cellIs" dxfId="6" priority="1442" operator="greaterThan">
      <formula>150</formula>
    </cfRule>
  </conditionalFormatting>
  <conditionalFormatting sqref="AA8">
    <cfRule type="cellIs" dxfId="2" priority="1443" operator="greaterThan">
      <formula>0</formula>
    </cfRule>
  </conditionalFormatting>
  <conditionalFormatting sqref="AA9">
    <cfRule type="cellIs" dxfId="2" priority="1444" operator="greaterThan">
      <formula>0</formula>
    </cfRule>
  </conditionalFormatting>
  <conditionalFormatting sqref="AA10">
    <cfRule type="cellIs" dxfId="2" priority="1445" operator="greaterThan">
      <formula>0</formula>
    </cfRule>
  </conditionalFormatting>
  <conditionalFormatting sqref="AA11">
    <cfRule type="cellIs" dxfId="2" priority="1446" operator="greaterThan">
      <formula>0</formula>
    </cfRule>
  </conditionalFormatting>
  <conditionalFormatting sqref="AA12">
    <cfRule type="cellIs" dxfId="2" priority="1447" operator="greaterThan">
      <formula>0</formula>
    </cfRule>
  </conditionalFormatting>
  <conditionalFormatting sqref="AA13">
    <cfRule type="cellIs" dxfId="2" priority="1448" operator="greaterThan">
      <formula>0</formula>
    </cfRule>
  </conditionalFormatting>
  <conditionalFormatting sqref="AA14">
    <cfRule type="cellIs" dxfId="2" priority="1449" operator="greaterThan">
      <formula>0</formula>
    </cfRule>
  </conditionalFormatting>
  <conditionalFormatting sqref="AA15">
    <cfRule type="cellIs" dxfId="2" priority="1450" operator="greaterThan">
      <formula>0</formula>
    </cfRule>
  </conditionalFormatting>
  <conditionalFormatting sqref="AA16">
    <cfRule type="cellIs" dxfId="2" priority="1451" operator="greaterThan">
      <formula>0</formula>
    </cfRule>
  </conditionalFormatting>
  <conditionalFormatting sqref="AA17">
    <cfRule type="cellIs" dxfId="2" priority="1452" operator="greaterThan">
      <formula>0</formula>
    </cfRule>
  </conditionalFormatting>
  <conditionalFormatting sqref="AA18">
    <cfRule type="cellIs" dxfId="2" priority="1453" operator="greaterThan">
      <formula>0</formula>
    </cfRule>
  </conditionalFormatting>
  <conditionalFormatting sqref="AA19">
    <cfRule type="cellIs" dxfId="2" priority="1454" operator="greaterThan">
      <formula>0</formula>
    </cfRule>
  </conditionalFormatting>
  <conditionalFormatting sqref="AA20">
    <cfRule type="cellIs" dxfId="2" priority="1455" operator="greaterThan">
      <formula>0</formula>
    </cfRule>
  </conditionalFormatting>
  <conditionalFormatting sqref="AA21">
    <cfRule type="cellIs" dxfId="2" priority="1456" operator="greaterThan">
      <formula>0</formula>
    </cfRule>
  </conditionalFormatting>
  <conditionalFormatting sqref="AA22">
    <cfRule type="cellIs" dxfId="2" priority="1457" operator="greaterThan">
      <formula>0</formula>
    </cfRule>
  </conditionalFormatting>
  <conditionalFormatting sqref="AA23">
    <cfRule type="cellIs" dxfId="2" priority="1458" operator="greaterThan">
      <formula>0</formula>
    </cfRule>
  </conditionalFormatting>
  <conditionalFormatting sqref="AA24">
    <cfRule type="cellIs" dxfId="2" priority="1459" operator="greaterThan">
      <formula>0</formula>
    </cfRule>
  </conditionalFormatting>
  <conditionalFormatting sqref="AA25">
    <cfRule type="cellIs" dxfId="2" priority="1460" operator="greaterThan">
      <formula>0</formula>
    </cfRule>
  </conditionalFormatting>
  <conditionalFormatting sqref="AA26">
    <cfRule type="cellIs" dxfId="2" priority="1461" operator="greaterThan">
      <formula>0</formula>
    </cfRule>
  </conditionalFormatting>
  <conditionalFormatting sqref="AA27">
    <cfRule type="cellIs" dxfId="2" priority="1462" operator="greaterThan">
      <formula>0</formula>
    </cfRule>
  </conditionalFormatting>
  <conditionalFormatting sqref="AA28">
    <cfRule type="cellIs" dxfId="2" priority="1463" operator="greaterThan">
      <formula>0</formula>
    </cfRule>
  </conditionalFormatting>
  <conditionalFormatting sqref="AA29">
    <cfRule type="cellIs" dxfId="2" priority="1464" operator="greaterThan">
      <formula>0</formula>
    </cfRule>
  </conditionalFormatting>
  <conditionalFormatting sqref="AA30">
    <cfRule type="cellIs" dxfId="2" priority="1465" operator="greaterThan">
      <formula>0</formula>
    </cfRule>
  </conditionalFormatting>
  <conditionalFormatting sqref="AA31">
    <cfRule type="cellIs" dxfId="2" priority="1466" operator="greaterThan">
      <formula>0</formula>
    </cfRule>
  </conditionalFormatting>
  <conditionalFormatting sqref="AA32">
    <cfRule type="cellIs" dxfId="2" priority="1467" operator="greaterThan">
      <formula>0</formula>
    </cfRule>
  </conditionalFormatting>
  <conditionalFormatting sqref="AA33">
    <cfRule type="cellIs" dxfId="2" priority="1468" operator="greaterThan">
      <formula>0</formula>
    </cfRule>
  </conditionalFormatting>
  <conditionalFormatting sqref="AA34">
    <cfRule type="cellIs" dxfId="2" priority="1469" operator="greaterThan">
      <formula>0</formula>
    </cfRule>
  </conditionalFormatting>
  <conditionalFormatting sqref="AA35">
    <cfRule type="cellIs" dxfId="2" priority="1470" operator="greaterThan">
      <formula>0</formula>
    </cfRule>
  </conditionalFormatting>
  <conditionalFormatting sqref="AA36">
    <cfRule type="cellIs" dxfId="2" priority="1471" operator="greaterThan">
      <formula>0</formula>
    </cfRule>
  </conditionalFormatting>
  <conditionalFormatting sqref="AA37">
    <cfRule type="cellIs" dxfId="2" priority="1472" operator="greaterThan">
      <formula>0</formula>
    </cfRule>
  </conditionalFormatting>
  <conditionalFormatting sqref="AA38">
    <cfRule type="cellIs" dxfId="2" priority="1473" operator="greaterThan">
      <formula>0</formula>
    </cfRule>
  </conditionalFormatting>
  <conditionalFormatting sqref="AA39">
    <cfRule type="cellIs" dxfId="2" priority="1474" operator="greaterThan">
      <formula>0</formula>
    </cfRule>
  </conditionalFormatting>
  <conditionalFormatting sqref="AA40">
    <cfRule type="cellIs" dxfId="2" priority="1475" operator="greaterThan">
      <formula>0</formula>
    </cfRule>
  </conditionalFormatting>
  <conditionalFormatting sqref="AA41">
    <cfRule type="cellIs" dxfId="2" priority="1476" operator="greaterThan">
      <formula>0</formula>
    </cfRule>
  </conditionalFormatting>
  <conditionalFormatting sqref="AA42">
    <cfRule type="cellIs" dxfId="2" priority="1477" operator="greaterThan">
      <formula>0</formula>
    </cfRule>
  </conditionalFormatting>
  <conditionalFormatting sqref="AA43">
    <cfRule type="cellIs" dxfId="2" priority="1478" operator="greaterThan">
      <formula>0</formula>
    </cfRule>
  </conditionalFormatting>
  <conditionalFormatting sqref="AA44">
    <cfRule type="cellIs" dxfId="2" priority="1479" operator="greaterThan">
      <formula>0</formula>
    </cfRule>
  </conditionalFormatting>
  <conditionalFormatting sqref="AA45">
    <cfRule type="cellIs" dxfId="2" priority="1480" operator="greaterThan">
      <formula>0</formula>
    </cfRule>
  </conditionalFormatting>
  <conditionalFormatting sqref="AA46">
    <cfRule type="cellIs" dxfId="2" priority="1481" operator="greaterThan">
      <formula>0</formula>
    </cfRule>
  </conditionalFormatting>
  <conditionalFormatting sqref="AA47">
    <cfRule type="cellIs" dxfId="2" priority="1482" operator="greaterThan">
      <formula>0</formula>
    </cfRule>
  </conditionalFormatting>
  <conditionalFormatting sqref="AA48">
    <cfRule type="cellIs" dxfId="2" priority="1483" operator="greaterThan">
      <formula>0</formula>
    </cfRule>
  </conditionalFormatting>
  <conditionalFormatting sqref="AA49">
    <cfRule type="cellIs" dxfId="2" priority="1484" operator="greaterThan">
      <formula>0</formula>
    </cfRule>
  </conditionalFormatting>
  <conditionalFormatting sqref="AA50">
    <cfRule type="cellIs" dxfId="2" priority="1485" operator="greaterThan">
      <formula>0</formula>
    </cfRule>
  </conditionalFormatting>
  <conditionalFormatting sqref="AA51">
    <cfRule type="cellIs" dxfId="2" priority="1486" operator="greaterThan">
      <formula>0</formula>
    </cfRule>
  </conditionalFormatting>
  <conditionalFormatting sqref="AA52">
    <cfRule type="cellIs" dxfId="2" priority="1487" operator="greaterThan">
      <formula>0</formula>
    </cfRule>
  </conditionalFormatting>
  <conditionalFormatting sqref="AA53">
    <cfRule type="cellIs" dxfId="2" priority="1488" operator="greaterThan">
      <formula>0</formula>
    </cfRule>
  </conditionalFormatting>
  <conditionalFormatting sqref="AA54">
    <cfRule type="cellIs" dxfId="2" priority="1489" operator="greaterThan">
      <formula>0</formula>
    </cfRule>
  </conditionalFormatting>
  <conditionalFormatting sqref="AA55">
    <cfRule type="cellIs" dxfId="2" priority="1490" operator="greaterThan">
      <formula>0</formula>
    </cfRule>
  </conditionalFormatting>
  <conditionalFormatting sqref="AA56">
    <cfRule type="cellIs" dxfId="2" priority="1491" operator="greaterThan">
      <formula>0</formula>
    </cfRule>
  </conditionalFormatting>
  <conditionalFormatting sqref="AA57">
    <cfRule type="cellIs" dxfId="2" priority="1492" operator="greaterThan">
      <formula>0</formula>
    </cfRule>
  </conditionalFormatting>
  <conditionalFormatting sqref="AA58">
    <cfRule type="cellIs" dxfId="2" priority="1493" operator="greaterThan">
      <formula>0</formula>
    </cfRule>
  </conditionalFormatting>
  <conditionalFormatting sqref="AA59">
    <cfRule type="cellIs" dxfId="2" priority="1494" operator="greaterThan">
      <formula>0</formula>
    </cfRule>
  </conditionalFormatting>
  <conditionalFormatting sqref="AA60">
    <cfRule type="cellIs" dxfId="2" priority="1495" operator="greaterThan">
      <formula>0</formula>
    </cfRule>
  </conditionalFormatting>
  <conditionalFormatting sqref="AA61">
    <cfRule type="cellIs" dxfId="2" priority="1496" operator="greaterThan">
      <formula>0</formula>
    </cfRule>
  </conditionalFormatting>
  <conditionalFormatting sqref="AA62">
    <cfRule type="cellIs" dxfId="2" priority="1497" operator="greaterThan">
      <formula>0</formula>
    </cfRule>
  </conditionalFormatting>
  <conditionalFormatting sqref="AA63">
    <cfRule type="cellIs" dxfId="2" priority="1498" operator="greaterThan">
      <formula>0</formula>
    </cfRule>
  </conditionalFormatting>
  <conditionalFormatting sqref="AA64">
    <cfRule type="cellIs" dxfId="2" priority="1499" operator="greaterThan">
      <formula>0</formula>
    </cfRule>
  </conditionalFormatting>
  <conditionalFormatting sqref="AA65">
    <cfRule type="cellIs" dxfId="2" priority="1500" operator="greaterThan">
      <formula>0</formula>
    </cfRule>
  </conditionalFormatting>
  <conditionalFormatting sqref="AA66">
    <cfRule type="cellIs" dxfId="2" priority="1501" operator="greaterThan">
      <formula>0</formula>
    </cfRule>
  </conditionalFormatting>
  <conditionalFormatting sqref="AA67">
    <cfRule type="cellIs" dxfId="2" priority="1502" operator="greaterThan">
      <formula>0</formula>
    </cfRule>
  </conditionalFormatting>
  <conditionalFormatting sqref="AA68">
    <cfRule type="cellIs" dxfId="2" priority="1503" operator="greaterThan">
      <formula>0</formula>
    </cfRule>
  </conditionalFormatting>
  <conditionalFormatting sqref="AA69">
    <cfRule type="cellIs" dxfId="2" priority="1504" operator="greaterThan">
      <formula>0</formula>
    </cfRule>
  </conditionalFormatting>
  <conditionalFormatting sqref="AA70">
    <cfRule type="cellIs" dxfId="2" priority="1505" operator="greaterThan">
      <formula>0</formula>
    </cfRule>
  </conditionalFormatting>
  <conditionalFormatting sqref="AA71">
    <cfRule type="cellIs" dxfId="2" priority="1506" operator="greaterThan">
      <formula>0</formula>
    </cfRule>
  </conditionalFormatting>
  <conditionalFormatting sqref="AA72">
    <cfRule type="cellIs" dxfId="2" priority="1507" operator="greaterThan">
      <formula>0</formula>
    </cfRule>
  </conditionalFormatting>
  <conditionalFormatting sqref="AA73">
    <cfRule type="cellIs" dxfId="2" priority="1508" operator="greaterThan">
      <formula>0</formula>
    </cfRule>
  </conditionalFormatting>
  <conditionalFormatting sqref="AA74">
    <cfRule type="cellIs" dxfId="2" priority="1509" operator="greaterThan">
      <formula>0</formula>
    </cfRule>
  </conditionalFormatting>
  <conditionalFormatting sqref="AA75">
    <cfRule type="cellIs" dxfId="2" priority="1510" operator="greaterThan">
      <formula>0</formula>
    </cfRule>
  </conditionalFormatting>
  <conditionalFormatting sqref="AA76">
    <cfRule type="cellIs" dxfId="2" priority="1511" operator="greaterThan">
      <formula>0</formula>
    </cfRule>
  </conditionalFormatting>
  <conditionalFormatting sqref="AA77">
    <cfRule type="cellIs" dxfId="2" priority="1512" operator="greaterThan">
      <formula>0</formula>
    </cfRule>
  </conditionalFormatting>
  <conditionalFormatting sqref="AA78">
    <cfRule type="cellIs" dxfId="2" priority="1513" operator="greaterThan">
      <formula>0</formula>
    </cfRule>
  </conditionalFormatting>
  <conditionalFormatting sqref="AA79">
    <cfRule type="cellIs" dxfId="2" priority="1514" operator="greaterThan">
      <formula>0</formula>
    </cfRule>
  </conditionalFormatting>
  <conditionalFormatting sqref="AA80">
    <cfRule type="cellIs" dxfId="2" priority="1515" operator="greaterThan">
      <formula>0</formula>
    </cfRule>
  </conditionalFormatting>
  <conditionalFormatting sqref="AA81">
    <cfRule type="cellIs" dxfId="2" priority="1516" operator="greaterThan">
      <formula>0</formula>
    </cfRule>
  </conditionalFormatting>
  <conditionalFormatting sqref="AA82">
    <cfRule type="cellIs" dxfId="2" priority="1517" operator="greaterThan">
      <formula>0</formula>
    </cfRule>
  </conditionalFormatting>
  <conditionalFormatting sqref="AA83">
    <cfRule type="cellIs" dxfId="2" priority="1518" operator="greaterThan">
      <formula>0</formula>
    </cfRule>
  </conditionalFormatting>
  <conditionalFormatting sqref="AA84">
    <cfRule type="cellIs" dxfId="2" priority="1519" operator="greaterThan">
      <formula>0</formula>
    </cfRule>
  </conditionalFormatting>
  <conditionalFormatting sqref="AA85">
    <cfRule type="cellIs" dxfId="2" priority="1520" operator="greaterThan">
      <formula>0</formula>
    </cfRule>
  </conditionalFormatting>
  <conditionalFormatting sqref="AA86">
    <cfRule type="cellIs" dxfId="2" priority="1521" operator="greaterThan">
      <formula>0</formula>
    </cfRule>
  </conditionalFormatting>
  <conditionalFormatting sqref="AA87">
    <cfRule type="cellIs" dxfId="2" priority="1522" operator="greaterThan">
      <formula>0</formula>
    </cfRule>
  </conditionalFormatting>
  <conditionalFormatting sqref="AA88">
    <cfRule type="cellIs" dxfId="2" priority="1523" operator="greaterThan">
      <formula>0</formula>
    </cfRule>
  </conditionalFormatting>
  <conditionalFormatting sqref="AA89">
    <cfRule type="cellIs" dxfId="2" priority="1524" operator="greaterThan">
      <formula>0</formula>
    </cfRule>
  </conditionalFormatting>
  <conditionalFormatting sqref="AA90">
    <cfRule type="cellIs" dxfId="2" priority="1525" operator="greaterThan">
      <formula>0</formula>
    </cfRule>
  </conditionalFormatting>
  <conditionalFormatting sqref="AA91">
    <cfRule type="cellIs" dxfId="2" priority="1526" operator="greaterThan">
      <formula>0</formula>
    </cfRule>
  </conditionalFormatting>
  <conditionalFormatting sqref="AA92">
    <cfRule type="cellIs" dxfId="2" priority="1527" operator="greaterThan">
      <formula>0</formula>
    </cfRule>
  </conditionalFormatting>
  <conditionalFormatting sqref="AA93">
    <cfRule type="cellIs" dxfId="2" priority="1528" operator="greaterThan">
      <formula>0</formula>
    </cfRule>
  </conditionalFormatting>
  <conditionalFormatting sqref="AA94">
    <cfRule type="cellIs" dxfId="2" priority="1529" operator="greaterThan">
      <formula>0</formula>
    </cfRule>
  </conditionalFormatting>
  <conditionalFormatting sqref="AA95">
    <cfRule type="cellIs" dxfId="2" priority="1530" operator="greaterThan">
      <formula>0</formula>
    </cfRule>
  </conditionalFormatting>
  <conditionalFormatting sqref="AA96">
    <cfRule type="cellIs" dxfId="2" priority="1531" operator="greaterThan">
      <formula>0</formula>
    </cfRule>
  </conditionalFormatting>
  <conditionalFormatting sqref="AA97">
    <cfRule type="cellIs" dxfId="2" priority="1532" operator="greaterThan">
      <formula>0</formula>
    </cfRule>
  </conditionalFormatting>
  <conditionalFormatting sqref="AA98">
    <cfRule type="cellIs" dxfId="2" priority="1533" operator="greaterThan">
      <formula>0</formula>
    </cfRule>
  </conditionalFormatting>
  <conditionalFormatting sqref="AA99">
    <cfRule type="cellIs" dxfId="2" priority="1534" operator="greaterThan">
      <formula>0</formula>
    </cfRule>
  </conditionalFormatting>
  <conditionalFormatting sqref="AA100">
    <cfRule type="cellIs" dxfId="2" priority="1535" operator="greaterThan">
      <formula>0</formula>
    </cfRule>
  </conditionalFormatting>
  <conditionalFormatting sqref="AA101">
    <cfRule type="cellIs" dxfId="2" priority="1536" operator="greaterThan">
      <formula>0</formula>
    </cfRule>
  </conditionalFormatting>
  <conditionalFormatting sqref="AA102">
    <cfRule type="cellIs" dxfId="2" priority="1537" operator="greaterThan">
      <formula>0</formula>
    </cfRule>
  </conditionalFormatting>
  <conditionalFormatting sqref="AA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L356"/>
  <sheetViews>
    <sheetView tabSelected="0" workbookViewId="0" zoomScale="80" zoomScaleNormal="80" showGridLines="true" showRowColHeaders="1">
      <selection activeCell="P103" sqref="P103"/>
    </sheetView>
  </sheetViews>
  <sheetFormatPr defaultRowHeight="14.4" defaultColWidth="8.85546875" outlineLevelRow="0" outlineLevelCol="0"/>
  <cols>
    <col min="6" max="6" width="14.140625" customWidth="true" style="0"/>
    <col min="19" max="19" width="19" customWidth="true" style="0"/>
    <col min="26" max="26" width="19.42578125" customWidth="true" style="0"/>
    <col min="27" max="27" width="17" customWidth="true" style="0"/>
  </cols>
  <sheetData>
    <row r="1" spans="1:38" customHeight="1" ht="21">
      <c r="A1" s="1" t="s">
        <v>0</v>
      </c>
      <c r="B1" s="2"/>
      <c r="C1" s="3" t="s">
        <v>1</v>
      </c>
      <c r="D1" s="2"/>
      <c r="E1" s="140"/>
      <c r="F1" s="140"/>
      <c r="G1" s="140"/>
      <c r="H1" s="140"/>
      <c r="I1" s="4"/>
      <c r="J1" s="4"/>
      <c r="K1" s="5"/>
      <c r="L1" s="5"/>
      <c r="M1" s="5"/>
      <c r="N1" s="5"/>
      <c r="O1" s="5"/>
      <c r="P1" s="5"/>
      <c r="Q1" s="6"/>
      <c r="R1" s="6"/>
      <c r="S1" s="7"/>
      <c r="T1" s="8"/>
      <c r="U1" s="8"/>
      <c r="V1" s="8"/>
      <c r="W1" s="8"/>
      <c r="X1" s="8"/>
      <c r="Y1" s="8"/>
      <c r="Z1" s="2"/>
      <c r="AA1" s="2"/>
      <c r="AB1" s="9" t="s">
        <v>2</v>
      </c>
      <c r="AC1" s="10">
        <f>$AB$107</f>
        <v>-3.241894739784549</v>
      </c>
      <c r="AD1" s="11" t="s">
        <v>3</v>
      </c>
      <c r="AE1" s="12"/>
      <c r="AF1" s="13"/>
      <c r="AG1" s="14"/>
      <c r="AH1" s="15"/>
      <c r="AI1" s="16"/>
    </row>
    <row r="2" spans="1:38" customHeight="1" ht="21">
      <c r="A2" s="17">
        <v>287.647</v>
      </c>
      <c r="B2" s="18"/>
      <c r="C2" s="19">
        <v>800</v>
      </c>
      <c r="D2" s="20"/>
      <c r="E2" s="20"/>
      <c r="F2" s="20"/>
      <c r="G2" s="20"/>
      <c r="H2" s="20"/>
      <c r="I2" s="20"/>
      <c r="J2" s="20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141" t="s">
        <v>4</v>
      </c>
      <c r="AB2" s="141"/>
      <c r="AC2" s="141"/>
      <c r="AD2" s="141"/>
      <c r="AE2" s="22"/>
      <c r="AF2" s="23"/>
      <c r="AG2" s="24"/>
      <c r="AH2" s="25"/>
      <c r="AI2" s="16"/>
    </row>
    <row r="3" spans="1:38" customHeight="1" ht="23.25">
      <c r="A3" s="26"/>
      <c r="B3" s="18"/>
      <c r="C3" s="18"/>
      <c r="D3" s="18"/>
      <c r="E3" s="18"/>
      <c r="F3" s="18"/>
      <c r="G3" s="18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142" t="s">
        <v>5</v>
      </c>
      <c r="AB3" s="142"/>
      <c r="AC3" s="142"/>
      <c r="AD3" s="142"/>
      <c r="AE3" s="28"/>
      <c r="AF3" s="23"/>
      <c r="AG3" s="24"/>
      <c r="AH3" s="25"/>
      <c r="AI3" s="16"/>
    </row>
    <row r="4" spans="1:38" customHeight="1" ht="22.5">
      <c r="A4" s="29" t="s">
        <v>6</v>
      </c>
      <c r="B4" s="143" t="s">
        <v>62</v>
      </c>
      <c r="C4" s="143"/>
      <c r="D4" s="143"/>
      <c r="E4" s="30"/>
      <c r="F4" s="30"/>
      <c r="G4" s="30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144" t="s">
        <v>8</v>
      </c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32"/>
      <c r="AE4" s="33"/>
      <c r="AF4" s="34"/>
      <c r="AG4" s="35"/>
      <c r="AH4" s="36"/>
      <c r="AI4" s="16"/>
    </row>
    <row r="5" spans="1:38" customHeight="1" ht="15.75">
      <c r="A5" s="37"/>
      <c r="B5" s="38"/>
      <c r="C5" s="38"/>
      <c r="D5" s="38" t="s">
        <v>9</v>
      </c>
      <c r="E5" s="38"/>
      <c r="F5" s="38"/>
      <c r="G5" s="38"/>
      <c r="H5" s="39"/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 t="s">
        <v>9</v>
      </c>
      <c r="Q5" s="39"/>
      <c r="R5" s="39"/>
      <c r="S5" s="39"/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 t="s">
        <v>9</v>
      </c>
      <c r="Z5" s="39"/>
      <c r="AA5" s="39"/>
      <c r="AB5" s="39"/>
      <c r="AC5" s="39"/>
      <c r="AD5" s="40"/>
      <c r="AF5" s="16"/>
      <c r="AG5" s="41" t="s">
        <v>10</v>
      </c>
      <c r="AH5" s="42" t="s">
        <v>11</v>
      </c>
      <c r="AI5" s="43" t="s">
        <v>12</v>
      </c>
    </row>
    <row r="6" spans="1:38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17</v>
      </c>
      <c r="H6" s="45" t="s">
        <v>18</v>
      </c>
      <c r="I6" s="45" t="s">
        <v>19</v>
      </c>
      <c r="J6" s="45" t="s">
        <v>20</v>
      </c>
      <c r="K6" s="45" t="s">
        <v>21</v>
      </c>
      <c r="L6" s="45" t="s">
        <v>22</v>
      </c>
      <c r="M6" s="45" t="s">
        <v>23</v>
      </c>
      <c r="N6" s="45" t="s">
        <v>21</v>
      </c>
      <c r="O6" s="45" t="s">
        <v>22</v>
      </c>
      <c r="P6" s="45" t="s">
        <v>23</v>
      </c>
      <c r="Q6" s="45" t="s">
        <v>24</v>
      </c>
      <c r="R6" s="45" t="s">
        <v>25</v>
      </c>
      <c r="S6" s="45" t="s">
        <v>26</v>
      </c>
      <c r="T6" s="45">
        <v>12</v>
      </c>
      <c r="U6" s="45">
        <v>15</v>
      </c>
      <c r="V6" s="45">
        <v>20</v>
      </c>
      <c r="W6" s="45" t="s">
        <v>27</v>
      </c>
      <c r="X6" s="45" t="s">
        <v>27</v>
      </c>
      <c r="Y6" s="45" t="s">
        <v>27</v>
      </c>
      <c r="Z6" s="45" t="s">
        <v>27</v>
      </c>
      <c r="AA6" s="46" t="s">
        <v>28</v>
      </c>
      <c r="AB6" s="45" t="s">
        <v>29</v>
      </c>
      <c r="AC6" s="45" t="s">
        <v>30</v>
      </c>
      <c r="AD6" s="47" t="s">
        <v>31</v>
      </c>
      <c r="AE6" s="48"/>
      <c r="AF6" s="16"/>
      <c r="AG6" s="49">
        <v>51.5</v>
      </c>
      <c r="AH6" s="50">
        <v>0</v>
      </c>
      <c r="AI6" s="51">
        <v>0</v>
      </c>
    </row>
    <row r="7" spans="1:38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41</v>
      </c>
      <c r="L7" s="53" t="s">
        <v>41</v>
      </c>
      <c r="M7" s="53" t="s">
        <v>42</v>
      </c>
      <c r="N7" s="53" t="s">
        <v>43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48</v>
      </c>
      <c r="U7" s="53" t="s">
        <v>48</v>
      </c>
      <c r="V7" s="53" t="s">
        <v>48</v>
      </c>
      <c r="W7" s="53" t="s">
        <v>49</v>
      </c>
      <c r="X7" s="53" t="s">
        <v>50</v>
      </c>
      <c r="Y7" s="53" t="s">
        <v>51</v>
      </c>
      <c r="Z7" s="53" t="s">
        <v>47</v>
      </c>
      <c r="AA7" s="53" t="s">
        <v>52</v>
      </c>
      <c r="AB7" s="53" t="s">
        <v>47</v>
      </c>
      <c r="AC7" s="53" t="s">
        <v>47</v>
      </c>
      <c r="AD7" s="54" t="s">
        <v>47</v>
      </c>
      <c r="AE7" s="55"/>
      <c r="AF7" s="16"/>
      <c r="AG7" s="49">
        <f>ROUND((AG6-0.01),2)</f>
        <v>51.49</v>
      </c>
      <c r="AH7" s="50">
        <v>0</v>
      </c>
      <c r="AI7" s="51">
        <v>0</v>
      </c>
    </row>
    <row r="8" spans="1:38" customHeight="1" ht="15.75">
      <c r="A8" s="56">
        <v>0</v>
      </c>
      <c r="B8" s="57">
        <v>0.0104166666666667</v>
      </c>
      <c r="C8" s="58">
        <v>50.02</v>
      </c>
      <c r="D8" s="59">
        <f>ROUND(C8,2)</f>
        <v>50.02</v>
      </c>
      <c r="E8" s="60">
        <v>172.59</v>
      </c>
      <c r="F8" s="60">
        <v>742.904</v>
      </c>
      <c r="G8" s="61">
        <f>ABS(F8)</f>
        <v>742.904</v>
      </c>
      <c r="H8" s="62">
        <v>-39.14742</v>
      </c>
      <c r="I8" s="63">
        <f>MAX(H8,-0.12*G8)</f>
        <v>-39.14742</v>
      </c>
      <c r="J8" s="63">
        <f>IF(ABS(G8)&lt;=10,0.5,IF(ABS(G8)&lt;=25,1,IF(ABS(G8)&lt;=100,2,10)))</f>
        <v>10</v>
      </c>
      <c r="K8" s="64">
        <f>IF(H8&lt;-J8,1,0)</f>
        <v>1</v>
      </c>
      <c r="L8" s="64"/>
      <c r="M8" s="65">
        <f>IF(OR(L8=6,L8=12,L8=18,L8=24,L8=30,L8=36,L8=42,L8=48,L8=54,L8=60,L8=66,L8=72,L8=78,L8=84,L8=90,L8=96),1,0)</f>
        <v>0</v>
      </c>
      <c r="N8" s="65">
        <f>IF(H8&gt;J8,1,0)</f>
        <v>0</v>
      </c>
      <c r="O8" s="65"/>
      <c r="P8" s="65">
        <f>IF(OR(O8=6,O8=12,O8=18,O8=24,O8=30,O8=36,O8=42,O8=48,O8=54,O8=60,O8=66,O8=72,O8=78,O8=84,O8=90,O8=96),1,0)</f>
        <v>0</v>
      </c>
      <c r="Q8" s="66">
        <f>M8+P8</f>
        <v>0</v>
      </c>
      <c r="R8" s="66">
        <f>Q8*ABS(S8)*0.1</f>
        <v>0</v>
      </c>
      <c r="S8" s="67">
        <f>I8*E8/40000</f>
        <v>-0.168911330445</v>
      </c>
      <c r="T8" s="60">
        <f>MIN($T$6/100*G8,150)</f>
        <v>89.14847999999999</v>
      </c>
      <c r="U8" s="60">
        <f>MIN($U$6/100*G8,200)</f>
        <v>111.4356</v>
      </c>
      <c r="V8" s="60">
        <f>MIN($V$6/100*G8,250)</f>
        <v>148.5808</v>
      </c>
      <c r="W8" s="60">
        <v>0.2</v>
      </c>
      <c r="X8" s="60">
        <v>0.2</v>
      </c>
      <c r="Y8" s="60">
        <v>0.6</v>
      </c>
      <c r="Z8" s="67">
        <f>IF(AND(D8&lt;49.85,H8&gt;0),$C$2*ABS(H8)/40000,(SUMPRODUCT(--(H8&gt;$T8:$V8),(H8-$T8:$V8),($W8:$Y8)))*E8/40000)</f>
        <v>0</v>
      </c>
      <c r="AA8" s="67">
        <f>IF(AND(C8&gt;=50.1,H8&lt;0),($A$2)*ABS(H8)/40000,0)</f>
        <v>0</v>
      </c>
      <c r="AB8" s="67">
        <f>S8+Z8+AA8</f>
        <v>-0.168911330445</v>
      </c>
      <c r="AC8" s="67" t="str">
        <f>IF(AB8&gt;=0,AB8,"")</f>
        <v/>
      </c>
      <c r="AD8" s="68">
        <f>IF(AB8&lt;0,AB8,"")</f>
        <v>-0.168911330445</v>
      </c>
      <c r="AE8" s="69"/>
      <c r="AF8" s="16"/>
      <c r="AG8" s="49">
        <f>ROUND((AG7-0.01),2)</f>
        <v>51.48</v>
      </c>
      <c r="AH8" s="50">
        <v>0</v>
      </c>
      <c r="AI8" s="51">
        <v>0</v>
      </c>
    </row>
    <row r="9" spans="1:38" customHeight="1" ht="15.75">
      <c r="A9" s="70">
        <v>0.0104166666666667</v>
      </c>
      <c r="B9" s="71">
        <v>0.0208333333333333</v>
      </c>
      <c r="C9" s="72">
        <v>50</v>
      </c>
      <c r="D9" s="73">
        <f>ROUND(C9,2)</f>
        <v>50</v>
      </c>
      <c r="E9" s="60">
        <v>287.65</v>
      </c>
      <c r="F9" s="60">
        <v>612.6072</v>
      </c>
      <c r="G9" s="61">
        <f>ABS(F9)</f>
        <v>612.6072</v>
      </c>
      <c r="H9" s="74">
        <v>66.17487</v>
      </c>
      <c r="I9" s="63">
        <f>MAX(H9,-0.12*G9)</f>
        <v>66.17487</v>
      </c>
      <c r="J9" s="63">
        <f>IF(ABS(G9)&lt;=10,0.5,IF(ABS(G9)&lt;=25,1,IF(ABS(G9)&lt;=100,2,10)))</f>
        <v>10</v>
      </c>
      <c r="K9" s="64">
        <f>IF(H9&lt;-J9,1,0)</f>
        <v>0</v>
      </c>
      <c r="L9" s="64">
        <f>IF(K9=K8,K9+L8,0)</f>
        <v>0</v>
      </c>
      <c r="M9" s="65">
        <f>IF(OR(L9=6,L9=12,L9=18,L9=24,L9=30,L9=36,L9=42,L9=48,L9=54,L9=60,L9=66,L9=72,L9=78,L9=84,L9=90,L9=96),1,0)</f>
        <v>0</v>
      </c>
      <c r="N9" s="65">
        <f>IF(H9&gt;J9,1,0)</f>
        <v>1</v>
      </c>
      <c r="O9" s="65">
        <f>IF(N9=N8,N9+O8,0)</f>
        <v>0</v>
      </c>
      <c r="P9" s="65">
        <f>IF(OR(O9=6,O9=12,O9=18,O9=24,O9=30,O9=36,O9=42,O9=48,O9=54,O9=60,O9=66,O9=72,O9=78,O9=84,O9=90,O9=96),1,0)</f>
        <v>0</v>
      </c>
      <c r="Q9" s="66">
        <f>M9+P9</f>
        <v>0</v>
      </c>
      <c r="R9" s="66">
        <f>Q9*ABS(S9)*0.1</f>
        <v>0</v>
      </c>
      <c r="S9" s="67">
        <f>I9*E9/40000</f>
        <v>0.4758800338874999</v>
      </c>
      <c r="T9" s="60">
        <f>MIN($T$6/100*G9,150)</f>
        <v>73.51286400000001</v>
      </c>
      <c r="U9" s="60">
        <f>MIN($U$6/100*G9,200)</f>
        <v>91.89108</v>
      </c>
      <c r="V9" s="60">
        <f>MIN($V$6/100*G9,250)</f>
        <v>122.52144</v>
      </c>
      <c r="W9" s="60">
        <v>0.2</v>
      </c>
      <c r="X9" s="60">
        <v>0.2</v>
      </c>
      <c r="Y9" s="60">
        <v>0.6</v>
      </c>
      <c r="Z9" s="67">
        <f>IF(AND(D9&lt;49.85,H9&gt;0),$C$2*ABS(H9)/40000,(SUMPRODUCT(--(H9&gt;$T9:$V9),(H9-$T9:$V9),($W9:$Y9)))*E9/40000)</f>
        <v>0</v>
      </c>
      <c r="AA9" s="67">
        <f>IF(AND(C9&gt;=50.1,H9&lt;0),($A$2)*ABS(H9)/40000,0)</f>
        <v>0</v>
      </c>
      <c r="AB9" s="67">
        <f>S9+Z9+AA9</f>
        <v>0.4758800338874999</v>
      </c>
      <c r="AC9" s="75">
        <f>IF(AB9&gt;=0,AB9,"")</f>
        <v>0.4758800338874999</v>
      </c>
      <c r="AD9" s="76" t="str">
        <f>IF(AB9&lt;0,AB9,"")</f>
        <v/>
      </c>
      <c r="AE9" s="77"/>
      <c r="AF9" s="16"/>
      <c r="AG9" s="49">
        <f>ROUND((AG8-0.01),2)</f>
        <v>51.47</v>
      </c>
      <c r="AH9" s="50">
        <v>0</v>
      </c>
      <c r="AI9" s="51">
        <v>0</v>
      </c>
    </row>
    <row r="10" spans="1:38" customHeight="1" ht="15.75">
      <c r="A10" s="70">
        <v>0.0208333333333333</v>
      </c>
      <c r="B10" s="71">
        <v>0.03125</v>
      </c>
      <c r="C10" s="72">
        <v>50.03</v>
      </c>
      <c r="D10" s="73">
        <f>ROUND(C10,2)</f>
        <v>50.03</v>
      </c>
      <c r="E10" s="60">
        <v>115.06</v>
      </c>
      <c r="F10" s="60">
        <v>727.5204</v>
      </c>
      <c r="G10" s="61">
        <f>ABS(F10)</f>
        <v>727.5204</v>
      </c>
      <c r="H10" s="74">
        <v>-49.24685</v>
      </c>
      <c r="I10" s="63">
        <f>MAX(H10,-0.12*G10)</f>
        <v>-49.24685</v>
      </c>
      <c r="J10" s="63">
        <f>IF(ABS(G10)&lt;=10,0.5,IF(ABS(G10)&lt;=25,1,IF(ABS(G10)&lt;=100,2,10)))</f>
        <v>10</v>
      </c>
      <c r="K10" s="64">
        <f>IF(H10&lt;-J10,1,0)</f>
        <v>1</v>
      </c>
      <c r="L10" s="64">
        <f>IF(K10=K9,L9+K10,0)</f>
        <v>0</v>
      </c>
      <c r="M10" s="65">
        <f>IF(OR(L10=6,L10=12,L10=18,L10=24,L10=30,L10=36,L10=42,L10=48,L10=54,L10=60,L10=66,L10=72,L10=78,L10=84,L10=90,L10=96),1,0)</f>
        <v>0</v>
      </c>
      <c r="N10" s="65">
        <f>IF(H10&gt;J10,1,0)</f>
        <v>0</v>
      </c>
      <c r="O10" s="65">
        <f>IF(N10=N9,O9+N10,0)</f>
        <v>0</v>
      </c>
      <c r="P10" s="65">
        <f>IF(OR(O10=6,O10=12,O10=18,O10=24,O10=30,O10=36,O10=42,O10=48,O10=54,O10=60,O10=66,O10=72,O10=78,O10=84,O10=90,O10=96),1,0)</f>
        <v>0</v>
      </c>
      <c r="Q10" s="66">
        <f>M10+P10</f>
        <v>0</v>
      </c>
      <c r="R10" s="66">
        <f>Q10*ABS(S10)*0.1</f>
        <v>0</v>
      </c>
      <c r="S10" s="67">
        <f>I10*E10/40000</f>
        <v>-0.141658564025</v>
      </c>
      <c r="T10" s="60">
        <f>MIN($T$6/100*G10,150)</f>
        <v>87.302448</v>
      </c>
      <c r="U10" s="60">
        <f>MIN($U$6/100*G10,200)</f>
        <v>109.12806</v>
      </c>
      <c r="V10" s="60">
        <f>MIN($V$6/100*G10,250)</f>
        <v>145.50408</v>
      </c>
      <c r="W10" s="60">
        <v>0.2</v>
      </c>
      <c r="X10" s="60">
        <v>0.2</v>
      </c>
      <c r="Y10" s="60">
        <v>0.6</v>
      </c>
      <c r="Z10" s="67">
        <f>IF(AND(D10&lt;49.85,H10&gt;0),$C$2*ABS(H10)/40000,(SUMPRODUCT(--(H10&gt;$T10:$V10),(H10-$T10:$V10),($W10:$Y10)))*E10/40000)</f>
        <v>0</v>
      </c>
      <c r="AA10" s="67">
        <f>IF(AND(C10&gt;=50.1,H10&lt;0),($A$2)*ABS(H10)/40000,0)</f>
        <v>0</v>
      </c>
      <c r="AB10" s="67">
        <f>S10+Z10+AA10</f>
        <v>-0.141658564025</v>
      </c>
      <c r="AC10" s="75" t="str">
        <f>IF(AB10&gt;=0,AB10,"")</f>
        <v/>
      </c>
      <c r="AD10" s="76">
        <f>IF(AB10&lt;0,AB10,"")</f>
        <v>-0.141658564025</v>
      </c>
      <c r="AE10" s="77"/>
      <c r="AF10" s="16"/>
      <c r="AG10" s="49">
        <f>ROUND((AG9-0.01),2)</f>
        <v>51.46</v>
      </c>
      <c r="AH10" s="50">
        <v>0</v>
      </c>
      <c r="AI10" s="51">
        <v>0</v>
      </c>
    </row>
    <row r="11" spans="1:38" customHeight="1" ht="15.75">
      <c r="A11" s="70">
        <v>0.03125</v>
      </c>
      <c r="B11" s="71">
        <v>0.0416666666666667</v>
      </c>
      <c r="C11" s="72">
        <v>50.03</v>
      </c>
      <c r="D11" s="73">
        <f>ROUND(C11,2)</f>
        <v>50.03</v>
      </c>
      <c r="E11" s="60">
        <v>115.06</v>
      </c>
      <c r="F11" s="60">
        <v>708.8952</v>
      </c>
      <c r="G11" s="61">
        <f>ABS(F11)</f>
        <v>708.8952</v>
      </c>
      <c r="H11" s="74">
        <v>-37.93482</v>
      </c>
      <c r="I11" s="63">
        <f>MAX(H11,-0.12*G11)</f>
        <v>-37.93482</v>
      </c>
      <c r="J11" s="63">
        <f>IF(ABS(G11)&lt;=10,0.5,IF(ABS(G11)&lt;=25,1,IF(ABS(G11)&lt;=100,2,10)))</f>
        <v>10</v>
      </c>
      <c r="K11" s="64">
        <f>IF(H11&lt;-J11,1,0)</f>
        <v>1</v>
      </c>
      <c r="L11" s="64">
        <f>IF(K11=K10,L10+K11,0)</f>
        <v>1</v>
      </c>
      <c r="M11" s="65">
        <f>IF(OR(L11=6,L11=12,L11=18,L11=24,L11=30,L11=36,L11=42,L11=48,L11=54,L11=60,L11=66,L11=72,L11=78,L11=84,L11=90,L11=96),1,0)</f>
        <v>0</v>
      </c>
      <c r="N11" s="65">
        <f>IF(H11&gt;J11,1,0)</f>
        <v>0</v>
      </c>
      <c r="O11" s="65">
        <f>IF(N11=N10,O10+N11,0)</f>
        <v>0</v>
      </c>
      <c r="P11" s="65">
        <f>IF(OR(O11=6,O11=12,O11=18,O11=24,O11=30,O11=36,O11=42,O11=48,O11=54,O11=60,O11=66,O11=72,O11=78,O11=84,O11=90,O11=96),1,0)</f>
        <v>0</v>
      </c>
      <c r="Q11" s="66">
        <f>M11+P11</f>
        <v>0</v>
      </c>
      <c r="R11" s="66">
        <f>Q11*ABS(S11)*0.1</f>
        <v>0</v>
      </c>
      <c r="S11" s="67">
        <f>I11*E11/40000</f>
        <v>-0.10911950973</v>
      </c>
      <c r="T11" s="60">
        <f>MIN($T$6/100*G11,150)</f>
        <v>85.067424</v>
      </c>
      <c r="U11" s="60">
        <f>MIN($U$6/100*G11,200)</f>
        <v>106.33428</v>
      </c>
      <c r="V11" s="60">
        <f>MIN($V$6/100*G11,250)</f>
        <v>141.77904</v>
      </c>
      <c r="W11" s="60">
        <v>0.2</v>
      </c>
      <c r="X11" s="60">
        <v>0.2</v>
      </c>
      <c r="Y11" s="60">
        <v>0.6</v>
      </c>
      <c r="Z11" s="67">
        <f>IF(AND(D11&lt;49.85,H11&gt;0),$C$2*ABS(H11)/40000,(SUMPRODUCT(--(H11&gt;$T11:$V11),(H11-$T11:$V11),($W11:$Y11)))*E11/40000)</f>
        <v>0</v>
      </c>
      <c r="AA11" s="67">
        <f>IF(AND(C11&gt;=50.1,H11&lt;0),($A$2)*ABS(H11)/40000,0)</f>
        <v>0</v>
      </c>
      <c r="AB11" s="67">
        <f>S11+Z11+AA11</f>
        <v>-0.10911950973</v>
      </c>
      <c r="AC11" s="75" t="str">
        <f>IF(AB11&gt;=0,AB11,"")</f>
        <v/>
      </c>
      <c r="AD11" s="76">
        <f>IF(AB11&lt;0,AB11,"")</f>
        <v>-0.10911950973</v>
      </c>
      <c r="AE11" s="77"/>
      <c r="AF11" s="16"/>
      <c r="AG11" s="49">
        <f>ROUND((AG10-0.01),2)</f>
        <v>51.45</v>
      </c>
      <c r="AH11" s="50">
        <v>0</v>
      </c>
      <c r="AI11" s="51">
        <v>0</v>
      </c>
      <c r="AK11" s="78">
        <v>-21</v>
      </c>
      <c r="AL11" s="79">
        <f>IF(OR(AK11&lt;-20,AK11&gt;20),1,0)</f>
        <v>1</v>
      </c>
    </row>
    <row r="12" spans="1:38" customHeight="1" ht="15.75">
      <c r="A12" s="70">
        <v>0.0416666666666667</v>
      </c>
      <c r="B12" s="71">
        <v>0.0520833333333334</v>
      </c>
      <c r="C12" s="72">
        <v>50.02</v>
      </c>
      <c r="D12" s="73">
        <f>ROUND(C12,2)</f>
        <v>50.02</v>
      </c>
      <c r="E12" s="60">
        <v>172.59</v>
      </c>
      <c r="F12" s="60">
        <v>717.59</v>
      </c>
      <c r="G12" s="61">
        <f>ABS(F12)</f>
        <v>717.59</v>
      </c>
      <c r="H12" s="74">
        <v>-24.16144</v>
      </c>
      <c r="I12" s="63">
        <f>MAX(H12,-0.12*G12)</f>
        <v>-24.16144</v>
      </c>
      <c r="J12" s="63">
        <f>IF(ABS(G12)&lt;=10,0.5,IF(ABS(G12)&lt;=25,1,IF(ABS(G12)&lt;=100,2,10)))</f>
        <v>10</v>
      </c>
      <c r="K12" s="64">
        <f>IF(H12&lt;-J12,1,0)</f>
        <v>1</v>
      </c>
      <c r="L12" s="64">
        <f>IF(K12=K11,L11+K12,0)</f>
        <v>2</v>
      </c>
      <c r="M12" s="65">
        <f>IF(OR(L12=6,L12=12,L12=18,L12=24,L12=30,L12=36,L12=42,L12=48,L12=54,L12=60,L12=66,L12=72,L12=78,L12=84,L12=90,L12=96),1,0)</f>
        <v>0</v>
      </c>
      <c r="N12" s="65">
        <f>IF(H12&gt;J12,1,0)</f>
        <v>0</v>
      </c>
      <c r="O12" s="65">
        <f>IF(N12=N11,O11+N12,0)</f>
        <v>0</v>
      </c>
      <c r="P12" s="65">
        <f>IF(OR(O12=6,O12=12,O12=18,O12=24,O12=30,O12=36,O12=42,O12=48,O12=54,O12=60,O12=66,O12=72,O12=78,O12=84,O12=90,O12=96),1,0)</f>
        <v>0</v>
      </c>
      <c r="Q12" s="66">
        <f>M12+P12</f>
        <v>0</v>
      </c>
      <c r="R12" s="66">
        <f>Q12*ABS(S12)*0.1</f>
        <v>0</v>
      </c>
      <c r="S12" s="67">
        <f>I12*E12/40000</f>
        <v>-0.10425057324</v>
      </c>
      <c r="T12" s="60">
        <f>MIN($T$6/100*G12,150)</f>
        <v>86.1108</v>
      </c>
      <c r="U12" s="60">
        <f>MIN($U$6/100*G12,200)</f>
        <v>107.6385</v>
      </c>
      <c r="V12" s="60">
        <f>MIN($V$6/100*G12,250)</f>
        <v>143.518</v>
      </c>
      <c r="W12" s="60">
        <v>0.2</v>
      </c>
      <c r="X12" s="60">
        <v>0.2</v>
      </c>
      <c r="Y12" s="60">
        <v>0.6</v>
      </c>
      <c r="Z12" s="67">
        <f>IF(AND(D12&lt;49.85,H12&gt;0),$C$2*ABS(H12)/40000,(SUMPRODUCT(--(H12&gt;$T12:$V12),(H12-$T12:$V12),($W12:$Y12)))*E12/40000)</f>
        <v>0</v>
      </c>
      <c r="AA12" s="67">
        <f>IF(AND(C12&gt;=50.1,H12&lt;0),($A$2)*ABS(H12)/40000,0)</f>
        <v>0</v>
      </c>
      <c r="AB12" s="67">
        <f>S12+Z12+AA12</f>
        <v>-0.10425057324</v>
      </c>
      <c r="AC12" s="75" t="str">
        <f>IF(AB12&gt;=0,AB12,"")</f>
        <v/>
      </c>
      <c r="AD12" s="76">
        <f>IF(AB12&lt;0,AB12,"")</f>
        <v>-0.10425057324</v>
      </c>
      <c r="AE12" s="77"/>
      <c r="AF12" s="16"/>
      <c r="AG12" s="49">
        <f>ROUND((AG11-0.01),2)</f>
        <v>51.44</v>
      </c>
      <c r="AH12" s="50">
        <v>0</v>
      </c>
      <c r="AI12" s="51">
        <v>0</v>
      </c>
      <c r="AK12" s="80" t="s">
        <v>53</v>
      </c>
      <c r="AL12" s="81"/>
    </row>
    <row r="13" spans="1:38" customHeight="1" ht="15.75">
      <c r="A13" s="70">
        <v>0.0520833333333333</v>
      </c>
      <c r="B13" s="71">
        <v>0.0625</v>
      </c>
      <c r="C13" s="72">
        <v>50.01</v>
      </c>
      <c r="D13" s="73">
        <f>ROUND(C13,2)</f>
        <v>50.01</v>
      </c>
      <c r="E13" s="60">
        <v>230.12</v>
      </c>
      <c r="F13" s="60">
        <v>707.3828</v>
      </c>
      <c r="G13" s="61">
        <f>ABS(F13)</f>
        <v>707.3828</v>
      </c>
      <c r="H13" s="74">
        <v>-27.74213</v>
      </c>
      <c r="I13" s="63">
        <f>MAX(H13,-0.12*G13)</f>
        <v>-27.74213</v>
      </c>
      <c r="J13" s="63">
        <f>IF(ABS(G13)&lt;=10,0.5,IF(ABS(G13)&lt;=25,1,IF(ABS(G13)&lt;=100,2,10)))</f>
        <v>10</v>
      </c>
      <c r="K13" s="64">
        <f>IF(H13&lt;-J13,1,0)</f>
        <v>1</v>
      </c>
      <c r="L13" s="64">
        <f>IF(K13=K12,L12+K13,0)</f>
        <v>3</v>
      </c>
      <c r="M13" s="65">
        <f>IF(OR(L13=6,L13=12,L13=18,L13=24,L13=30,L13=36,L13=42,L13=48,L13=54,L13=60,L13=66,L13=72,L13=78,L13=84,L13=90,L13=96),1,0)</f>
        <v>0</v>
      </c>
      <c r="N13" s="65">
        <f>IF(H13&gt;J13,1,0)</f>
        <v>0</v>
      </c>
      <c r="O13" s="65">
        <f>IF(N13=N12,O12+N13,0)</f>
        <v>0</v>
      </c>
      <c r="P13" s="65">
        <f>IF(OR(O13=6,O13=12,O13=18,O13=24,O13=30,O13=36,O13=42,O13=48,O13=54,O13=60,O13=66,O13=72,O13=78,O13=84,O13=90,O13=96),1,0)</f>
        <v>0</v>
      </c>
      <c r="Q13" s="66">
        <f>M13+P13</f>
        <v>0</v>
      </c>
      <c r="R13" s="66">
        <f>Q13*ABS(S13)*0.1</f>
        <v>0</v>
      </c>
      <c r="S13" s="67">
        <f>I13*E13/40000</f>
        <v>-0.15960047389</v>
      </c>
      <c r="T13" s="60">
        <f>MIN($T$6/100*G13,150)</f>
        <v>84.88593599999999</v>
      </c>
      <c r="U13" s="60">
        <f>MIN($U$6/100*G13,200)</f>
        <v>106.10742</v>
      </c>
      <c r="V13" s="60">
        <f>MIN($V$6/100*G13,250)</f>
        <v>141.47656</v>
      </c>
      <c r="W13" s="60">
        <v>0.2</v>
      </c>
      <c r="X13" s="60">
        <v>0.2</v>
      </c>
      <c r="Y13" s="60">
        <v>0.6</v>
      </c>
      <c r="Z13" s="67">
        <f>IF(AND(D13&lt;49.85,H13&gt;0),$C$2*ABS(H13)/40000,(SUMPRODUCT(--(H13&gt;$T13:$V13),(H13-$T13:$V13),($W13:$Y13)))*E13/40000)</f>
        <v>0</v>
      </c>
      <c r="AA13" s="67">
        <f>IF(AND(C13&gt;=50.1,H13&lt;0),($A$2)*ABS(H13)/40000,0)</f>
        <v>0</v>
      </c>
      <c r="AB13" s="67">
        <f>S13+Z13+AA13</f>
        <v>-0.15960047389</v>
      </c>
      <c r="AC13" s="75" t="str">
        <f>IF(AB13&gt;=0,AB13,"")</f>
        <v/>
      </c>
      <c r="AD13" s="76">
        <f>IF(AB13&lt;0,AB13,"")</f>
        <v>-0.15960047389</v>
      </c>
      <c r="AE13" s="77"/>
      <c r="AF13" s="16"/>
      <c r="AG13" s="49">
        <f>ROUND((AG12-0.01),2)</f>
        <v>51.43</v>
      </c>
      <c r="AH13" s="50">
        <v>0</v>
      </c>
      <c r="AI13" s="51">
        <v>0</v>
      </c>
      <c r="AK13" s="80"/>
      <c r="AL13" s="81"/>
    </row>
    <row r="14" spans="1:38" customHeight="1" ht="15.75">
      <c r="A14" s="70">
        <v>0.0625</v>
      </c>
      <c r="B14" s="71">
        <v>0.0729166666666667</v>
      </c>
      <c r="C14" s="72">
        <v>50.02</v>
      </c>
      <c r="D14" s="73">
        <f>ROUND(C14,2)</f>
        <v>50.02</v>
      </c>
      <c r="E14" s="60">
        <v>172.59</v>
      </c>
      <c r="F14" s="60">
        <v>713.4832</v>
      </c>
      <c r="G14" s="61">
        <f>ABS(F14)</f>
        <v>713.4832</v>
      </c>
      <c r="H14" s="74">
        <v>-34.66069</v>
      </c>
      <c r="I14" s="63">
        <f>MAX(H14,-0.12*G14)</f>
        <v>-34.66069</v>
      </c>
      <c r="J14" s="63">
        <f>IF(ABS(G14)&lt;=10,0.5,IF(ABS(G14)&lt;=25,1,IF(ABS(G14)&lt;=100,2,10)))</f>
        <v>10</v>
      </c>
      <c r="K14" s="64">
        <f>IF(H14&lt;-J14,1,0)</f>
        <v>1</v>
      </c>
      <c r="L14" s="64">
        <f>IF(K14=K13,L13+K14,0)</f>
        <v>4</v>
      </c>
      <c r="M14" s="65">
        <f>IF(OR(L14=6,L14=12,L14=18,L14=24,L14=30,L14=36,L14=42,L14=48,L14=54,L14=60,L14=66,L14=72,L14=78,L14=84,L14=90,L14=96),1,0)</f>
        <v>0</v>
      </c>
      <c r="N14" s="65">
        <f>IF(H14&gt;J14,1,0)</f>
        <v>0</v>
      </c>
      <c r="O14" s="65">
        <f>IF(N14=N13,O13+N14,0)</f>
        <v>0</v>
      </c>
      <c r="P14" s="65">
        <f>IF(OR(O14=6,O14=12,O14=18,O14=24,O14=30,O14=36,O14=42,O14=48,O14=54,O14=60,O14=66,O14=72,O14=78,O14=84,O14=90,O14=96),1,0)</f>
        <v>0</v>
      </c>
      <c r="Q14" s="66">
        <f>M14+P14</f>
        <v>0</v>
      </c>
      <c r="R14" s="66">
        <f>Q14*ABS(S14)*0.1</f>
        <v>0</v>
      </c>
      <c r="S14" s="67">
        <f>I14*E14/40000</f>
        <v>-0.1495522121775</v>
      </c>
      <c r="T14" s="60">
        <f>MIN($T$6/100*G14,150)</f>
        <v>85.61798399999999</v>
      </c>
      <c r="U14" s="60">
        <f>MIN($U$6/100*G14,200)</f>
        <v>107.02248</v>
      </c>
      <c r="V14" s="60">
        <f>MIN($V$6/100*G14,250)</f>
        <v>142.69664</v>
      </c>
      <c r="W14" s="60">
        <v>0.2</v>
      </c>
      <c r="X14" s="60">
        <v>0.2</v>
      </c>
      <c r="Y14" s="60">
        <v>0.6</v>
      </c>
      <c r="Z14" s="67">
        <f>IF(AND(D14&lt;49.85,H14&gt;0),$C$2*ABS(H14)/40000,(SUMPRODUCT(--(H14&gt;$T14:$V14),(H14-$T14:$V14),($W14:$Y14)))*E14/40000)</f>
        <v>0</v>
      </c>
      <c r="AA14" s="67">
        <f>IF(AND(C14&gt;=50.1,H14&lt;0),($A$2)*ABS(H14)/40000,0)</f>
        <v>0</v>
      </c>
      <c r="AB14" s="67">
        <f>S14+Z14+AA14</f>
        <v>-0.1495522121775</v>
      </c>
      <c r="AC14" s="75" t="str">
        <f>IF(AB14&gt;=0,AB14,"")</f>
        <v/>
      </c>
      <c r="AD14" s="76">
        <f>IF(AB14&lt;0,AB14,"")</f>
        <v>-0.1495522121775</v>
      </c>
      <c r="AE14" s="77"/>
      <c r="AF14" s="82"/>
      <c r="AG14" s="49">
        <f>ROUND((AG13-0.01),2)</f>
        <v>51.42</v>
      </c>
      <c r="AH14" s="50">
        <v>0</v>
      </c>
      <c r="AI14" s="51">
        <v>0</v>
      </c>
      <c r="AK14" s="80"/>
      <c r="AL14" s="81"/>
    </row>
    <row r="15" spans="1:38" customHeight="1" ht="15.75">
      <c r="A15" s="70">
        <v>0.0729166666666667</v>
      </c>
      <c r="B15" s="71">
        <v>0.0833333333333334</v>
      </c>
      <c r="C15" s="72">
        <v>50.04</v>
      </c>
      <c r="D15" s="73">
        <f>ROUND(C15,2)</f>
        <v>50.04</v>
      </c>
      <c r="E15" s="60">
        <v>57.53</v>
      </c>
      <c r="F15" s="60">
        <v>707.1268</v>
      </c>
      <c r="G15" s="61">
        <f>ABS(F15)</f>
        <v>707.1268</v>
      </c>
      <c r="H15" s="74">
        <v>-30.22685</v>
      </c>
      <c r="I15" s="63">
        <f>MAX(H15,-0.12*G15)</f>
        <v>-30.22685</v>
      </c>
      <c r="J15" s="63">
        <f>IF(ABS(G15)&lt;=10,0.5,IF(ABS(G15)&lt;=25,1,IF(ABS(G15)&lt;=100,2,10)))</f>
        <v>10</v>
      </c>
      <c r="K15" s="64">
        <f>IF(H15&lt;-J15,1,0)</f>
        <v>1</v>
      </c>
      <c r="L15" s="64">
        <f>IF(K15=K14,L14+K15,0)</f>
        <v>5</v>
      </c>
      <c r="M15" s="65">
        <f>IF(OR(L15=6,L15=12,L15=18,L15=24,L15=30,L15=36,L15=42,L15=48,L15=54,L15=60,L15=66,L15=72,L15=78,L15=84,L15=90,L15=96),1,0)</f>
        <v>0</v>
      </c>
      <c r="N15" s="65">
        <f>IF(H15&gt;J15,1,0)</f>
        <v>0</v>
      </c>
      <c r="O15" s="65">
        <f>IF(N15=N14,O14+N15,0)</f>
        <v>0</v>
      </c>
      <c r="P15" s="65">
        <f>IF(OR(O15=6,O15=12,O15=18,O15=24,O15=30,O15=36,O15=42,O15=48,O15=54,O15=60,O15=66,O15=72,O15=78,O15=84,O15=90,O15=96),1,0)</f>
        <v>0</v>
      </c>
      <c r="Q15" s="66">
        <f>M15+P15</f>
        <v>0</v>
      </c>
      <c r="R15" s="66">
        <f>Q15*ABS(S15)*0.1</f>
        <v>0</v>
      </c>
      <c r="S15" s="67">
        <f>I15*E15/40000</f>
        <v>-0.0434737670125</v>
      </c>
      <c r="T15" s="60">
        <f>MIN($T$6/100*G15,150)</f>
        <v>84.855216</v>
      </c>
      <c r="U15" s="60">
        <f>MIN($U$6/100*G15,200)</f>
        <v>106.06902</v>
      </c>
      <c r="V15" s="60">
        <f>MIN($V$6/100*G15,250)</f>
        <v>141.42536</v>
      </c>
      <c r="W15" s="60">
        <v>0.2</v>
      </c>
      <c r="X15" s="60">
        <v>0.2</v>
      </c>
      <c r="Y15" s="60">
        <v>0.6</v>
      </c>
      <c r="Z15" s="67">
        <f>IF(AND(D15&lt;49.85,H15&gt;0),$C$2*ABS(H15)/40000,(SUMPRODUCT(--(H15&gt;$T15:$V15),(H15-$T15:$V15),($W15:$Y15)))*E15/40000)</f>
        <v>0</v>
      </c>
      <c r="AA15" s="67">
        <f>IF(AND(C15&gt;=50.1,H15&lt;0),($A$2)*ABS(H15)/40000,0)</f>
        <v>0</v>
      </c>
      <c r="AB15" s="67">
        <f>S15+Z15+AA15</f>
        <v>-0.0434737670125</v>
      </c>
      <c r="AC15" s="75" t="str">
        <f>IF(AB15&gt;=0,AB15,"")</f>
        <v/>
      </c>
      <c r="AD15" s="76">
        <f>IF(AB15&lt;0,AB15,"")</f>
        <v>-0.0434737670125</v>
      </c>
      <c r="AE15" s="77"/>
      <c r="AF15" s="16"/>
      <c r="AG15" s="49">
        <f>ROUND((AG14-0.01),2)</f>
        <v>51.41</v>
      </c>
      <c r="AH15" s="50">
        <v>0</v>
      </c>
      <c r="AI15" s="51">
        <v>0</v>
      </c>
      <c r="AK15" s="78">
        <v>0</v>
      </c>
      <c r="AL15" s="79">
        <f>IF(AK15=0,1,IF(MOD(AK15,12)&gt;0,1,0))</f>
        <v>1</v>
      </c>
    </row>
    <row r="16" spans="1:38" customHeight="1" ht="15.75">
      <c r="A16" s="70">
        <v>0.0833333333333333</v>
      </c>
      <c r="B16" s="71">
        <v>0.09375</v>
      </c>
      <c r="C16" s="72">
        <v>50.02</v>
      </c>
      <c r="D16" s="73">
        <f>ROUND(C16,2)</f>
        <v>50.02</v>
      </c>
      <c r="E16" s="60">
        <v>172.59</v>
      </c>
      <c r="F16" s="60">
        <v>700.4096</v>
      </c>
      <c r="G16" s="61">
        <f>ABS(F16)</f>
        <v>700.4096</v>
      </c>
      <c r="H16" s="74">
        <v>-17.82438</v>
      </c>
      <c r="I16" s="63">
        <f>MAX(H16,-0.12*G16)</f>
        <v>-17.82438</v>
      </c>
      <c r="J16" s="63">
        <f>IF(ABS(G16)&lt;=10,0.5,IF(ABS(G16)&lt;=25,1,IF(ABS(G16)&lt;=100,2,10)))</f>
        <v>10</v>
      </c>
      <c r="K16" s="64">
        <f>IF(H16&lt;-J16,1,0)</f>
        <v>1</v>
      </c>
      <c r="L16" s="64">
        <f>IF(K16=K15,L15+K16,0)</f>
        <v>6</v>
      </c>
      <c r="M16" s="65">
        <f>IF(OR(L16=6,L16=12,L16=18,L16=24,L16=30,L16=36,L16=42,L16=48,L16=54,L16=60,L16=66,L16=72,L16=78,L16=84,L16=90,L16=96),1,0)</f>
        <v>1</v>
      </c>
      <c r="N16" s="65">
        <f>IF(H16&gt;J16,1,0)</f>
        <v>0</v>
      </c>
      <c r="O16" s="65">
        <f>IF(N16=N15,O15+N16,0)</f>
        <v>0</v>
      </c>
      <c r="P16" s="65">
        <f>IF(OR(O16=6,O16=12,O16=18,O16=24,O16=30,O16=36,O16=42,O16=48,O16=54,O16=60,O16=66,O16=72,O16=78,O16=84,O16=90,O16=96),1,0)</f>
        <v>0</v>
      </c>
      <c r="Q16" s="66">
        <f>M16+P16</f>
        <v>1</v>
      </c>
      <c r="R16" s="66">
        <f>Q16*ABS(S16)*0.1</f>
        <v>0.007690774360500001</v>
      </c>
      <c r="S16" s="67">
        <f>I16*E16/40000</f>
        <v>-0.07690774360500001</v>
      </c>
      <c r="T16" s="60">
        <f>MIN($T$6/100*G16,150)</f>
        <v>84.04915199999999</v>
      </c>
      <c r="U16" s="60">
        <f>MIN($U$6/100*G16,200)</f>
        <v>105.06144</v>
      </c>
      <c r="V16" s="60">
        <f>MIN($V$6/100*G16,250)</f>
        <v>140.08192</v>
      </c>
      <c r="W16" s="60">
        <v>0.2</v>
      </c>
      <c r="X16" s="60">
        <v>0.2</v>
      </c>
      <c r="Y16" s="60">
        <v>0.6</v>
      </c>
      <c r="Z16" s="67">
        <f>IF(AND(D16&lt;49.85,H16&gt;0),$C$2*ABS(H16)/40000,(SUMPRODUCT(--(H16&gt;$T16:$V16),(H16-$T16:$V16),($W16:$Y16)))*E16/40000)</f>
        <v>0</v>
      </c>
      <c r="AA16" s="67">
        <f>IF(AND(C16&gt;=50.1,H16&lt;0),($A$2)*ABS(H16)/40000,0)</f>
        <v>0</v>
      </c>
      <c r="AB16" s="67">
        <f>S16+Z16+AA16</f>
        <v>-0.07690774360500001</v>
      </c>
      <c r="AC16" s="75" t="str">
        <f>IF(AB16&gt;=0,AB16,"")</f>
        <v/>
      </c>
      <c r="AD16" s="76">
        <f>IF(AB16&lt;0,AB16,"")</f>
        <v>-0.07690774360500001</v>
      </c>
      <c r="AE16" s="77"/>
      <c r="AF16" s="16"/>
      <c r="AG16" s="49">
        <f>ROUND((AG15-0.01),2)</f>
        <v>51.4</v>
      </c>
      <c r="AH16" s="50">
        <v>0</v>
      </c>
      <c r="AI16" s="51">
        <v>0</v>
      </c>
    </row>
    <row r="17" spans="1:38" customHeight="1" ht="15.75">
      <c r="A17" s="70">
        <v>0.09375</v>
      </c>
      <c r="B17" s="71">
        <v>0.104166666666667</v>
      </c>
      <c r="C17" s="72">
        <v>50.02</v>
      </c>
      <c r="D17" s="73">
        <f>ROUND(C17,2)</f>
        <v>50.02</v>
      </c>
      <c r="E17" s="60">
        <v>172.59</v>
      </c>
      <c r="F17" s="60">
        <v>696.3804</v>
      </c>
      <c r="G17" s="61">
        <f>ABS(F17)</f>
        <v>696.3804</v>
      </c>
      <c r="H17" s="74">
        <v>-21.97844</v>
      </c>
      <c r="I17" s="63">
        <f>MAX(H17,-0.12*G17)</f>
        <v>-21.97844</v>
      </c>
      <c r="J17" s="63">
        <f>IF(ABS(G17)&lt;=10,0.5,IF(ABS(G17)&lt;=25,1,IF(ABS(G17)&lt;=100,2,10)))</f>
        <v>10</v>
      </c>
      <c r="K17" s="64">
        <f>IF(H17&lt;-J17,1,0)</f>
        <v>1</v>
      </c>
      <c r="L17" s="64">
        <f>IF(K17=K16,L16+K17,0)</f>
        <v>7</v>
      </c>
      <c r="M17" s="65">
        <f>IF(OR(L17=6,L17=12,L17=18,L17=24,L17=30,L17=36,L17=42,L17=48,L17=54,L17=60,L17=66,L17=72,L17=78,L17=84,L17=90,L17=96),1,0)</f>
        <v>0</v>
      </c>
      <c r="N17" s="65">
        <f>IF(H17&gt;J17,1,0)</f>
        <v>0</v>
      </c>
      <c r="O17" s="65">
        <f>IF(N17=N16,O16+N17,0)</f>
        <v>0</v>
      </c>
      <c r="P17" s="65">
        <f>IF(OR(O17=6,O17=12,O17=18,O17=24,O17=30,O17=36,O17=42,O17=48,O17=54,O17=60,O17=66,O17=72,O17=78,O17=84,O17=90,O17=96),1,0)</f>
        <v>0</v>
      </c>
      <c r="Q17" s="66">
        <f>M17+P17</f>
        <v>0</v>
      </c>
      <c r="R17" s="66">
        <f>Q17*ABS(S17)*0.1</f>
        <v>0</v>
      </c>
      <c r="S17" s="67">
        <f>I17*E17/40000</f>
        <v>-0.09483147399</v>
      </c>
      <c r="T17" s="60">
        <f>MIN($T$6/100*G17,150)</f>
        <v>83.565648</v>
      </c>
      <c r="U17" s="60">
        <f>MIN($U$6/100*G17,200)</f>
        <v>104.45706</v>
      </c>
      <c r="V17" s="60">
        <f>MIN($V$6/100*G17,250)</f>
        <v>139.27608</v>
      </c>
      <c r="W17" s="60">
        <v>0.2</v>
      </c>
      <c r="X17" s="60">
        <v>0.2</v>
      </c>
      <c r="Y17" s="60">
        <v>0.6</v>
      </c>
      <c r="Z17" s="67">
        <f>IF(AND(D17&lt;49.85,H17&gt;0),$C$2*ABS(H17)/40000,(SUMPRODUCT(--(H17&gt;$T17:$V17),(H17-$T17:$V17),($W17:$Y17)))*E17/40000)</f>
        <v>0</v>
      </c>
      <c r="AA17" s="67">
        <f>IF(AND(C17&gt;=50.1,H17&lt;0),($A$2)*ABS(H17)/40000,0)</f>
        <v>0</v>
      </c>
      <c r="AB17" s="67">
        <f>S17+Z17+AA17</f>
        <v>-0.09483147399</v>
      </c>
      <c r="AC17" s="75" t="str">
        <f>IF(AB17&gt;=0,AB17,"")</f>
        <v/>
      </c>
      <c r="AD17" s="76">
        <f>IF(AB17&lt;0,AB17,"")</f>
        <v>-0.09483147399</v>
      </c>
      <c r="AE17" s="77"/>
      <c r="AF17" s="83"/>
      <c r="AG17" s="49">
        <f>ROUND((AG16-0.01),2)</f>
        <v>51.39</v>
      </c>
      <c r="AH17" s="50">
        <v>0</v>
      </c>
      <c r="AI17" s="51">
        <v>0</v>
      </c>
    </row>
    <row r="18" spans="1:38" customHeight="1" ht="15.75">
      <c r="A18" s="70">
        <v>0.104166666666667</v>
      </c>
      <c r="B18" s="71">
        <v>0.114583333333334</v>
      </c>
      <c r="C18" s="72">
        <v>50.01</v>
      </c>
      <c r="D18" s="73">
        <f>ROUND(C18,2)</f>
        <v>50.01</v>
      </c>
      <c r="E18" s="60">
        <v>230.12</v>
      </c>
      <c r="F18" s="60">
        <v>698.2824000000001</v>
      </c>
      <c r="G18" s="61">
        <f>ABS(F18)</f>
        <v>698.2824000000001</v>
      </c>
      <c r="H18" s="74">
        <v>-20.742</v>
      </c>
      <c r="I18" s="63">
        <f>MAX(H18,-0.12*G18)</f>
        <v>-20.742</v>
      </c>
      <c r="J18" s="63">
        <f>IF(ABS(G18)&lt;=10,0.5,IF(ABS(G18)&lt;=25,1,IF(ABS(G18)&lt;=100,2,10)))</f>
        <v>10</v>
      </c>
      <c r="K18" s="64">
        <f>IF(H18&lt;-J18,1,0)</f>
        <v>1</v>
      </c>
      <c r="L18" s="64">
        <f>IF(K18=K17,L17+K18,0)</f>
        <v>8</v>
      </c>
      <c r="M18" s="65">
        <f>IF(OR(L18=6,L18=12,L18=18,L18=24,L18=30,L18=36,L18=42,L18=48,L18=54,L18=60,L18=66,L18=72,L18=78,L18=84,L18=90,L18=96),1,0)</f>
        <v>0</v>
      </c>
      <c r="N18" s="65">
        <f>IF(H18&gt;J18,1,0)</f>
        <v>0</v>
      </c>
      <c r="O18" s="65">
        <f>IF(N18=N17,O17+N18,0)</f>
        <v>0</v>
      </c>
      <c r="P18" s="65">
        <f>IF(OR(O18=6,O18=12,O18=18,O18=24,O18=30,O18=36,O18=42,O18=48,O18=54,O18=60,O18=66,O18=72,O18=78,O18=84,O18=90,O18=96),1,0)</f>
        <v>0</v>
      </c>
      <c r="Q18" s="66">
        <f>M18+P18</f>
        <v>0</v>
      </c>
      <c r="R18" s="66">
        <f>Q18*ABS(S18)*0.1</f>
        <v>0</v>
      </c>
      <c r="S18" s="67">
        <f>I18*E18/40000</f>
        <v>-0.119328726</v>
      </c>
      <c r="T18" s="60">
        <f>MIN($T$6/100*G18,150)</f>
        <v>83.79388800000001</v>
      </c>
      <c r="U18" s="60">
        <f>MIN($U$6/100*G18,200)</f>
        <v>104.74236</v>
      </c>
      <c r="V18" s="60">
        <f>MIN($V$6/100*G18,250)</f>
        <v>139.65648</v>
      </c>
      <c r="W18" s="60">
        <v>0.2</v>
      </c>
      <c r="X18" s="60">
        <v>0.2</v>
      </c>
      <c r="Y18" s="60">
        <v>0.6</v>
      </c>
      <c r="Z18" s="67">
        <f>IF(AND(D18&lt;49.85,H18&gt;0),$C$2*ABS(H18)/40000,(SUMPRODUCT(--(H18&gt;$T18:$V18),(H18-$T18:$V18),($W18:$Y18)))*E18/40000)</f>
        <v>0</v>
      </c>
      <c r="AA18" s="67">
        <f>IF(AND(C18&gt;=50.1,H18&lt;0),($A$2)*ABS(H18)/40000,0)</f>
        <v>0</v>
      </c>
      <c r="AB18" s="67">
        <f>S18+Z18+AA18</f>
        <v>-0.119328726</v>
      </c>
      <c r="AC18" s="75" t="str">
        <f>IF(AB18&gt;=0,AB18,"")</f>
        <v/>
      </c>
      <c r="AD18" s="76">
        <f>IF(AB18&lt;0,AB18,"")</f>
        <v>-0.119328726</v>
      </c>
      <c r="AE18" s="77"/>
      <c r="AF18" s="84"/>
      <c r="AG18" s="49">
        <f>ROUND((AG17-0.01),2)</f>
        <v>51.38</v>
      </c>
      <c r="AH18" s="50">
        <v>0</v>
      </c>
      <c r="AI18" s="51">
        <v>0</v>
      </c>
    </row>
    <row r="19" spans="1:38" customHeight="1" ht="15.75">
      <c r="A19" s="70">
        <v>0.114583333333333</v>
      </c>
      <c r="B19" s="71">
        <v>0.125</v>
      </c>
      <c r="C19" s="72">
        <v>49.99</v>
      </c>
      <c r="D19" s="73">
        <f>ROUND(C19,2)</f>
        <v>49.99</v>
      </c>
      <c r="E19" s="60">
        <v>319.67</v>
      </c>
      <c r="F19" s="60">
        <v>694.9116</v>
      </c>
      <c r="G19" s="61">
        <f>ABS(F19)</f>
        <v>694.9116</v>
      </c>
      <c r="H19" s="74">
        <v>-22.10388</v>
      </c>
      <c r="I19" s="63">
        <f>MAX(H19,-0.12*G19)</f>
        <v>-22.10388</v>
      </c>
      <c r="J19" s="63">
        <f>IF(ABS(G19)&lt;=10,0.5,IF(ABS(G19)&lt;=25,1,IF(ABS(G19)&lt;=100,2,10)))</f>
        <v>10</v>
      </c>
      <c r="K19" s="64">
        <f>IF(H19&lt;-J19,1,0)</f>
        <v>1</v>
      </c>
      <c r="L19" s="64">
        <f>IF(K19=K18,L18+K19,0)</f>
        <v>9</v>
      </c>
      <c r="M19" s="65">
        <f>IF(OR(L19=6,L19=12,L19=18,L19=24,L19=30,L19=36,L19=42,L19=48,L19=54,L19=60,L19=66,L19=72,L19=78,L19=84,L19=90,L19=96),1,0)</f>
        <v>0</v>
      </c>
      <c r="N19" s="65">
        <f>IF(H19&gt;J19,1,0)</f>
        <v>0</v>
      </c>
      <c r="O19" s="65">
        <f>IF(N19=N18,O18+N19,0)</f>
        <v>0</v>
      </c>
      <c r="P19" s="65">
        <f>IF(OR(O19=6,O19=12,O19=18,O19=24,O19=30,O19=36,O19=42,O19=48,O19=54,O19=60,O19=66,O19=72,O19=78,O19=84,O19=90,O19=96),1,0)</f>
        <v>0</v>
      </c>
      <c r="Q19" s="66">
        <f>M19+P19</f>
        <v>0</v>
      </c>
      <c r="R19" s="66">
        <f>Q19*ABS(S19)*0.1</f>
        <v>0</v>
      </c>
      <c r="S19" s="67">
        <f>I19*E19/40000</f>
        <v>-0.17664868299</v>
      </c>
      <c r="T19" s="60">
        <f>MIN($T$6/100*G19,150)</f>
        <v>83.389392</v>
      </c>
      <c r="U19" s="60">
        <f>MIN($U$6/100*G19,200)</f>
        <v>104.23674</v>
      </c>
      <c r="V19" s="60">
        <f>MIN($V$6/100*G19,250)</f>
        <v>138.98232</v>
      </c>
      <c r="W19" s="60">
        <v>0.2</v>
      </c>
      <c r="X19" s="60">
        <v>0.2</v>
      </c>
      <c r="Y19" s="60">
        <v>0.6</v>
      </c>
      <c r="Z19" s="67">
        <f>IF(AND(D19&lt;49.85,H19&gt;0),$C$2*ABS(H19)/40000,(SUMPRODUCT(--(H19&gt;$T19:$V19),(H19-$T19:$V19),($W19:$Y19)))*E19/40000)</f>
        <v>0</v>
      </c>
      <c r="AA19" s="67">
        <f>IF(AND(C19&gt;=50.1,H19&lt;0),($A$2)*ABS(H19)/40000,0)</f>
        <v>0</v>
      </c>
      <c r="AB19" s="67">
        <f>S19+Z19+AA19</f>
        <v>-0.17664868299</v>
      </c>
      <c r="AC19" s="75" t="str">
        <f>IF(AB19&gt;=0,AB19,"")</f>
        <v/>
      </c>
      <c r="AD19" s="76">
        <f>IF(AB19&lt;0,AB19,"")</f>
        <v>-0.17664868299</v>
      </c>
      <c r="AE19" s="77"/>
      <c r="AF19" s="84"/>
      <c r="AG19" s="49">
        <f>ROUND((AG18-0.01),2)</f>
        <v>51.37</v>
      </c>
      <c r="AH19" s="50">
        <v>0</v>
      </c>
      <c r="AI19" s="51">
        <v>0</v>
      </c>
    </row>
    <row r="20" spans="1:38" customHeight="1" ht="15.75">
      <c r="A20" s="70">
        <v>0.125</v>
      </c>
      <c r="B20" s="71">
        <v>0.135416666666667</v>
      </c>
      <c r="C20" s="72">
        <v>49.97</v>
      </c>
      <c r="D20" s="73">
        <f>ROUND(C20,2)</f>
        <v>49.97</v>
      </c>
      <c r="E20" s="60">
        <v>383.71</v>
      </c>
      <c r="F20" s="60">
        <v>727.184</v>
      </c>
      <c r="G20" s="61">
        <f>ABS(F20)</f>
        <v>727.184</v>
      </c>
      <c r="H20" s="74">
        <v>-50.07444</v>
      </c>
      <c r="I20" s="63">
        <f>MAX(H20,-0.12*G20)</f>
        <v>-50.07444</v>
      </c>
      <c r="J20" s="63">
        <f>IF(ABS(G20)&lt;=10,0.5,IF(ABS(G20)&lt;=25,1,IF(ABS(G20)&lt;=100,2,10)))</f>
        <v>10</v>
      </c>
      <c r="K20" s="64">
        <f>IF(H20&lt;-J20,1,0)</f>
        <v>1</v>
      </c>
      <c r="L20" s="64">
        <f>IF(K20=K19,L19+K20,0)</f>
        <v>10</v>
      </c>
      <c r="M20" s="65">
        <f>IF(OR(L20=6,L20=12,L20=18,L20=24,L20=30,L20=36,L20=42,L20=48,L20=54,L20=60,L20=66,L20=72,L20=78,L20=84,L20=90,L20=96),1,0)</f>
        <v>0</v>
      </c>
      <c r="N20" s="65">
        <f>IF(H20&gt;J20,1,0)</f>
        <v>0</v>
      </c>
      <c r="O20" s="65">
        <f>IF(N20=N19,O19+N20,0)</f>
        <v>0</v>
      </c>
      <c r="P20" s="65">
        <f>IF(OR(O20=6,O20=12,O20=18,O20=24,O20=30,O20=36,O20=42,O20=48,O20=54,O20=60,O20=66,O20=72,O20=78,O20=84,O20=90,O20=96),1,0)</f>
        <v>0</v>
      </c>
      <c r="Q20" s="66">
        <f>M20+P20</f>
        <v>0</v>
      </c>
      <c r="R20" s="66">
        <f>Q20*ABS(S20)*0.1</f>
        <v>0</v>
      </c>
      <c r="S20" s="67">
        <f>I20*E20/40000</f>
        <v>-0.48035158431</v>
      </c>
      <c r="T20" s="60">
        <f>MIN($T$6/100*G20,150)</f>
        <v>87.26208</v>
      </c>
      <c r="U20" s="60">
        <f>MIN($U$6/100*G20,200)</f>
        <v>109.0776</v>
      </c>
      <c r="V20" s="60">
        <f>MIN($V$6/100*G20,250)</f>
        <v>145.4368</v>
      </c>
      <c r="W20" s="60">
        <v>0.2</v>
      </c>
      <c r="X20" s="60">
        <v>0.2</v>
      </c>
      <c r="Y20" s="60">
        <v>0.6</v>
      </c>
      <c r="Z20" s="67">
        <f>IF(AND(D20&lt;49.85,H20&gt;0),$C$2*ABS(H20)/40000,(SUMPRODUCT(--(H20&gt;$T20:$V20),(H20-$T20:$V20),($W20:$Y20)))*E20/40000)</f>
        <v>0</v>
      </c>
      <c r="AA20" s="67">
        <f>IF(AND(C20&gt;=50.1,H20&lt;0),($A$2)*ABS(H20)/40000,0)</f>
        <v>0</v>
      </c>
      <c r="AB20" s="67">
        <f>S20+Z20+AA20</f>
        <v>-0.48035158431</v>
      </c>
      <c r="AC20" s="75" t="str">
        <f>IF(AB20&gt;=0,AB20,"")</f>
        <v/>
      </c>
      <c r="AD20" s="76">
        <f>IF(AB20&lt;0,AB20,"")</f>
        <v>-0.48035158431</v>
      </c>
      <c r="AE20" s="77"/>
      <c r="AF20" s="84"/>
      <c r="AG20" s="49">
        <f>ROUND((AG19-0.01),2)</f>
        <v>51.36</v>
      </c>
      <c r="AH20" s="50">
        <v>0</v>
      </c>
      <c r="AI20" s="51">
        <v>0</v>
      </c>
    </row>
    <row r="21" spans="1:38" customHeight="1" ht="15.75">
      <c r="A21" s="70">
        <v>0.135416666666667</v>
      </c>
      <c r="B21" s="71">
        <v>0.145833333333334</v>
      </c>
      <c r="C21" s="72">
        <v>49.97</v>
      </c>
      <c r="D21" s="73">
        <f>ROUND(C21,2)</f>
        <v>49.97</v>
      </c>
      <c r="E21" s="60">
        <v>383.71</v>
      </c>
      <c r="F21" s="60">
        <v>718.2156</v>
      </c>
      <c r="G21" s="61">
        <f>ABS(F21)</f>
        <v>718.2156</v>
      </c>
      <c r="H21" s="74">
        <v>-40.14111</v>
      </c>
      <c r="I21" s="63">
        <f>MAX(H21,-0.12*G21)</f>
        <v>-40.14111</v>
      </c>
      <c r="J21" s="63">
        <f>IF(ABS(G21)&lt;=10,0.5,IF(ABS(G21)&lt;=25,1,IF(ABS(G21)&lt;=100,2,10)))</f>
        <v>10</v>
      </c>
      <c r="K21" s="64">
        <f>IF(H21&lt;-J21,1,0)</f>
        <v>1</v>
      </c>
      <c r="L21" s="64">
        <f>IF(K21=K20,L20+K21,0)</f>
        <v>11</v>
      </c>
      <c r="M21" s="65">
        <f>IF(OR(L21=6,L21=12,L21=18,L21=24,L21=30,L21=36,L21=42,L21=48,L21=54,L21=60,L21=66,L21=72,L21=78,L21=84,L21=90,L21=96),1,0)</f>
        <v>0</v>
      </c>
      <c r="N21" s="65">
        <f>IF(H21&gt;J21,1,0)</f>
        <v>0</v>
      </c>
      <c r="O21" s="65">
        <f>IF(N21=N20,O20+N21,0)</f>
        <v>0</v>
      </c>
      <c r="P21" s="65">
        <f>IF(OR(O21=6,O21=12,O21=18,O21=24,O21=30,O21=36,O21=42,O21=48,O21=54,O21=60,O21=66,O21=72,O21=78,O21=84,O21=90,O21=96),1,0)</f>
        <v>0</v>
      </c>
      <c r="Q21" s="66">
        <f>M21+P21</f>
        <v>0</v>
      </c>
      <c r="R21" s="66">
        <f>Q21*ABS(S21)*0.1</f>
        <v>0</v>
      </c>
      <c r="S21" s="67">
        <f>I21*E21/40000</f>
        <v>-0.3850636329525</v>
      </c>
      <c r="T21" s="60">
        <f>MIN($T$6/100*G21,150)</f>
        <v>86.18587199999999</v>
      </c>
      <c r="U21" s="60">
        <f>MIN($U$6/100*G21,200)</f>
        <v>107.73234</v>
      </c>
      <c r="V21" s="60">
        <f>MIN($V$6/100*G21,250)</f>
        <v>143.64312</v>
      </c>
      <c r="W21" s="60">
        <v>0.2</v>
      </c>
      <c r="X21" s="60">
        <v>0.2</v>
      </c>
      <c r="Y21" s="60">
        <v>0.6</v>
      </c>
      <c r="Z21" s="67">
        <f>IF(AND(D21&lt;49.85,H21&gt;0),$C$2*ABS(H21)/40000,(SUMPRODUCT(--(H21&gt;$T21:$V21),(H21-$T21:$V21),($W21:$Y21)))*E21/40000)</f>
        <v>0</v>
      </c>
      <c r="AA21" s="67">
        <f>IF(AND(C21&gt;=50.1,H21&lt;0),($A$2)*ABS(H21)/40000,0)</f>
        <v>0</v>
      </c>
      <c r="AB21" s="67">
        <f>S21+Z21+AA21</f>
        <v>-0.3850636329525</v>
      </c>
      <c r="AC21" s="75" t="str">
        <f>IF(AB21&gt;=0,AB21,"")</f>
        <v/>
      </c>
      <c r="AD21" s="76">
        <f>IF(AB21&lt;0,AB21,"")</f>
        <v>-0.3850636329525</v>
      </c>
      <c r="AE21" s="77"/>
      <c r="AF21" s="84"/>
      <c r="AG21" s="49">
        <f>ROUND((AG20-0.01),2)</f>
        <v>51.35</v>
      </c>
      <c r="AH21" s="50">
        <v>0</v>
      </c>
      <c r="AI21" s="51">
        <v>0</v>
      </c>
    </row>
    <row r="22" spans="1:38" customHeight="1" ht="15.75">
      <c r="A22" s="70">
        <v>0.145833333333333</v>
      </c>
      <c r="B22" s="71">
        <v>0.15625</v>
      </c>
      <c r="C22" s="72">
        <v>50.02</v>
      </c>
      <c r="D22" s="73">
        <f>ROUND(C22,2)</f>
        <v>50.02</v>
      </c>
      <c r="E22" s="60">
        <v>172.59</v>
      </c>
      <c r="F22" s="60">
        <v>584.5012</v>
      </c>
      <c r="G22" s="61">
        <f>ABS(F22)</f>
        <v>584.5012</v>
      </c>
      <c r="H22" s="74">
        <v>99.59551999999999</v>
      </c>
      <c r="I22" s="63">
        <f>MAX(H22,-0.12*G22)</f>
        <v>99.59551999999999</v>
      </c>
      <c r="J22" s="63">
        <f>IF(ABS(G22)&lt;=10,0.5,IF(ABS(G22)&lt;=25,1,IF(ABS(G22)&lt;=100,2,10)))</f>
        <v>10</v>
      </c>
      <c r="K22" s="64">
        <f>IF(H22&lt;-J22,1,0)</f>
        <v>0</v>
      </c>
      <c r="L22" s="64">
        <f>IF(K22=K21,L21+K22,0)</f>
        <v>0</v>
      </c>
      <c r="M22" s="65">
        <f>IF(OR(L22=6,L22=12,L22=18,L22=24,L22=30,L22=36,L22=42,L22=48,L22=54,L22=60,L22=66,L22=72,L22=78,L22=84,L22=90,L22=96),1,0)</f>
        <v>0</v>
      </c>
      <c r="N22" s="65">
        <f>IF(H22&gt;J22,1,0)</f>
        <v>1</v>
      </c>
      <c r="O22" s="65">
        <f>IF(N22=N21,O21+N22,0)</f>
        <v>0</v>
      </c>
      <c r="P22" s="65">
        <f>IF(OR(O22=6,O22=12,O22=18,O22=24,O22=30,O22=36,O22=42,O22=48,O22=54,O22=60,O22=66,O22=72,O22=78,O22=84,O22=90,O22=96),1,0)</f>
        <v>0</v>
      </c>
      <c r="Q22" s="66">
        <f>M22+P22</f>
        <v>0</v>
      </c>
      <c r="R22" s="66">
        <f>Q22*ABS(S22)*0.1</f>
        <v>0</v>
      </c>
      <c r="S22" s="67">
        <f>I22*E22/40000</f>
        <v>0.4297297699199999</v>
      </c>
      <c r="T22" s="60">
        <f>MIN($T$6/100*G22,150)</f>
        <v>70.14014400000001</v>
      </c>
      <c r="U22" s="60">
        <f>MIN($U$6/100*G22,200)</f>
        <v>87.67518</v>
      </c>
      <c r="V22" s="60">
        <f>MIN($V$6/100*G22,250)</f>
        <v>116.90024</v>
      </c>
      <c r="W22" s="60">
        <v>0.2</v>
      </c>
      <c r="X22" s="60">
        <v>0.2</v>
      </c>
      <c r="Y22" s="60">
        <v>0.6</v>
      </c>
      <c r="Z22" s="67">
        <f>IF(AND(D22&lt;49.85,H22&gt;0),$C$2*ABS(H22)/40000,(SUMPRODUCT(--(H22&gt;$T22:$V22),(H22-$T22:$V22),($W22:$Y22)))*E22/40000)</f>
        <v>0.03570517412219999</v>
      </c>
      <c r="AA22" s="67">
        <f>IF(AND(C22&gt;=50.1,H22&lt;0),($A$2)*ABS(H22)/40000,0)</f>
        <v>0</v>
      </c>
      <c r="AB22" s="67">
        <f>S22+Z22+AA22</f>
        <v>0.4654349440421999</v>
      </c>
      <c r="AC22" s="75">
        <f>IF(AB22&gt;=0,AB22,"")</f>
        <v>0.4654349440421999</v>
      </c>
      <c r="AD22" s="76" t="str">
        <f>IF(AB22&lt;0,AB22,"")</f>
        <v/>
      </c>
      <c r="AE22" s="77"/>
      <c r="AF22" s="84"/>
      <c r="AG22" s="49">
        <f>ROUND((AG21-0.01),2)</f>
        <v>51.34</v>
      </c>
      <c r="AH22" s="50">
        <v>0</v>
      </c>
      <c r="AI22" s="51">
        <v>0</v>
      </c>
    </row>
    <row r="23" spans="1:38" customHeight="1" ht="15.75">
      <c r="A23" s="70">
        <v>0.15625</v>
      </c>
      <c r="B23" s="71">
        <v>0.166666666666667</v>
      </c>
      <c r="C23" s="72">
        <v>49.97</v>
      </c>
      <c r="D23" s="73">
        <f>ROUND(C23,2)</f>
        <v>49.97</v>
      </c>
      <c r="E23" s="60">
        <v>383.71</v>
      </c>
      <c r="F23" s="60">
        <v>727.018</v>
      </c>
      <c r="G23" s="61">
        <f>ABS(F23)</f>
        <v>727.018</v>
      </c>
      <c r="H23" s="74">
        <v>-32.53588</v>
      </c>
      <c r="I23" s="63">
        <f>MAX(H23,-0.12*G23)</f>
        <v>-32.53588</v>
      </c>
      <c r="J23" s="63">
        <f>IF(ABS(G23)&lt;=10,0.5,IF(ABS(G23)&lt;=25,1,IF(ABS(G23)&lt;=100,2,10)))</f>
        <v>10</v>
      </c>
      <c r="K23" s="64">
        <f>IF(H23&lt;-J23,1,0)</f>
        <v>1</v>
      </c>
      <c r="L23" s="64">
        <f>IF(K23=K22,L22+K23,0)</f>
        <v>0</v>
      </c>
      <c r="M23" s="65">
        <f>IF(OR(L23=6,L23=12,L23=18,L23=24,L23=30,L23=36,L23=42,L23=48,L23=54,L23=60,L23=66,L23=72,L23=78,L23=84,L23=90,L23=96),1,0)</f>
        <v>0</v>
      </c>
      <c r="N23" s="65">
        <f>IF(H23&gt;J23,1,0)</f>
        <v>0</v>
      </c>
      <c r="O23" s="65">
        <f>IF(N23=N22,O22+N23,0)</f>
        <v>0</v>
      </c>
      <c r="P23" s="65">
        <f>IF(OR(O23=6,O23=12,O23=18,O23=24,O23=30,O23=36,O23=42,O23=48,O23=54,O23=60,O23=66,O23=72,O23=78,O23=84,O23=90,O23=96),1,0)</f>
        <v>0</v>
      </c>
      <c r="Q23" s="66">
        <f>M23+P23</f>
        <v>0</v>
      </c>
      <c r="R23" s="66">
        <f>Q23*ABS(S23)*0.1</f>
        <v>0</v>
      </c>
      <c r="S23" s="67">
        <f>I23*E23/40000</f>
        <v>-0.31210856287</v>
      </c>
      <c r="T23" s="60">
        <f>MIN($T$6/100*G23,150)</f>
        <v>87.24216</v>
      </c>
      <c r="U23" s="60">
        <f>MIN($U$6/100*G23,200)</f>
        <v>109.0527</v>
      </c>
      <c r="V23" s="60">
        <f>MIN($V$6/100*G23,250)</f>
        <v>145.4036</v>
      </c>
      <c r="W23" s="60">
        <v>0.2</v>
      </c>
      <c r="X23" s="60">
        <v>0.2</v>
      </c>
      <c r="Y23" s="60">
        <v>0.6</v>
      </c>
      <c r="Z23" s="67">
        <f>IF(AND(D23&lt;49.85,H23&gt;0),$C$2*ABS(H23)/40000,(SUMPRODUCT(--(H23&gt;$T23:$V23),(H23-$T23:$V23),($W23:$Y23)))*E23/40000)</f>
        <v>0</v>
      </c>
      <c r="AA23" s="67">
        <f>IF(AND(C23&gt;=50.1,H23&lt;0),($A$2)*ABS(H23)/40000,0)</f>
        <v>0</v>
      </c>
      <c r="AB23" s="67">
        <f>S23+Z23+AA23</f>
        <v>-0.31210856287</v>
      </c>
      <c r="AC23" s="75" t="str">
        <f>IF(AB23&gt;=0,AB23,"")</f>
        <v/>
      </c>
      <c r="AD23" s="76">
        <f>IF(AB23&lt;0,AB23,"")</f>
        <v>-0.31210856287</v>
      </c>
      <c r="AE23" s="77"/>
      <c r="AF23" s="84"/>
      <c r="AG23" s="49">
        <f>ROUND((AG22-0.01),2)</f>
        <v>51.33</v>
      </c>
      <c r="AH23" s="50">
        <v>0</v>
      </c>
      <c r="AI23" s="51">
        <v>0</v>
      </c>
    </row>
    <row r="24" spans="1:38" customHeight="1" ht="15.75">
      <c r="A24" s="70">
        <v>0.166666666666667</v>
      </c>
      <c r="B24" s="71">
        <v>0.177083333333334</v>
      </c>
      <c r="C24" s="72">
        <v>49.97</v>
      </c>
      <c r="D24" s="73">
        <f>ROUND(C24,2)</f>
        <v>49.97</v>
      </c>
      <c r="E24" s="60">
        <v>383.71</v>
      </c>
      <c r="F24" s="60">
        <v>715.1068</v>
      </c>
      <c r="G24" s="61">
        <f>ABS(F24)</f>
        <v>715.1068</v>
      </c>
      <c r="H24" s="74">
        <v>-23.14706</v>
      </c>
      <c r="I24" s="63">
        <f>MAX(H24,-0.12*G24)</f>
        <v>-23.14706</v>
      </c>
      <c r="J24" s="63">
        <f>IF(ABS(G24)&lt;=10,0.5,IF(ABS(G24)&lt;=25,1,IF(ABS(G24)&lt;=100,2,10)))</f>
        <v>10</v>
      </c>
      <c r="K24" s="64">
        <f>IF(H24&lt;-J24,1,0)</f>
        <v>1</v>
      </c>
      <c r="L24" s="64">
        <f>IF(K24=K23,L23+K24,0)</f>
        <v>1</v>
      </c>
      <c r="M24" s="65">
        <f>IF(OR(L24=6,L24=12,L24=18,L24=24,L24=30,L24=36,L24=42,L24=48,L24=54,L24=60,L24=66,L24=72,L24=78,L24=84,L24=90,L24=96),1,0)</f>
        <v>0</v>
      </c>
      <c r="N24" s="65">
        <f>IF(H24&gt;J24,1,0)</f>
        <v>0</v>
      </c>
      <c r="O24" s="65">
        <f>IF(N24=N23,O23+N24,0)</f>
        <v>0</v>
      </c>
      <c r="P24" s="65">
        <f>IF(OR(O24=6,O24=12,O24=18,O24=24,O24=30,O24=36,O24=42,O24=48,O24=54,O24=60,O24=66,O24=72,O24=78,O24=84,O24=90,O24=96),1,0)</f>
        <v>0</v>
      </c>
      <c r="Q24" s="66">
        <f>M24+P24</f>
        <v>0</v>
      </c>
      <c r="R24" s="66">
        <f>Q24*ABS(S24)*0.1</f>
        <v>0</v>
      </c>
      <c r="S24" s="67">
        <f>I24*E24/40000</f>
        <v>-0.222043959815</v>
      </c>
      <c r="T24" s="60">
        <f>MIN($T$6/100*G24,150)</f>
        <v>85.812816</v>
      </c>
      <c r="U24" s="60">
        <f>MIN($U$6/100*G24,200)</f>
        <v>107.26602</v>
      </c>
      <c r="V24" s="60">
        <f>MIN($V$6/100*G24,250)</f>
        <v>143.02136</v>
      </c>
      <c r="W24" s="60">
        <v>0.2</v>
      </c>
      <c r="X24" s="60">
        <v>0.2</v>
      </c>
      <c r="Y24" s="60">
        <v>0.6</v>
      </c>
      <c r="Z24" s="67">
        <f>IF(AND(D24&lt;49.85,H24&gt;0),$C$2*ABS(H24)/40000,(SUMPRODUCT(--(H24&gt;$T24:$V24),(H24-$T24:$V24),($W24:$Y24)))*E24/40000)</f>
        <v>0</v>
      </c>
      <c r="AA24" s="67">
        <f>IF(AND(C24&gt;=50.1,H24&lt;0),($A$2)*ABS(H24)/40000,0)</f>
        <v>0</v>
      </c>
      <c r="AB24" s="67">
        <f>S24+Z24+AA24</f>
        <v>-0.222043959815</v>
      </c>
      <c r="AC24" s="75" t="str">
        <f>IF(AB24&gt;=0,AB24,"")</f>
        <v/>
      </c>
      <c r="AD24" s="76">
        <f>IF(AB24&lt;0,AB24,"")</f>
        <v>-0.222043959815</v>
      </c>
      <c r="AE24" s="77"/>
      <c r="AF24" s="84"/>
      <c r="AG24" s="49">
        <f>ROUND((AG23-0.01),2)</f>
        <v>51.32</v>
      </c>
      <c r="AH24" s="50">
        <v>0</v>
      </c>
      <c r="AI24" s="51">
        <v>0</v>
      </c>
    </row>
    <row r="25" spans="1:38" customHeight="1" ht="15.75">
      <c r="A25" s="70">
        <v>0.177083333333333</v>
      </c>
      <c r="B25" s="71">
        <v>0.1875</v>
      </c>
      <c r="C25" s="72">
        <v>50.04</v>
      </c>
      <c r="D25" s="73">
        <f>ROUND(C25,2)</f>
        <v>50.04</v>
      </c>
      <c r="E25" s="60">
        <v>57.53</v>
      </c>
      <c r="F25" s="60">
        <v>731.5104</v>
      </c>
      <c r="G25" s="61">
        <f>ABS(F25)</f>
        <v>731.5104</v>
      </c>
      <c r="H25" s="74">
        <v>-44.27931</v>
      </c>
      <c r="I25" s="63">
        <f>MAX(H25,-0.12*G25)</f>
        <v>-44.27931</v>
      </c>
      <c r="J25" s="63">
        <f>IF(ABS(G25)&lt;=10,0.5,IF(ABS(G25)&lt;=25,1,IF(ABS(G25)&lt;=100,2,10)))</f>
        <v>10</v>
      </c>
      <c r="K25" s="64">
        <f>IF(H25&lt;-J25,1,0)</f>
        <v>1</v>
      </c>
      <c r="L25" s="64">
        <f>IF(K25=K24,L24+K25,0)</f>
        <v>2</v>
      </c>
      <c r="M25" s="65">
        <f>IF(OR(L25=6,L25=12,L25=18,L25=24,L25=30,L25=36,L25=42,L25=48,L25=54,L25=60,L25=66,L25=72,L25=78,L25=84,L25=90,L25=96),1,0)</f>
        <v>0</v>
      </c>
      <c r="N25" s="65">
        <f>IF(H25&gt;J25,1,0)</f>
        <v>0</v>
      </c>
      <c r="O25" s="65">
        <f>IF(N25=N24,O24+N25,0)</f>
        <v>0</v>
      </c>
      <c r="P25" s="65">
        <f>IF(OR(O25=6,O25=12,O25=18,O25=24,O25=30,O25=36,O25=42,O25=48,O25=54,O25=60,O25=66,O25=72,O25=78,O25=84,O25=90,O25=96),1,0)</f>
        <v>0</v>
      </c>
      <c r="Q25" s="66">
        <f>M25+P25</f>
        <v>0</v>
      </c>
      <c r="R25" s="66">
        <f>Q25*ABS(S25)*0.1</f>
        <v>0</v>
      </c>
      <c r="S25" s="67">
        <f>I25*E25/40000</f>
        <v>-0.0636847176075</v>
      </c>
      <c r="T25" s="60">
        <f>MIN($T$6/100*G25,150)</f>
        <v>87.78124799999999</v>
      </c>
      <c r="U25" s="60">
        <f>MIN($U$6/100*G25,200)</f>
        <v>109.72656</v>
      </c>
      <c r="V25" s="60">
        <f>MIN($V$6/100*G25,250)</f>
        <v>146.30208</v>
      </c>
      <c r="W25" s="60">
        <v>0.2</v>
      </c>
      <c r="X25" s="60">
        <v>0.2</v>
      </c>
      <c r="Y25" s="60">
        <v>0.6</v>
      </c>
      <c r="Z25" s="67">
        <f>IF(AND(D25&lt;49.85,H25&gt;0),$C$2*ABS(H25)/40000,(SUMPRODUCT(--(H25&gt;$T25:$V25),(H25-$T25:$V25),($W25:$Y25)))*E25/40000)</f>
        <v>0</v>
      </c>
      <c r="AA25" s="67">
        <f>IF(AND(C25&gt;=50.1,H25&lt;0),($A$2)*ABS(H25)/40000,0)</f>
        <v>0</v>
      </c>
      <c r="AB25" s="67">
        <f>S25+Z25+AA25</f>
        <v>-0.0636847176075</v>
      </c>
      <c r="AC25" s="75" t="str">
        <f>IF(AB25&gt;=0,AB25,"")</f>
        <v/>
      </c>
      <c r="AD25" s="76">
        <f>IF(AB25&lt;0,AB25,"")</f>
        <v>-0.0636847176075</v>
      </c>
      <c r="AE25" s="77"/>
      <c r="AF25" s="84"/>
      <c r="AG25" s="49">
        <f>ROUND((AG24-0.01),2)</f>
        <v>51.31</v>
      </c>
      <c r="AH25" s="50">
        <v>0</v>
      </c>
      <c r="AI25" s="51">
        <v>0</v>
      </c>
    </row>
    <row r="26" spans="1:38" customHeight="1" ht="15.75">
      <c r="A26" s="70">
        <v>0.1875</v>
      </c>
      <c r="B26" s="71">
        <v>0.197916666666667</v>
      </c>
      <c r="C26" s="72">
        <v>50.02</v>
      </c>
      <c r="D26" s="73">
        <f>ROUND(C26,2)</f>
        <v>50.02</v>
      </c>
      <c r="E26" s="60">
        <v>172.59</v>
      </c>
      <c r="F26" s="60">
        <v>731.8968</v>
      </c>
      <c r="G26" s="61">
        <f>ABS(F26)</f>
        <v>731.8968</v>
      </c>
      <c r="H26" s="74">
        <v>-30.07968</v>
      </c>
      <c r="I26" s="63">
        <f>MAX(H26,-0.12*G26)</f>
        <v>-30.07968</v>
      </c>
      <c r="J26" s="63">
        <f>IF(ABS(G26)&lt;=10,0.5,IF(ABS(G26)&lt;=25,1,IF(ABS(G26)&lt;=100,2,10)))</f>
        <v>10</v>
      </c>
      <c r="K26" s="64">
        <f>IF(H26&lt;-J26,1,0)</f>
        <v>1</v>
      </c>
      <c r="L26" s="64">
        <f>IF(K26=K25,L25+K26,0)</f>
        <v>3</v>
      </c>
      <c r="M26" s="65">
        <f>IF(OR(L26=6,L26=12,L26=18,L26=24,L26=30,L26=36,L26=42,L26=48,L26=54,L26=60,L26=66,L26=72,L26=78,L26=84,L26=90,L26=96),1,0)</f>
        <v>0</v>
      </c>
      <c r="N26" s="65">
        <f>IF(H26&gt;J26,1,0)</f>
        <v>0</v>
      </c>
      <c r="O26" s="65">
        <f>IF(N26=N25,O25+N26,0)</f>
        <v>0</v>
      </c>
      <c r="P26" s="65">
        <f>IF(OR(O26=6,O26=12,O26=18,O26=24,O26=30,O26=36,O26=42,O26=48,O26=54,O26=60,O26=66,O26=72,O26=78,O26=84,O26=90,O26=96),1,0)</f>
        <v>0</v>
      </c>
      <c r="Q26" s="66">
        <f>M26+P26</f>
        <v>0</v>
      </c>
      <c r="R26" s="66">
        <f>Q26*ABS(S26)*0.1</f>
        <v>0</v>
      </c>
      <c r="S26" s="67">
        <f>I26*E26/40000</f>
        <v>-0.12978629928</v>
      </c>
      <c r="T26" s="60">
        <f>MIN($T$6/100*G26,150)</f>
        <v>87.82761599999999</v>
      </c>
      <c r="U26" s="60">
        <f>MIN($U$6/100*G26,200)</f>
        <v>109.78452</v>
      </c>
      <c r="V26" s="60">
        <f>MIN($V$6/100*G26,250)</f>
        <v>146.37936</v>
      </c>
      <c r="W26" s="60">
        <v>0.2</v>
      </c>
      <c r="X26" s="60">
        <v>0.2</v>
      </c>
      <c r="Y26" s="60">
        <v>0.6</v>
      </c>
      <c r="Z26" s="67">
        <f>IF(AND(D26&lt;49.85,H26&gt;0),$C$2*ABS(H26)/40000,(SUMPRODUCT(--(H26&gt;$T26:$V26),(H26-$T26:$V26),($W26:$Y26)))*E26/40000)</f>
        <v>0</v>
      </c>
      <c r="AA26" s="67">
        <f>IF(AND(C26&gt;=50.1,H26&lt;0),($A$2)*ABS(H26)/40000,0)</f>
        <v>0</v>
      </c>
      <c r="AB26" s="67">
        <f>S26+Z26+AA26</f>
        <v>-0.12978629928</v>
      </c>
      <c r="AC26" s="75" t="str">
        <f>IF(AB26&gt;=0,AB26,"")</f>
        <v/>
      </c>
      <c r="AD26" s="76">
        <f>IF(AB26&lt;0,AB26,"")</f>
        <v>-0.12978629928</v>
      </c>
      <c r="AE26" s="77"/>
      <c r="AF26" s="84"/>
      <c r="AG26" s="49">
        <f>ROUND((AG25-0.01),2)</f>
        <v>51.3</v>
      </c>
      <c r="AH26" s="50">
        <v>0</v>
      </c>
      <c r="AI26" s="51">
        <v>0</v>
      </c>
    </row>
    <row r="27" spans="1:38" customHeight="1" ht="15.75">
      <c r="A27" s="70">
        <v>0.197916666666667</v>
      </c>
      <c r="B27" s="71">
        <v>0.208333333333334</v>
      </c>
      <c r="C27" s="72">
        <v>50.01</v>
      </c>
      <c r="D27" s="73">
        <f>ROUND(C27,2)</f>
        <v>50.01</v>
      </c>
      <c r="E27" s="60">
        <v>230.12</v>
      </c>
      <c r="F27" s="60">
        <v>748.8124</v>
      </c>
      <c r="G27" s="61">
        <f>ABS(F27)</f>
        <v>748.8124</v>
      </c>
      <c r="H27" s="74">
        <v>-34.96785</v>
      </c>
      <c r="I27" s="63">
        <f>MAX(H27,-0.12*G27)</f>
        <v>-34.96785</v>
      </c>
      <c r="J27" s="63">
        <f>IF(ABS(G27)&lt;=10,0.5,IF(ABS(G27)&lt;=25,1,IF(ABS(G27)&lt;=100,2,10)))</f>
        <v>10</v>
      </c>
      <c r="K27" s="64">
        <f>IF(H27&lt;-J27,1,0)</f>
        <v>1</v>
      </c>
      <c r="L27" s="64">
        <f>IF(K27=K26,L26+K27,0)</f>
        <v>4</v>
      </c>
      <c r="M27" s="65">
        <f>IF(OR(L27=6,L27=12,L27=18,L27=24,L27=30,L27=36,L27=42,L27=48,L27=54,L27=60,L27=66,L27=72,L27=78,L27=84,L27=90,L27=96),1,0)</f>
        <v>0</v>
      </c>
      <c r="N27" s="65">
        <f>IF(H27&gt;J27,1,0)</f>
        <v>0</v>
      </c>
      <c r="O27" s="65">
        <f>IF(N27=N26,O26+N27,0)</f>
        <v>0</v>
      </c>
      <c r="P27" s="65">
        <f>IF(OR(O27=6,O27=12,O27=18,O27=24,O27=30,O27=36,O27=42,O27=48,O27=54,O27=60,O27=66,O27=72,O27=78,O27=84,O27=90,O27=96),1,0)</f>
        <v>0</v>
      </c>
      <c r="Q27" s="66">
        <f>M27+P27</f>
        <v>0</v>
      </c>
      <c r="R27" s="66">
        <f>Q27*ABS(S27)*0.1</f>
        <v>0</v>
      </c>
      <c r="S27" s="67">
        <f>I27*E27/40000</f>
        <v>-0.20117004105</v>
      </c>
      <c r="T27" s="60">
        <f>MIN($T$6/100*G27,150)</f>
        <v>89.857488</v>
      </c>
      <c r="U27" s="60">
        <f>MIN($U$6/100*G27,200)</f>
        <v>112.32186</v>
      </c>
      <c r="V27" s="60">
        <f>MIN($V$6/100*G27,250)</f>
        <v>149.76248</v>
      </c>
      <c r="W27" s="60">
        <v>0.2</v>
      </c>
      <c r="X27" s="60">
        <v>0.2</v>
      </c>
      <c r="Y27" s="60">
        <v>0.6</v>
      </c>
      <c r="Z27" s="67">
        <f>IF(AND(D27&lt;49.85,H27&gt;0),$C$2*ABS(H27)/40000,(SUMPRODUCT(--(H27&gt;$T27:$V27),(H27-$T27:$V27),($W27:$Y27)))*E27/40000)</f>
        <v>0</v>
      </c>
      <c r="AA27" s="67">
        <f>IF(AND(C27&gt;=50.1,H27&lt;0),($A$2)*ABS(H27)/40000,0)</f>
        <v>0</v>
      </c>
      <c r="AB27" s="67">
        <f>S27+Z27+AA27</f>
        <v>-0.20117004105</v>
      </c>
      <c r="AC27" s="75" t="str">
        <f>IF(AB27&gt;=0,AB27,"")</f>
        <v/>
      </c>
      <c r="AD27" s="76">
        <f>IF(AB27&lt;0,AB27,"")</f>
        <v>-0.20117004105</v>
      </c>
      <c r="AE27" s="77"/>
      <c r="AF27" s="84"/>
      <c r="AG27" s="49">
        <f>ROUND((AG26-0.01),2)</f>
        <v>51.29</v>
      </c>
      <c r="AH27" s="50">
        <v>0</v>
      </c>
      <c r="AI27" s="51">
        <v>0</v>
      </c>
    </row>
    <row r="28" spans="1:38" customHeight="1" ht="15.75">
      <c r="A28" s="70">
        <v>0.208333333333333</v>
      </c>
      <c r="B28" s="71">
        <v>0.21875</v>
      </c>
      <c r="C28" s="72">
        <v>49.99</v>
      </c>
      <c r="D28" s="73">
        <f>ROUND(C28,2)</f>
        <v>49.99</v>
      </c>
      <c r="E28" s="60">
        <v>319.67</v>
      </c>
      <c r="F28" s="60">
        <v>800.13015</v>
      </c>
      <c r="G28" s="61">
        <f>ABS(F28)</f>
        <v>800.13015</v>
      </c>
      <c r="H28" s="74">
        <v>-65.50937</v>
      </c>
      <c r="I28" s="63">
        <f>MAX(H28,-0.12*G28)</f>
        <v>-65.50937</v>
      </c>
      <c r="J28" s="63">
        <f>IF(ABS(G28)&lt;=10,0.5,IF(ABS(G28)&lt;=25,1,IF(ABS(G28)&lt;=100,2,10)))</f>
        <v>10</v>
      </c>
      <c r="K28" s="64">
        <f>IF(H28&lt;-J28,1,0)</f>
        <v>1</v>
      </c>
      <c r="L28" s="64">
        <f>IF(K28=K27,L27+K28,0)</f>
        <v>5</v>
      </c>
      <c r="M28" s="65">
        <f>IF(OR(L28=6,L28=12,L28=18,L28=24,L28=30,L28=36,L28=42,L28=48,L28=54,L28=60,L28=66,L28=72,L28=78,L28=84,L28=90,L28=96),1,0)</f>
        <v>0</v>
      </c>
      <c r="N28" s="65">
        <f>IF(H28&gt;J28,1,0)</f>
        <v>0</v>
      </c>
      <c r="O28" s="65">
        <f>IF(N28=N27,O27+N28,0)</f>
        <v>0</v>
      </c>
      <c r="P28" s="65">
        <f>IF(OR(O28=6,O28=12,O28=18,O28=24,O28=30,O28=36,O28=42,O28=48,O28=54,O28=60,O28=66,O28=72,O28=78,O28=84,O28=90,O28=96),1,0)</f>
        <v>0</v>
      </c>
      <c r="Q28" s="66">
        <f>M28+P28</f>
        <v>0</v>
      </c>
      <c r="R28" s="66">
        <f>Q28*ABS(S28)*0.1</f>
        <v>0</v>
      </c>
      <c r="S28" s="67">
        <f>I28*E28/40000</f>
        <v>-0.5235345076975001</v>
      </c>
      <c r="T28" s="60">
        <f>MIN($T$6/100*G28,150)</f>
        <v>96.01561799999999</v>
      </c>
      <c r="U28" s="60">
        <f>MIN($U$6/100*G28,200)</f>
        <v>120.0195225</v>
      </c>
      <c r="V28" s="60">
        <f>MIN($V$6/100*G28,250)</f>
        <v>160.02603</v>
      </c>
      <c r="W28" s="60">
        <v>0.2</v>
      </c>
      <c r="X28" s="60">
        <v>0.2</v>
      </c>
      <c r="Y28" s="60">
        <v>0.6</v>
      </c>
      <c r="Z28" s="67">
        <f>IF(AND(D28&lt;49.85,H28&gt;0),$C$2*ABS(H28)/40000,(SUMPRODUCT(--(H28&gt;$T28:$V28),(H28-$T28:$V28),($W28:$Y28)))*E28/40000)</f>
        <v>0</v>
      </c>
      <c r="AA28" s="67">
        <f>IF(AND(C28&gt;=50.1,H28&lt;0),($A$2)*ABS(H28)/40000,0)</f>
        <v>0</v>
      </c>
      <c r="AB28" s="67">
        <f>S28+Z28+AA28</f>
        <v>-0.5235345076975001</v>
      </c>
      <c r="AC28" s="75" t="str">
        <f>IF(AB28&gt;=0,AB28,"")</f>
        <v/>
      </c>
      <c r="AD28" s="76">
        <f>IF(AB28&lt;0,AB28,"")</f>
        <v>-0.5235345076975001</v>
      </c>
      <c r="AE28" s="77"/>
      <c r="AF28" s="84"/>
      <c r="AG28" s="85">
        <f>ROUND((AG27-0.01),2)</f>
        <v>51.28</v>
      </c>
      <c r="AH28" s="50">
        <v>0</v>
      </c>
      <c r="AI28" s="86">
        <v>0</v>
      </c>
    </row>
    <row r="29" spans="1:38" customHeight="1" ht="15.75">
      <c r="A29" s="70">
        <v>0.21875</v>
      </c>
      <c r="B29" s="71">
        <v>0.229166666666667</v>
      </c>
      <c r="C29" s="72">
        <v>49.97</v>
      </c>
      <c r="D29" s="73">
        <f>ROUND(C29,2)</f>
        <v>49.97</v>
      </c>
      <c r="E29" s="60">
        <v>383.71</v>
      </c>
      <c r="F29" s="60">
        <v>838.82016</v>
      </c>
      <c r="G29" s="61">
        <f>ABS(F29)</f>
        <v>838.82016</v>
      </c>
      <c r="H29" s="74">
        <v>-83.00142</v>
      </c>
      <c r="I29" s="63">
        <f>MAX(H29,-0.12*G29)</f>
        <v>-83.00142</v>
      </c>
      <c r="J29" s="63">
        <f>IF(ABS(G29)&lt;=10,0.5,IF(ABS(G29)&lt;=25,1,IF(ABS(G29)&lt;=100,2,10)))</f>
        <v>10</v>
      </c>
      <c r="K29" s="64">
        <f>IF(H29&lt;-J29,1,0)</f>
        <v>1</v>
      </c>
      <c r="L29" s="64">
        <f>IF(K29=K28,L28+K29,0)</f>
        <v>6</v>
      </c>
      <c r="M29" s="65">
        <f>IF(OR(L29=6,L29=12,L29=18,L29=24,L29=30,L29=36,L29=42,L29=48,L29=54,L29=60,L29=66,L29=72,L29=78,L29=84,L29=90,L29=96),1,0)</f>
        <v>1</v>
      </c>
      <c r="N29" s="65">
        <f>IF(H29&gt;J29,1,0)</f>
        <v>0</v>
      </c>
      <c r="O29" s="65">
        <f>IF(N29=N28,O28+N29,0)</f>
        <v>0</v>
      </c>
      <c r="P29" s="65">
        <f>IF(OR(O29=6,O29=12,O29=18,O29=24,O29=30,O29=36,O29=42,O29=48,O29=54,O29=60,O29=66,O29=72,O29=78,O29=84,O29=90,O29=96),1,0)</f>
        <v>0</v>
      </c>
      <c r="Q29" s="66">
        <f>M29+P29</f>
        <v>1</v>
      </c>
      <c r="R29" s="66">
        <f>Q29*ABS(S29)*0.1</f>
        <v>0.07962118717049999</v>
      </c>
      <c r="S29" s="67">
        <f>I29*E29/40000</f>
        <v>-0.7962118717049999</v>
      </c>
      <c r="T29" s="60">
        <f>MIN($T$6/100*G29,150)</f>
        <v>100.6584192</v>
      </c>
      <c r="U29" s="60">
        <f>MIN($U$6/100*G29,200)</f>
        <v>125.823024</v>
      </c>
      <c r="V29" s="60">
        <f>MIN($V$6/100*G29,250)</f>
        <v>167.764032</v>
      </c>
      <c r="W29" s="60">
        <v>0.2</v>
      </c>
      <c r="X29" s="60">
        <v>0.2</v>
      </c>
      <c r="Y29" s="60">
        <v>0.6</v>
      </c>
      <c r="Z29" s="67">
        <f>IF(AND(D29&lt;49.85,H29&gt;0),$C$2*ABS(H29)/40000,(SUMPRODUCT(--(H29&gt;$T29:$V29),(H29-$T29:$V29),($W29:$Y29)))*E29/40000)</f>
        <v>0</v>
      </c>
      <c r="AA29" s="67">
        <f>IF(AND(C29&gt;=50.1,H29&lt;0),($A$2)*ABS(H29)/40000,0)</f>
        <v>0</v>
      </c>
      <c r="AB29" s="67">
        <f>S29+Z29+AA29</f>
        <v>-0.7962118717049999</v>
      </c>
      <c r="AC29" s="75" t="str">
        <f>IF(AB29&gt;=0,AB29,"")</f>
        <v/>
      </c>
      <c r="AD29" s="76">
        <f>IF(AB29&lt;0,AB29,"")</f>
        <v>-0.7962118717049999</v>
      </c>
      <c r="AE29" s="77"/>
      <c r="AF29" s="84"/>
      <c r="AG29" s="85">
        <f>ROUND((AG28-0.01),2)</f>
        <v>51.27</v>
      </c>
      <c r="AH29" s="87">
        <v>0</v>
      </c>
      <c r="AI29" s="86">
        <v>0</v>
      </c>
    </row>
    <row r="30" spans="1:38" customHeight="1" ht="15.75">
      <c r="A30" s="70">
        <v>0.229166666666667</v>
      </c>
      <c r="B30" s="71">
        <v>0.239583333333334</v>
      </c>
      <c r="C30" s="72">
        <v>49.98</v>
      </c>
      <c r="D30" s="73">
        <f>ROUND(C30,2)</f>
        <v>49.98</v>
      </c>
      <c r="E30" s="60">
        <v>351.69</v>
      </c>
      <c r="F30" s="60">
        <v>852.3205799999999</v>
      </c>
      <c r="G30" s="61">
        <f>ABS(F30)</f>
        <v>852.3205799999999</v>
      </c>
      <c r="H30" s="74">
        <v>-64.19906</v>
      </c>
      <c r="I30" s="63">
        <f>MAX(H30,-0.12*G30)</f>
        <v>-64.19906</v>
      </c>
      <c r="J30" s="63">
        <f>IF(ABS(G30)&lt;=10,0.5,IF(ABS(G30)&lt;=25,1,IF(ABS(G30)&lt;=100,2,10)))</f>
        <v>10</v>
      </c>
      <c r="K30" s="64">
        <f>IF(H30&lt;-J30,1,0)</f>
        <v>1</v>
      </c>
      <c r="L30" s="64">
        <f>IF(K30=K29,L29+K30,0)</f>
        <v>7</v>
      </c>
      <c r="M30" s="65">
        <f>IF(OR(L30=6,L30=12,L30=18,L30=24,L30=30,L30=36,L30=42,L30=48,L30=54,L30=60,L30=66,L30=72,L30=78,L30=84,L30=90,L30=96),1,0)</f>
        <v>0</v>
      </c>
      <c r="N30" s="65">
        <f>IF(H30&gt;J30,1,0)</f>
        <v>0</v>
      </c>
      <c r="O30" s="65">
        <f>IF(N30=N29,O29+N30,0)</f>
        <v>0</v>
      </c>
      <c r="P30" s="65">
        <f>IF(OR(O30=6,O30=12,O30=18,O30=24,O30=30,O30=36,O30=42,O30=48,O30=54,O30=60,O30=66,O30=72,O30=78,O30=84,O30=90,O30=96),1,0)</f>
        <v>0</v>
      </c>
      <c r="Q30" s="66">
        <f>M30+P30</f>
        <v>0</v>
      </c>
      <c r="R30" s="66">
        <f>Q30*ABS(S30)*0.1</f>
        <v>0</v>
      </c>
      <c r="S30" s="67">
        <f>I30*E30/40000</f>
        <v>-0.564454185285</v>
      </c>
      <c r="T30" s="60">
        <f>MIN($T$6/100*G30,150)</f>
        <v>102.2784696</v>
      </c>
      <c r="U30" s="60">
        <f>MIN($U$6/100*G30,200)</f>
        <v>127.848087</v>
      </c>
      <c r="V30" s="60">
        <f>MIN($V$6/100*G30,250)</f>
        <v>170.464116</v>
      </c>
      <c r="W30" s="60">
        <v>0.2</v>
      </c>
      <c r="X30" s="60">
        <v>0.2</v>
      </c>
      <c r="Y30" s="60">
        <v>0.6</v>
      </c>
      <c r="Z30" s="67">
        <f>IF(AND(D30&lt;49.85,H30&gt;0),$C$2*ABS(H30)/40000,(SUMPRODUCT(--(H30&gt;$T30:$V30),(H30-$T30:$V30),($W30:$Y30)))*E30/40000)</f>
        <v>0</v>
      </c>
      <c r="AA30" s="67">
        <f>IF(AND(C30&gt;=50.1,H30&lt;0),($A$2)*ABS(H30)/40000,0)</f>
        <v>0</v>
      </c>
      <c r="AB30" s="67">
        <f>S30+Z30+AA30</f>
        <v>-0.564454185285</v>
      </c>
      <c r="AC30" s="75" t="str">
        <f>IF(AB30&gt;=0,AB30,"")</f>
        <v/>
      </c>
      <c r="AD30" s="76">
        <f>IF(AB30&lt;0,AB30,"")</f>
        <v>-0.564454185285</v>
      </c>
      <c r="AE30" s="77"/>
      <c r="AF30" s="84"/>
      <c r="AG30" s="85">
        <f>ROUND((AG29-0.01),2)</f>
        <v>51.26</v>
      </c>
      <c r="AH30" s="87">
        <v>0</v>
      </c>
      <c r="AI30" s="86">
        <v>0</v>
      </c>
    </row>
    <row r="31" spans="1:38" customHeight="1" ht="15.75">
      <c r="A31" s="70">
        <v>0.239583333333333</v>
      </c>
      <c r="B31" s="71">
        <v>0.25</v>
      </c>
      <c r="C31" s="72">
        <v>50.04</v>
      </c>
      <c r="D31" s="73">
        <f>ROUND(C31,2)</f>
        <v>50.04</v>
      </c>
      <c r="E31" s="60">
        <v>57.53</v>
      </c>
      <c r="F31" s="60">
        <v>919.59453</v>
      </c>
      <c r="G31" s="61">
        <f>ABS(F31)</f>
        <v>919.59453</v>
      </c>
      <c r="H31" s="74">
        <v>-80.95229999999999</v>
      </c>
      <c r="I31" s="63">
        <f>MAX(H31,-0.12*G31)</f>
        <v>-80.95229999999999</v>
      </c>
      <c r="J31" s="63">
        <f>IF(ABS(G31)&lt;=10,0.5,IF(ABS(G31)&lt;=25,1,IF(ABS(G31)&lt;=100,2,10)))</f>
        <v>10</v>
      </c>
      <c r="K31" s="64">
        <f>IF(H31&lt;-J31,1,0)</f>
        <v>1</v>
      </c>
      <c r="L31" s="64">
        <f>IF(K31=K30,L30+K31,0)</f>
        <v>8</v>
      </c>
      <c r="M31" s="65">
        <f>IF(OR(L31=6,L31=12,L31=18,L31=24,L31=30,L31=36,L31=42,L31=48,L31=54,L31=60,L31=66,L31=72,L31=78,L31=84,L31=90,L31=96),1,0)</f>
        <v>0</v>
      </c>
      <c r="N31" s="65">
        <f>IF(H31&gt;J31,1,0)</f>
        <v>0</v>
      </c>
      <c r="O31" s="65">
        <f>IF(N31=N30,O30+N31,0)</f>
        <v>0</v>
      </c>
      <c r="P31" s="65">
        <f>IF(OR(O31=6,O31=12,O31=18,O31=24,O31=30,O31=36,O31=42,O31=48,O31=54,O31=60,O31=66,O31=72,O31=78,O31=84,O31=90,O31=96),1,0)</f>
        <v>0</v>
      </c>
      <c r="Q31" s="66">
        <f>M31+P31</f>
        <v>0</v>
      </c>
      <c r="R31" s="66">
        <f>Q31*ABS(S31)*0.1</f>
        <v>0</v>
      </c>
      <c r="S31" s="67">
        <f>I31*E31/40000</f>
        <v>-0.116429645475</v>
      </c>
      <c r="T31" s="60">
        <f>MIN($T$6/100*G31,150)</f>
        <v>110.3513436</v>
      </c>
      <c r="U31" s="60">
        <f>MIN($U$6/100*G31,200)</f>
        <v>137.9391795</v>
      </c>
      <c r="V31" s="60">
        <f>MIN($V$6/100*G31,250)</f>
        <v>183.918906</v>
      </c>
      <c r="W31" s="60">
        <v>0.2</v>
      </c>
      <c r="X31" s="60">
        <v>0.2</v>
      </c>
      <c r="Y31" s="60">
        <v>0.6</v>
      </c>
      <c r="Z31" s="67">
        <f>IF(AND(D31&lt;49.85,H31&gt;0),$C$2*ABS(H31)/40000,(SUMPRODUCT(--(H31&gt;$T31:$V31),(H31-$T31:$V31),($W31:$Y31)))*E31/40000)</f>
        <v>0</v>
      </c>
      <c r="AA31" s="67">
        <f>IF(AND(C31&gt;=50.1,H31&lt;0),($A$2)*ABS(H31)/40000,0)</f>
        <v>0</v>
      </c>
      <c r="AB31" s="67">
        <f>S31+Z31+AA31</f>
        <v>-0.116429645475</v>
      </c>
      <c r="AC31" s="75" t="str">
        <f>IF(AB31&gt;=0,AB31,"")</f>
        <v/>
      </c>
      <c r="AD31" s="76">
        <f>IF(AB31&lt;0,AB31,"")</f>
        <v>-0.116429645475</v>
      </c>
      <c r="AE31" s="77"/>
      <c r="AF31" s="84"/>
      <c r="AG31" s="85">
        <f>ROUND((AG30-0.01),2)</f>
        <v>51.25</v>
      </c>
      <c r="AH31" s="87">
        <v>0</v>
      </c>
      <c r="AI31" s="86">
        <v>0</v>
      </c>
    </row>
    <row r="32" spans="1:38" customHeight="1" ht="15.75">
      <c r="A32" s="70">
        <v>0.25</v>
      </c>
      <c r="B32" s="71">
        <v>0.260416666666667</v>
      </c>
      <c r="C32" s="72">
        <v>50.04</v>
      </c>
      <c r="D32" s="73">
        <f>ROUND(C32,2)</f>
        <v>50.04</v>
      </c>
      <c r="E32" s="60">
        <v>57.53</v>
      </c>
      <c r="F32" s="60">
        <v>998.52881</v>
      </c>
      <c r="G32" s="61">
        <f>ABS(F32)</f>
        <v>998.52881</v>
      </c>
      <c r="H32" s="74">
        <v>-103.8422</v>
      </c>
      <c r="I32" s="63">
        <f>MAX(H32,-0.12*G32)</f>
        <v>-103.8422</v>
      </c>
      <c r="J32" s="63">
        <f>IF(ABS(G32)&lt;=10,0.5,IF(ABS(G32)&lt;=25,1,IF(ABS(G32)&lt;=100,2,10)))</f>
        <v>10</v>
      </c>
      <c r="K32" s="64">
        <f>IF(H32&lt;-J32,1,0)</f>
        <v>1</v>
      </c>
      <c r="L32" s="64">
        <f>IF(K32=K31,L31+K32,0)</f>
        <v>9</v>
      </c>
      <c r="M32" s="65">
        <f>IF(OR(L32=6,L32=12,L32=18,L32=24,L32=30,L32=36,L32=42,L32=48,L32=54,L32=60,L32=66,L32=72,L32=78,L32=84,L32=90,L32=96),1,0)</f>
        <v>0</v>
      </c>
      <c r="N32" s="65">
        <f>IF(H32&gt;J32,1,0)</f>
        <v>0</v>
      </c>
      <c r="O32" s="65">
        <f>IF(N32=N31,O31+N32,0)</f>
        <v>0</v>
      </c>
      <c r="P32" s="65">
        <f>IF(OR(O32=6,O32=12,O32=18,O32=24,O32=30,O32=36,O32=42,O32=48,O32=54,O32=60,O32=66,O32=72,O32=78,O32=84,O32=90,O32=96),1,0)</f>
        <v>0</v>
      </c>
      <c r="Q32" s="66">
        <f>M32+P32</f>
        <v>0</v>
      </c>
      <c r="R32" s="66">
        <f>Q32*ABS(S32)*0.1</f>
        <v>0</v>
      </c>
      <c r="S32" s="67">
        <f>I32*E32/40000</f>
        <v>-0.14935104415</v>
      </c>
      <c r="T32" s="60">
        <f>MIN($T$6/100*G32,150)</f>
        <v>119.8234572</v>
      </c>
      <c r="U32" s="60">
        <f>MIN($U$6/100*G32,200)</f>
        <v>149.7793215</v>
      </c>
      <c r="V32" s="60">
        <f>MIN($V$6/100*G32,250)</f>
        <v>199.705762</v>
      </c>
      <c r="W32" s="60">
        <v>0.2</v>
      </c>
      <c r="X32" s="60">
        <v>0.2</v>
      </c>
      <c r="Y32" s="60">
        <v>0.6</v>
      </c>
      <c r="Z32" s="67">
        <f>IF(AND(D32&lt;49.85,H32&gt;0),$C$2*ABS(H32)/40000,(SUMPRODUCT(--(H32&gt;$T32:$V32),(H32-$T32:$V32),($W32:$Y32)))*E32/40000)</f>
        <v>0</v>
      </c>
      <c r="AA32" s="67">
        <f>IF(AND(C32&gt;=50.1,H32&lt;0),($A$2)*ABS(H32)/40000,0)</f>
        <v>0</v>
      </c>
      <c r="AB32" s="67">
        <f>S32+Z32+AA32</f>
        <v>-0.14935104415</v>
      </c>
      <c r="AC32" s="75" t="str">
        <f>IF(AB32&gt;=0,AB32,"")</f>
        <v/>
      </c>
      <c r="AD32" s="76">
        <f>IF(AB32&lt;0,AB32,"")</f>
        <v>-0.14935104415</v>
      </c>
      <c r="AE32" s="77"/>
      <c r="AF32" s="84"/>
      <c r="AG32" s="85">
        <f>ROUND((AG31-0.01),2)</f>
        <v>51.24</v>
      </c>
      <c r="AH32" s="87">
        <v>0</v>
      </c>
      <c r="AI32" s="86">
        <v>0</v>
      </c>
    </row>
    <row r="33" spans="1:38" customHeight="1" ht="15.75">
      <c r="A33" s="70">
        <v>0.260416666666667</v>
      </c>
      <c r="B33" s="71">
        <v>0.270833333333334</v>
      </c>
      <c r="C33" s="72">
        <v>50.05</v>
      </c>
      <c r="D33" s="73">
        <f>ROUND(C33,2)</f>
        <v>50.05</v>
      </c>
      <c r="E33" s="60">
        <v>0</v>
      </c>
      <c r="F33" s="60">
        <v>1112.88574</v>
      </c>
      <c r="G33" s="61">
        <f>ABS(F33)</f>
        <v>1112.88574</v>
      </c>
      <c r="H33" s="74">
        <v>-147.22292</v>
      </c>
      <c r="I33" s="63">
        <f>MAX(H33,-0.12*G33)</f>
        <v>-133.5462888</v>
      </c>
      <c r="J33" s="63">
        <f>IF(ABS(G33)&lt;=10,0.5,IF(ABS(G33)&lt;=25,1,IF(ABS(G33)&lt;=100,2,10)))</f>
        <v>10</v>
      </c>
      <c r="K33" s="64">
        <f>IF(H33&lt;-J33,1,0)</f>
        <v>1</v>
      </c>
      <c r="L33" s="64">
        <f>IF(K33=K32,L32+K33,0)</f>
        <v>10</v>
      </c>
      <c r="M33" s="65">
        <f>IF(OR(L33=6,L33=12,L33=18,L33=24,L33=30,L33=36,L33=42,L33=48,L33=54,L33=60,L33=66,L33=72,L33=78,L33=84,L33=90,L33=96),1,0)</f>
        <v>0</v>
      </c>
      <c r="N33" s="65">
        <f>IF(H33&gt;J33,1,0)</f>
        <v>0</v>
      </c>
      <c r="O33" s="65">
        <f>IF(N33=N32,O32+N33,0)</f>
        <v>0</v>
      </c>
      <c r="P33" s="65">
        <f>IF(OR(O33=6,O33=12,O33=18,O33=24,O33=30,O33=36,O33=42,O33=48,O33=54,O33=60,O33=66,O33=72,O33=78,O33=84,O33=90,O33=96),1,0)</f>
        <v>0</v>
      </c>
      <c r="Q33" s="66">
        <f>M33+P33</f>
        <v>0</v>
      </c>
      <c r="R33" s="66">
        <f>Q33*ABS(S33)*0.1</f>
        <v>0</v>
      </c>
      <c r="S33" s="67">
        <f>I33*E33/40000</f>
        <v>-0</v>
      </c>
      <c r="T33" s="60">
        <f>MIN($T$6/100*G33,150)</f>
        <v>133.5462888</v>
      </c>
      <c r="U33" s="60">
        <f>MIN($U$6/100*G33,200)</f>
        <v>166.932861</v>
      </c>
      <c r="V33" s="60">
        <f>MIN($V$6/100*G33,250)</f>
        <v>222.577148</v>
      </c>
      <c r="W33" s="60">
        <v>0.2</v>
      </c>
      <c r="X33" s="60">
        <v>0.2</v>
      </c>
      <c r="Y33" s="60">
        <v>0.6</v>
      </c>
      <c r="Z33" s="67">
        <f>IF(AND(D33&lt;49.85,H33&gt;0),$C$2*ABS(H33)/40000,(SUMPRODUCT(--(H33&gt;$T33:$V33),(H33-$T33:$V33),($W33:$Y33)))*E33/40000)</f>
        <v>0</v>
      </c>
      <c r="AA33" s="67">
        <f>IF(AND(C33&gt;=50.1,H33&lt;0),($A$2)*ABS(H33)/40000,0)</f>
        <v>0</v>
      </c>
      <c r="AB33" s="67">
        <f>S33+Z33+AA33</f>
        <v>0</v>
      </c>
      <c r="AC33" s="75">
        <f>IF(AB33&gt;=0,AB33,"")</f>
        <v>0</v>
      </c>
      <c r="AD33" s="76" t="str">
        <f>IF(AB33&lt;0,AB33,"")</f>
        <v/>
      </c>
      <c r="AE33" s="77"/>
      <c r="AF33" s="84"/>
      <c r="AG33" s="85">
        <f>ROUND((AG32-0.01),2)</f>
        <v>51.23</v>
      </c>
      <c r="AH33" s="87">
        <v>0</v>
      </c>
      <c r="AI33" s="86">
        <v>0</v>
      </c>
    </row>
    <row r="34" spans="1:38" customHeight="1" ht="15.75">
      <c r="A34" s="70">
        <v>0.270833333333333</v>
      </c>
      <c r="B34" s="71">
        <v>0.28125</v>
      </c>
      <c r="C34" s="72">
        <v>50.04</v>
      </c>
      <c r="D34" s="73">
        <f>ROUND(C34,2)</f>
        <v>50.04</v>
      </c>
      <c r="E34" s="60">
        <v>57.53</v>
      </c>
      <c r="F34" s="60">
        <v>1134.02864</v>
      </c>
      <c r="G34" s="61">
        <f>ABS(F34)</f>
        <v>1134.02864</v>
      </c>
      <c r="H34" s="74">
        <v>-89.14234999999999</v>
      </c>
      <c r="I34" s="63">
        <f>MAX(H34,-0.12*G34)</f>
        <v>-89.14234999999999</v>
      </c>
      <c r="J34" s="63">
        <f>IF(ABS(G34)&lt;=10,0.5,IF(ABS(G34)&lt;=25,1,IF(ABS(G34)&lt;=100,2,10)))</f>
        <v>10</v>
      </c>
      <c r="K34" s="64">
        <f>IF(H34&lt;-J34,1,0)</f>
        <v>1</v>
      </c>
      <c r="L34" s="64">
        <f>IF(K34=K33,L33+K34,0)</f>
        <v>11</v>
      </c>
      <c r="M34" s="65">
        <f>IF(OR(L34=6,L34=12,L34=18,L34=24,L34=30,L34=36,L34=42,L34=48,L34=54,L34=60,L34=66,L34=72,L34=78,L34=84,L34=90,L34=96),1,0)</f>
        <v>0</v>
      </c>
      <c r="N34" s="65">
        <f>IF(H34&gt;J34,1,0)</f>
        <v>0</v>
      </c>
      <c r="O34" s="65">
        <f>IF(N34=N33,O33+N34,0)</f>
        <v>0</v>
      </c>
      <c r="P34" s="65">
        <f>IF(OR(O34=6,O34=12,O34=18,O34=24,O34=30,O34=36,O34=42,O34=48,O34=54,O34=60,O34=66,O34=72,O34=78,O34=84,O34=90,O34=96),1,0)</f>
        <v>0</v>
      </c>
      <c r="Q34" s="66">
        <f>M34+P34</f>
        <v>0</v>
      </c>
      <c r="R34" s="66">
        <f>Q34*ABS(S34)*0.1</f>
        <v>0</v>
      </c>
      <c r="S34" s="67">
        <f>I34*E34/40000</f>
        <v>-0.1282089848875</v>
      </c>
      <c r="T34" s="60">
        <f>MIN($T$6/100*G34,150)</f>
        <v>136.0834368</v>
      </c>
      <c r="U34" s="60">
        <f>MIN($U$6/100*G34,200)</f>
        <v>170.104296</v>
      </c>
      <c r="V34" s="60">
        <f>MIN($V$6/100*G34,250)</f>
        <v>226.805728</v>
      </c>
      <c r="W34" s="60">
        <v>0.2</v>
      </c>
      <c r="X34" s="60">
        <v>0.2</v>
      </c>
      <c r="Y34" s="60">
        <v>0.6</v>
      </c>
      <c r="Z34" s="67">
        <f>IF(AND(D34&lt;49.85,H34&gt;0),$C$2*ABS(H34)/40000,(SUMPRODUCT(--(H34&gt;$T34:$V34),(H34-$T34:$V34),($W34:$Y34)))*E34/40000)</f>
        <v>0</v>
      </c>
      <c r="AA34" s="67">
        <f>IF(AND(C34&gt;=50.1,H34&lt;0),($A$2)*ABS(H34)/40000,0)</f>
        <v>0</v>
      </c>
      <c r="AB34" s="67">
        <f>S34+Z34+AA34</f>
        <v>-0.1282089848875</v>
      </c>
      <c r="AC34" s="75" t="str">
        <f>IF(AB34&gt;=0,AB34,"")</f>
        <v/>
      </c>
      <c r="AD34" s="76">
        <f>IF(AB34&lt;0,AB34,"")</f>
        <v>-0.1282089848875</v>
      </c>
      <c r="AE34" s="77"/>
      <c r="AF34" s="84"/>
      <c r="AG34" s="85">
        <f>ROUND((AG33-0.01),2)</f>
        <v>51.22</v>
      </c>
      <c r="AH34" s="87">
        <v>0</v>
      </c>
      <c r="AI34" s="86">
        <v>0</v>
      </c>
    </row>
    <row r="35" spans="1:38" customHeight="1" ht="15.75">
      <c r="A35" s="70">
        <v>0.28125</v>
      </c>
      <c r="B35" s="71">
        <v>0.291666666666667</v>
      </c>
      <c r="C35" s="72">
        <v>50.03</v>
      </c>
      <c r="D35" s="73">
        <f>ROUND(C35,2)</f>
        <v>50.03</v>
      </c>
      <c r="E35" s="60">
        <v>115.06</v>
      </c>
      <c r="F35" s="60">
        <v>1130.79148</v>
      </c>
      <c r="G35" s="61">
        <f>ABS(F35)</f>
        <v>1130.79148</v>
      </c>
      <c r="H35" s="74">
        <v>-16.46579</v>
      </c>
      <c r="I35" s="63">
        <f>MAX(H35,-0.12*G35)</f>
        <v>-16.46579</v>
      </c>
      <c r="J35" s="63">
        <f>IF(ABS(G35)&lt;=10,0.5,IF(ABS(G35)&lt;=25,1,IF(ABS(G35)&lt;=100,2,10)))</f>
        <v>10</v>
      </c>
      <c r="K35" s="64">
        <f>IF(H35&lt;-J35,1,0)</f>
        <v>1</v>
      </c>
      <c r="L35" s="64">
        <f>IF(K35=K34,L34+K35,0)</f>
        <v>12</v>
      </c>
      <c r="M35" s="65">
        <f>IF(OR(L35=6,L35=12,L35=18,L35=24,L35=30,L35=36,L35=42,L35=48,L35=54,L35=60,L35=66,L35=72,L35=78,L35=84,L35=90,L35=96),1,0)</f>
        <v>1</v>
      </c>
      <c r="N35" s="65">
        <f>IF(H35&gt;J35,1,0)</f>
        <v>0</v>
      </c>
      <c r="O35" s="65">
        <f>IF(N35=N34,O34+N35,0)</f>
        <v>0</v>
      </c>
      <c r="P35" s="65">
        <f>IF(OR(O35=6,O35=12,O35=18,O35=24,O35=30,O35=36,O35=42,O35=48,O35=54,O35=60,O35=66,O35=72,O35=78,O35=84,O35=90,O35=96),1,0)</f>
        <v>0</v>
      </c>
      <c r="Q35" s="66">
        <f>M35+P35</f>
        <v>1</v>
      </c>
      <c r="R35" s="66">
        <f>Q35*ABS(S35)*0.1</f>
        <v>0.0047363844935</v>
      </c>
      <c r="S35" s="67">
        <f>I35*E35/40000</f>
        <v>-0.047363844935</v>
      </c>
      <c r="T35" s="60">
        <f>MIN($T$6/100*G35,150)</f>
        <v>135.6949776</v>
      </c>
      <c r="U35" s="60">
        <f>MIN($U$6/100*G35,200)</f>
        <v>169.618722</v>
      </c>
      <c r="V35" s="60">
        <f>MIN($V$6/100*G35,250)</f>
        <v>226.158296</v>
      </c>
      <c r="W35" s="60">
        <v>0.2</v>
      </c>
      <c r="X35" s="60">
        <v>0.2</v>
      </c>
      <c r="Y35" s="60">
        <v>0.6</v>
      </c>
      <c r="Z35" s="67">
        <f>IF(AND(D35&lt;49.85,H35&gt;0),$C$2*ABS(H35)/40000,(SUMPRODUCT(--(H35&gt;$T35:$V35),(H35-$T35:$V35),($W35:$Y35)))*E35/40000)</f>
        <v>0</v>
      </c>
      <c r="AA35" s="67">
        <f>IF(AND(C35&gt;=50.1,H35&lt;0),($A$2)*ABS(H35)/40000,0)</f>
        <v>0</v>
      </c>
      <c r="AB35" s="67">
        <f>S35+Z35+AA35</f>
        <v>-0.047363844935</v>
      </c>
      <c r="AC35" s="75" t="str">
        <f>IF(AB35&gt;=0,AB35,"")</f>
        <v/>
      </c>
      <c r="AD35" s="76">
        <f>IF(AB35&lt;0,AB35,"")</f>
        <v>-0.047363844935</v>
      </c>
      <c r="AE35" s="77"/>
      <c r="AF35" s="84"/>
      <c r="AG35" s="85">
        <f>ROUND((AG34-0.01),2)</f>
        <v>51.21</v>
      </c>
      <c r="AH35" s="87">
        <v>0</v>
      </c>
      <c r="AI35" s="86">
        <v>0</v>
      </c>
    </row>
    <row r="36" spans="1:38" customHeight="1" ht="15.75">
      <c r="A36" s="70">
        <v>0.291666666666667</v>
      </c>
      <c r="B36" s="71">
        <v>0.302083333333334</v>
      </c>
      <c r="C36" s="72">
        <v>50.01</v>
      </c>
      <c r="D36" s="73">
        <f>ROUND(C36,2)</f>
        <v>50.01</v>
      </c>
      <c r="E36" s="60">
        <v>230.12</v>
      </c>
      <c r="F36" s="60">
        <v>1323.69828</v>
      </c>
      <c r="G36" s="61">
        <f>ABS(F36)</f>
        <v>1323.69828</v>
      </c>
      <c r="H36" s="74">
        <v>-105.44846</v>
      </c>
      <c r="I36" s="63">
        <f>MAX(H36,-0.12*G36)</f>
        <v>-105.44846</v>
      </c>
      <c r="J36" s="63">
        <f>IF(ABS(G36)&lt;=10,0.5,IF(ABS(G36)&lt;=25,1,IF(ABS(G36)&lt;=100,2,10)))</f>
        <v>10</v>
      </c>
      <c r="K36" s="64">
        <f>IF(H36&lt;-J36,1,0)</f>
        <v>1</v>
      </c>
      <c r="L36" s="64">
        <f>IF(K36=K35,L35+K36,0)</f>
        <v>13</v>
      </c>
      <c r="M36" s="65">
        <f>IF(OR(L36=6,L36=12,L36=18,L36=24,L36=30,L36=36,L36=42,L36=48,L36=54,L36=60,L36=66,L36=72,L36=78,L36=84,L36=90,L36=96),1,0)</f>
        <v>0</v>
      </c>
      <c r="N36" s="65">
        <f>IF(H36&gt;J36,1,0)</f>
        <v>0</v>
      </c>
      <c r="O36" s="65">
        <f>IF(N36=N35,O35+N36,0)</f>
        <v>0</v>
      </c>
      <c r="P36" s="65">
        <f>IF(OR(O36=6,O36=12,O36=18,O36=24,O36=30,O36=36,O36=42,O36=48,O36=54,O36=60,O36=66,O36=72,O36=78,O36=84,O36=90,O36=96),1,0)</f>
        <v>0</v>
      </c>
      <c r="Q36" s="66">
        <f>M36+P36</f>
        <v>0</v>
      </c>
      <c r="R36" s="66">
        <f>Q36*ABS(S36)*0.1</f>
        <v>0</v>
      </c>
      <c r="S36" s="67">
        <f>I36*E36/40000</f>
        <v>-0.6066449903800001</v>
      </c>
      <c r="T36" s="60">
        <f>MIN($T$6/100*G36,150)</f>
        <v>150</v>
      </c>
      <c r="U36" s="60">
        <f>MIN($U$6/100*G36,200)</f>
        <v>198.554742</v>
      </c>
      <c r="V36" s="60">
        <f>MIN($V$6/100*G36,250)</f>
        <v>250</v>
      </c>
      <c r="W36" s="60">
        <v>0.2</v>
      </c>
      <c r="X36" s="60">
        <v>0.2</v>
      </c>
      <c r="Y36" s="60">
        <v>0.6</v>
      </c>
      <c r="Z36" s="67">
        <f>IF(AND(D36&lt;49.85,H36&gt;0),$C$2*ABS(H36)/40000,(SUMPRODUCT(--(H36&gt;$T36:$V36),(H36-$T36:$V36),($W36:$Y36)))*E36/40000)</f>
        <v>0</v>
      </c>
      <c r="AA36" s="67">
        <f>IF(AND(C36&gt;=50.1,H36&lt;0),($A$2)*ABS(H36)/40000,0)</f>
        <v>0</v>
      </c>
      <c r="AB36" s="67">
        <f>S36+Z36+AA36</f>
        <v>-0.6066449903800001</v>
      </c>
      <c r="AC36" s="75" t="str">
        <f>IF(AB36&gt;=0,AB36,"")</f>
        <v/>
      </c>
      <c r="AD36" s="76">
        <f>IF(AB36&lt;0,AB36,"")</f>
        <v>-0.6066449903800001</v>
      </c>
      <c r="AE36" s="77"/>
      <c r="AF36" s="84"/>
      <c r="AG36" s="85">
        <f>ROUND((AG35-0.01),2)</f>
        <v>51.2</v>
      </c>
      <c r="AH36" s="87">
        <v>0</v>
      </c>
      <c r="AI36" s="86">
        <v>0</v>
      </c>
    </row>
    <row r="37" spans="1:38" customHeight="1" ht="15.75">
      <c r="A37" s="70">
        <v>0.302083333333333</v>
      </c>
      <c r="B37" s="71">
        <v>0.3125</v>
      </c>
      <c r="C37" s="72">
        <v>49.96</v>
      </c>
      <c r="D37" s="73">
        <f>ROUND(C37,2)</f>
        <v>49.96</v>
      </c>
      <c r="E37" s="60">
        <v>415.74</v>
      </c>
      <c r="F37" s="60">
        <v>1395.20468</v>
      </c>
      <c r="G37" s="61">
        <f>ABS(F37)</f>
        <v>1395.20468</v>
      </c>
      <c r="H37" s="74">
        <v>-77.94132999999999</v>
      </c>
      <c r="I37" s="63">
        <f>MAX(H37,-0.12*G37)</f>
        <v>-77.94132999999999</v>
      </c>
      <c r="J37" s="63">
        <f>IF(ABS(G37)&lt;=10,0.5,IF(ABS(G37)&lt;=25,1,IF(ABS(G37)&lt;=100,2,10)))</f>
        <v>10</v>
      </c>
      <c r="K37" s="64">
        <f>IF(H37&lt;-J37,1,0)</f>
        <v>1</v>
      </c>
      <c r="L37" s="64">
        <f>IF(K37=K36,L36+K37,0)</f>
        <v>14</v>
      </c>
      <c r="M37" s="65">
        <f>IF(OR(L37=6,L37=12,L37=18,L37=24,L37=30,L37=36,L37=42,L37=48,L37=54,L37=60,L37=66,L37=72,L37=78,L37=84,L37=90,L37=96),1,0)</f>
        <v>0</v>
      </c>
      <c r="N37" s="65">
        <f>IF(H37&gt;J37,1,0)</f>
        <v>0</v>
      </c>
      <c r="O37" s="65">
        <f>IF(N37=N36,O36+N37,0)</f>
        <v>0</v>
      </c>
      <c r="P37" s="65">
        <f>IF(OR(O37=6,O37=12,O37=18,O37=24,O37=30,O37=36,O37=42,O37=48,O37=54,O37=60,O37=66,O37=72,O37=78,O37=84,O37=90,O37=96),1,0)</f>
        <v>0</v>
      </c>
      <c r="Q37" s="66">
        <f>M37+P37</f>
        <v>0</v>
      </c>
      <c r="R37" s="66">
        <f>Q37*ABS(S37)*0.1</f>
        <v>0</v>
      </c>
      <c r="S37" s="67">
        <f>I37*E37/40000</f>
        <v>-0.810083213355</v>
      </c>
      <c r="T37" s="60">
        <f>MIN($T$6/100*G37,150)</f>
        <v>150</v>
      </c>
      <c r="U37" s="60">
        <f>MIN($U$6/100*G37,200)</f>
        <v>200</v>
      </c>
      <c r="V37" s="60">
        <f>MIN($V$6/100*G37,250)</f>
        <v>250</v>
      </c>
      <c r="W37" s="60">
        <v>0.2</v>
      </c>
      <c r="X37" s="60">
        <v>0.2</v>
      </c>
      <c r="Y37" s="60">
        <v>0.6</v>
      </c>
      <c r="Z37" s="67">
        <f>IF(AND(D37&lt;49.85,H37&gt;0),$C$2*ABS(H37)/40000,(SUMPRODUCT(--(H37&gt;$T37:$V37),(H37-$T37:$V37),($W37:$Y37)))*E37/40000)</f>
        <v>0</v>
      </c>
      <c r="AA37" s="67">
        <f>IF(AND(C37&gt;=50.1,H37&lt;0),($A$2)*ABS(H37)/40000,0)</f>
        <v>0</v>
      </c>
      <c r="AB37" s="67">
        <f>S37+Z37+AA37</f>
        <v>-0.810083213355</v>
      </c>
      <c r="AC37" s="75" t="str">
        <f>IF(AB37&gt;=0,AB37,"")</f>
        <v/>
      </c>
      <c r="AD37" s="76">
        <f>IF(AB37&lt;0,AB37,"")</f>
        <v>-0.810083213355</v>
      </c>
      <c r="AE37" s="77"/>
      <c r="AF37" s="84"/>
      <c r="AG37" s="85">
        <f>ROUND((AG36-0.01),2)</f>
        <v>51.19</v>
      </c>
      <c r="AH37" s="87">
        <v>0</v>
      </c>
      <c r="AI37" s="86">
        <v>0</v>
      </c>
    </row>
    <row r="38" spans="1:38" customHeight="1" ht="15.75">
      <c r="A38" s="70">
        <v>0.3125</v>
      </c>
      <c r="B38" s="71">
        <v>0.322916666666667</v>
      </c>
      <c r="C38" s="72">
        <v>49.95</v>
      </c>
      <c r="D38" s="73">
        <f>ROUND(C38,2)</f>
        <v>49.95</v>
      </c>
      <c r="E38" s="60">
        <v>447.76</v>
      </c>
      <c r="F38" s="60">
        <v>1277.10611</v>
      </c>
      <c r="G38" s="61">
        <f>ABS(F38)</f>
        <v>1277.10611</v>
      </c>
      <c r="H38" s="74">
        <v>57.86617</v>
      </c>
      <c r="I38" s="63">
        <f>MAX(H38,-0.12*G38)</f>
        <v>57.86617</v>
      </c>
      <c r="J38" s="63">
        <f>IF(ABS(G38)&lt;=10,0.5,IF(ABS(G38)&lt;=25,1,IF(ABS(G38)&lt;=100,2,10)))</f>
        <v>10</v>
      </c>
      <c r="K38" s="64">
        <f>IF(H38&lt;-J38,1,0)</f>
        <v>0</v>
      </c>
      <c r="L38" s="64">
        <f>IF(K38=K37,L37+K38,0)</f>
        <v>0</v>
      </c>
      <c r="M38" s="65">
        <f>IF(OR(L38=6,L38=12,L38=18,L38=24,L38=30,L38=36,L38=42,L38=48,L38=54,L38=60,L38=66,L38=72,L38=78,L38=84,L38=90,L38=96),1,0)</f>
        <v>0</v>
      </c>
      <c r="N38" s="65">
        <f>IF(H38&gt;J38,1,0)</f>
        <v>1</v>
      </c>
      <c r="O38" s="65">
        <f>IF(N38=N37,O37+N38,0)</f>
        <v>0</v>
      </c>
      <c r="P38" s="65">
        <f>IF(OR(O38=6,O38=12,O38=18,O38=24,O38=30,O38=36,O38=42,O38=48,O38=54,O38=60,O38=66,O38=72,O38=78,O38=84,O38=90,O38=96),1,0)</f>
        <v>0</v>
      </c>
      <c r="Q38" s="66">
        <f>M38+P38</f>
        <v>0</v>
      </c>
      <c r="R38" s="66">
        <f>Q38*ABS(S38)*0.1</f>
        <v>0</v>
      </c>
      <c r="S38" s="67">
        <f>I38*E38/40000</f>
        <v>0.6477539069799999</v>
      </c>
      <c r="T38" s="60">
        <f>MIN($T$6/100*G38,150)</f>
        <v>150</v>
      </c>
      <c r="U38" s="60">
        <f>MIN($U$6/100*G38,200)</f>
        <v>191.5659165</v>
      </c>
      <c r="V38" s="60">
        <f>MIN($V$6/100*G38,250)</f>
        <v>250</v>
      </c>
      <c r="W38" s="60">
        <v>0.2</v>
      </c>
      <c r="X38" s="60">
        <v>0.2</v>
      </c>
      <c r="Y38" s="60">
        <v>0.6</v>
      </c>
      <c r="Z38" s="67">
        <f>IF(AND(D38&lt;49.85,H38&gt;0),$C$2*ABS(H38)/40000,(SUMPRODUCT(--(H38&gt;$T38:$V38),(H38-$T38:$V38),($W38:$Y38)))*E38/40000)</f>
        <v>0</v>
      </c>
      <c r="AA38" s="67">
        <f>IF(AND(C38&gt;=50.1,H38&lt;0),($A$2)*ABS(H38)/40000,0)</f>
        <v>0</v>
      </c>
      <c r="AB38" s="67">
        <f>S38+Z38+AA38</f>
        <v>0.6477539069799999</v>
      </c>
      <c r="AC38" s="75">
        <f>IF(AB38&gt;=0,AB38,"")</f>
        <v>0.6477539069799999</v>
      </c>
      <c r="AD38" s="76" t="str">
        <f>IF(AB38&lt;0,AB38,"")</f>
        <v/>
      </c>
      <c r="AE38" s="77"/>
      <c r="AF38" s="88"/>
      <c r="AG38" s="85">
        <f>ROUND((AG37-0.01),2)</f>
        <v>51.18</v>
      </c>
      <c r="AH38" s="87">
        <v>0</v>
      </c>
      <c r="AI38" s="86">
        <v>0</v>
      </c>
    </row>
    <row r="39" spans="1:38" customHeight="1" ht="15.75">
      <c r="A39" s="70">
        <v>0.322916666666667</v>
      </c>
      <c r="B39" s="71">
        <v>0.333333333333334</v>
      </c>
      <c r="C39" s="72">
        <v>49.97</v>
      </c>
      <c r="D39" s="73">
        <f>ROUND(C39,2)</f>
        <v>49.97</v>
      </c>
      <c r="E39" s="60">
        <v>383.71</v>
      </c>
      <c r="F39" s="60">
        <v>1450.63191</v>
      </c>
      <c r="G39" s="61">
        <f>ABS(F39)</f>
        <v>1450.63191</v>
      </c>
      <c r="H39" s="74">
        <v>-80.31846</v>
      </c>
      <c r="I39" s="63">
        <f>MAX(H39,-0.12*G39)</f>
        <v>-80.31846</v>
      </c>
      <c r="J39" s="63">
        <f>IF(ABS(G39)&lt;=10,0.5,IF(ABS(G39)&lt;=25,1,IF(ABS(G39)&lt;=100,2,10)))</f>
        <v>10</v>
      </c>
      <c r="K39" s="64">
        <f>IF(H39&lt;-J39,1,0)</f>
        <v>1</v>
      </c>
      <c r="L39" s="64">
        <f>IF(K39=K38,L38+K39,0)</f>
        <v>0</v>
      </c>
      <c r="M39" s="65">
        <f>IF(OR(L39=6,L39=12,L39=18,L39=24,L39=30,L39=36,L39=42,L39=48,L39=54,L39=60,L39=66,L39=72,L39=78,L39=84,L39=90,L39=96),1,0)</f>
        <v>0</v>
      </c>
      <c r="N39" s="65">
        <f>IF(H39&gt;J39,1,0)</f>
        <v>0</v>
      </c>
      <c r="O39" s="65">
        <f>IF(N39=N38,O38+N39,0)</f>
        <v>0</v>
      </c>
      <c r="P39" s="65">
        <f>IF(OR(O39=6,O39=12,O39=18,O39=24,O39=30,O39=36,O39=42,O39=48,O39=54,O39=60,O39=66,O39=72,O39=78,O39=84,O39=90,O39=96),1,0)</f>
        <v>0</v>
      </c>
      <c r="Q39" s="66">
        <f>M39+P39</f>
        <v>0</v>
      </c>
      <c r="R39" s="66">
        <f>Q39*ABS(S39)*0.1</f>
        <v>0</v>
      </c>
      <c r="S39" s="67">
        <f>I39*E39/40000</f>
        <v>-0.770474907165</v>
      </c>
      <c r="T39" s="60">
        <f>MIN($T$6/100*G39,150)</f>
        <v>150</v>
      </c>
      <c r="U39" s="60">
        <f>MIN($U$6/100*G39,200)</f>
        <v>200</v>
      </c>
      <c r="V39" s="60">
        <f>MIN($V$6/100*G39,250)</f>
        <v>250</v>
      </c>
      <c r="W39" s="60">
        <v>0.2</v>
      </c>
      <c r="X39" s="60">
        <v>0.2</v>
      </c>
      <c r="Y39" s="60">
        <v>0.6</v>
      </c>
      <c r="Z39" s="67">
        <f>IF(AND(D39&lt;49.85,H39&gt;0),$C$2*ABS(H39)/40000,(SUMPRODUCT(--(H39&gt;$T39:$V39),(H39-$T39:$V39),($W39:$Y39)))*E39/40000)</f>
        <v>0</v>
      </c>
      <c r="AA39" s="67">
        <f>IF(AND(C39&gt;=50.1,H39&lt;0),($A$2)*ABS(H39)/40000,0)</f>
        <v>0</v>
      </c>
      <c r="AB39" s="67">
        <f>S39+Z39+AA39</f>
        <v>-0.770474907165</v>
      </c>
      <c r="AC39" s="75" t="str">
        <f>IF(AB39&gt;=0,AB39,"")</f>
        <v/>
      </c>
      <c r="AD39" s="76">
        <f>IF(AB39&lt;0,AB39,"")</f>
        <v>-0.770474907165</v>
      </c>
      <c r="AE39" s="77"/>
      <c r="AF39" s="89"/>
      <c r="AG39" s="85">
        <f>ROUND((AG38-0.01),2)</f>
        <v>51.17</v>
      </c>
      <c r="AH39" s="87">
        <v>0</v>
      </c>
      <c r="AI39" s="86">
        <v>0</v>
      </c>
    </row>
    <row r="40" spans="1:38" customHeight="1" ht="15.75">
      <c r="A40" s="70">
        <v>0.333333333333333</v>
      </c>
      <c r="B40" s="71">
        <v>0.34375</v>
      </c>
      <c r="C40" s="72">
        <v>50.02</v>
      </c>
      <c r="D40" s="73">
        <f>ROUND(C40,2)</f>
        <v>50.02</v>
      </c>
      <c r="E40" s="60">
        <v>172.59</v>
      </c>
      <c r="F40" s="60">
        <v>1452.14369</v>
      </c>
      <c r="G40" s="61">
        <f>ABS(F40)</f>
        <v>1452.14369</v>
      </c>
      <c r="H40" s="74">
        <v>-22.99132</v>
      </c>
      <c r="I40" s="63">
        <f>MAX(H40,-0.12*G40)</f>
        <v>-22.99132</v>
      </c>
      <c r="J40" s="63">
        <f>IF(ABS(G40)&lt;=10,0.5,IF(ABS(G40)&lt;=25,1,IF(ABS(G40)&lt;=100,2,10)))</f>
        <v>10</v>
      </c>
      <c r="K40" s="64">
        <f>IF(H40&lt;-J40,1,0)</f>
        <v>1</v>
      </c>
      <c r="L40" s="64">
        <f>IF(K40=K39,L39+K40,0)</f>
        <v>1</v>
      </c>
      <c r="M40" s="65">
        <f>IF(OR(L40=6,L40=12,L40=18,L40=24,L40=30,L40=36,L40=42,L40=48,L40=54,L40=60,L40=66,L40=72,L40=78,L40=84,L40=90,L40=96),1,0)</f>
        <v>0</v>
      </c>
      <c r="N40" s="65">
        <f>IF(H40&gt;J40,1,0)</f>
        <v>0</v>
      </c>
      <c r="O40" s="65">
        <f>IF(N40=N39,O39+N40,0)</f>
        <v>0</v>
      </c>
      <c r="P40" s="65">
        <f>IF(OR(O40=6,O40=12,O40=18,O40=24,O40=30,O40=36,O40=42,O40=48,O40=54,O40=60,O40=66,O40=72,O40=78,O40=84,O40=90,O40=96),1,0)</f>
        <v>0</v>
      </c>
      <c r="Q40" s="66">
        <f>M40+P40</f>
        <v>0</v>
      </c>
      <c r="R40" s="66">
        <f>Q40*ABS(S40)*0.1</f>
        <v>0</v>
      </c>
      <c r="S40" s="67">
        <f>I40*E40/40000</f>
        <v>-0.09920179797000001</v>
      </c>
      <c r="T40" s="60">
        <f>MIN($T$6/100*G40,150)</f>
        <v>150</v>
      </c>
      <c r="U40" s="60">
        <f>MIN($U$6/100*G40,200)</f>
        <v>200</v>
      </c>
      <c r="V40" s="60">
        <f>MIN($V$6/100*G40,250)</f>
        <v>250</v>
      </c>
      <c r="W40" s="60">
        <v>0.2</v>
      </c>
      <c r="X40" s="60">
        <v>0.2</v>
      </c>
      <c r="Y40" s="60">
        <v>0.6</v>
      </c>
      <c r="Z40" s="67">
        <f>IF(AND(D40&lt;49.85,H40&gt;0),$C$2*ABS(H40)/40000,(SUMPRODUCT(--(H40&gt;$T40:$V40),(H40-$T40:$V40),($W40:$Y40)))*E40/40000)</f>
        <v>0</v>
      </c>
      <c r="AA40" s="67">
        <f>IF(AND(C40&gt;=50.1,H40&lt;0),($A$2)*ABS(H40)/40000,0)</f>
        <v>0</v>
      </c>
      <c r="AB40" s="67">
        <f>S40+Z40+AA40</f>
        <v>-0.09920179797000001</v>
      </c>
      <c r="AC40" s="75" t="str">
        <f>IF(AB40&gt;=0,AB40,"")</f>
        <v/>
      </c>
      <c r="AD40" s="76">
        <f>IF(AB40&lt;0,AB40,"")</f>
        <v>-0.09920179797000001</v>
      </c>
      <c r="AE40" s="77"/>
      <c r="AF40" s="89"/>
      <c r="AG40" s="85">
        <f>ROUND((AG39-0.01),2)</f>
        <v>51.16</v>
      </c>
      <c r="AH40" s="87">
        <v>0</v>
      </c>
      <c r="AI40" s="86">
        <v>0</v>
      </c>
    </row>
    <row r="41" spans="1:38" customHeight="1" ht="15.75">
      <c r="A41" s="70">
        <v>0.34375</v>
      </c>
      <c r="B41" s="71">
        <v>0.354166666666667</v>
      </c>
      <c r="C41" s="72">
        <v>49.98</v>
      </c>
      <c r="D41" s="73">
        <f>ROUND(C41,2)</f>
        <v>49.98</v>
      </c>
      <c r="E41" s="60">
        <v>351.69</v>
      </c>
      <c r="F41" s="60">
        <v>1472.65613</v>
      </c>
      <c r="G41" s="61">
        <f>ABS(F41)</f>
        <v>1472.65613</v>
      </c>
      <c r="H41" s="74">
        <v>-20.34624</v>
      </c>
      <c r="I41" s="63">
        <f>MAX(H41,-0.12*G41)</f>
        <v>-20.34624</v>
      </c>
      <c r="J41" s="63">
        <f>IF(ABS(G41)&lt;=10,0.5,IF(ABS(G41)&lt;=25,1,IF(ABS(G41)&lt;=100,2,10)))</f>
        <v>10</v>
      </c>
      <c r="K41" s="64">
        <f>IF(H41&lt;-J41,1,0)</f>
        <v>1</v>
      </c>
      <c r="L41" s="64">
        <f>IF(K41=K40,L40+K41,0)</f>
        <v>2</v>
      </c>
      <c r="M41" s="65">
        <f>IF(OR(L41=6,L41=12,L41=18,L41=24,L41=30,L41=36,L41=42,L41=48,L41=54,L41=60,L41=66,L41=72,L41=78,L41=84,L41=90,L41=96),1,0)</f>
        <v>0</v>
      </c>
      <c r="N41" s="65">
        <f>IF(H41&gt;J41,1,0)</f>
        <v>0</v>
      </c>
      <c r="O41" s="65">
        <f>IF(N41=N40,O40+N41,0)</f>
        <v>0</v>
      </c>
      <c r="P41" s="65">
        <f>IF(OR(O41=6,O41=12,O41=18,O41=24,O41=30,O41=36,O41=42,O41=48,O41=54,O41=60,O41=66,O41=72,O41=78,O41=84,O41=90,O41=96),1,0)</f>
        <v>0</v>
      </c>
      <c r="Q41" s="66">
        <f>M41+P41</f>
        <v>0</v>
      </c>
      <c r="R41" s="66">
        <f>Q41*ABS(S41)*0.1</f>
        <v>0</v>
      </c>
      <c r="S41" s="67">
        <f>I41*E41/40000</f>
        <v>-0.17888922864</v>
      </c>
      <c r="T41" s="60">
        <f>MIN($T$6/100*G41,150)</f>
        <v>150</v>
      </c>
      <c r="U41" s="60">
        <f>MIN($U$6/100*G41,200)</f>
        <v>200</v>
      </c>
      <c r="V41" s="60">
        <f>MIN($V$6/100*G41,250)</f>
        <v>250</v>
      </c>
      <c r="W41" s="60">
        <v>0.2</v>
      </c>
      <c r="X41" s="60">
        <v>0.2</v>
      </c>
      <c r="Y41" s="60">
        <v>0.6</v>
      </c>
      <c r="Z41" s="67">
        <f>IF(AND(D41&lt;49.85,H41&gt;0),$C$2*ABS(H41)/40000,(SUMPRODUCT(--(H41&gt;$T41:$V41),(H41-$T41:$V41),($W41:$Y41)))*E41/40000)</f>
        <v>0</v>
      </c>
      <c r="AA41" s="67">
        <f>IF(AND(C41&gt;=50.1,H41&lt;0),($A$2)*ABS(H41)/40000,0)</f>
        <v>0</v>
      </c>
      <c r="AB41" s="67">
        <f>S41+Z41+AA41</f>
        <v>-0.17888922864</v>
      </c>
      <c r="AC41" s="75" t="str">
        <f>IF(AB41&gt;=0,AB41,"")</f>
        <v/>
      </c>
      <c r="AD41" s="76">
        <f>IF(AB41&lt;0,AB41,"")</f>
        <v>-0.17888922864</v>
      </c>
      <c r="AE41" s="77"/>
      <c r="AF41" s="89"/>
      <c r="AG41" s="85">
        <f>ROUND((AG40-0.01),2)</f>
        <v>51.15</v>
      </c>
      <c r="AH41" s="87">
        <v>0</v>
      </c>
      <c r="AI41" s="86">
        <v>0</v>
      </c>
    </row>
    <row r="42" spans="1:38" customHeight="1" ht="15.75">
      <c r="A42" s="70">
        <v>0.354166666666667</v>
      </c>
      <c r="B42" s="71">
        <v>0.364583333333334</v>
      </c>
      <c r="C42" s="72">
        <v>49.96</v>
      </c>
      <c r="D42" s="73">
        <f>ROUND(C42,2)</f>
        <v>49.96</v>
      </c>
      <c r="E42" s="60">
        <v>415.74</v>
      </c>
      <c r="F42" s="60">
        <v>1424.47581</v>
      </c>
      <c r="G42" s="61">
        <f>ABS(F42)</f>
        <v>1424.47581</v>
      </c>
      <c r="H42" s="74">
        <v>26.7969</v>
      </c>
      <c r="I42" s="63">
        <f>MAX(H42,-0.12*G42)</f>
        <v>26.7969</v>
      </c>
      <c r="J42" s="63">
        <f>IF(ABS(G42)&lt;=10,0.5,IF(ABS(G42)&lt;=25,1,IF(ABS(G42)&lt;=100,2,10)))</f>
        <v>10</v>
      </c>
      <c r="K42" s="64">
        <f>IF(H42&lt;-J42,1,0)</f>
        <v>0</v>
      </c>
      <c r="L42" s="64">
        <f>IF(K42=K41,L41+K42,0)</f>
        <v>0</v>
      </c>
      <c r="M42" s="65">
        <f>IF(OR(L42=6,L42=12,L42=18,L42=24,L42=30,L42=36,L42=42,L42=48,L42=54,L42=60,L42=66,L42=72,L42=78,L42=84,L42=90,L42=96),1,0)</f>
        <v>0</v>
      </c>
      <c r="N42" s="65">
        <f>IF(H42&gt;J42,1,0)</f>
        <v>1</v>
      </c>
      <c r="O42" s="65">
        <f>IF(N42=N41,O41+N42,0)</f>
        <v>0</v>
      </c>
      <c r="P42" s="65">
        <f>IF(OR(O42=6,O42=12,O42=18,O42=24,O42=30,O42=36,O42=42,O42=48,O42=54,O42=60,O42=66,O42=72,O42=78,O42=84,O42=90,O42=96),1,0)</f>
        <v>0</v>
      </c>
      <c r="Q42" s="66">
        <f>M42+P42</f>
        <v>0</v>
      </c>
      <c r="R42" s="66">
        <f>Q42*ABS(S42)*0.1</f>
        <v>0</v>
      </c>
      <c r="S42" s="67">
        <f>I42*E42/40000</f>
        <v>0.27851358015</v>
      </c>
      <c r="T42" s="60">
        <f>MIN($T$6/100*G42,150)</f>
        <v>150</v>
      </c>
      <c r="U42" s="60">
        <f>MIN($U$6/100*G42,200)</f>
        <v>200</v>
      </c>
      <c r="V42" s="60">
        <f>MIN($V$6/100*G42,250)</f>
        <v>250</v>
      </c>
      <c r="W42" s="60">
        <v>0.2</v>
      </c>
      <c r="X42" s="60">
        <v>0.2</v>
      </c>
      <c r="Y42" s="60">
        <v>0.6</v>
      </c>
      <c r="Z42" s="67">
        <f>IF(AND(D42&lt;49.85,H42&gt;0),$C$2*ABS(H42)/40000,(SUMPRODUCT(--(H42&gt;$T42:$V42),(H42-$T42:$V42),($W42:$Y42)))*E42/40000)</f>
        <v>0</v>
      </c>
      <c r="AA42" s="67">
        <f>IF(AND(C42&gt;=50.1,H42&lt;0),($A$2)*ABS(H42)/40000,0)</f>
        <v>0</v>
      </c>
      <c r="AB42" s="67">
        <f>S42+Z42+AA42</f>
        <v>0.27851358015</v>
      </c>
      <c r="AC42" s="75">
        <f>IF(AB42&gt;=0,AB42,"")</f>
        <v>0.27851358015</v>
      </c>
      <c r="AD42" s="76" t="str">
        <f>IF(AB42&lt;0,AB42,"")</f>
        <v/>
      </c>
      <c r="AE42" s="77"/>
      <c r="AF42" s="89"/>
      <c r="AG42" s="85">
        <f>ROUND((AG41-0.01),2)</f>
        <v>51.14</v>
      </c>
      <c r="AH42" s="87">
        <v>0</v>
      </c>
      <c r="AI42" s="86">
        <v>0</v>
      </c>
    </row>
    <row r="43" spans="1:38" customHeight="1" ht="15.75">
      <c r="A43" s="70">
        <v>0.364583333333333</v>
      </c>
      <c r="B43" s="71">
        <v>0.375</v>
      </c>
      <c r="C43" s="72">
        <v>49.96</v>
      </c>
      <c r="D43" s="73">
        <f>ROUND(C43,2)</f>
        <v>49.96</v>
      </c>
      <c r="E43" s="60">
        <v>415.74</v>
      </c>
      <c r="F43" s="60">
        <v>1368.10299</v>
      </c>
      <c r="G43" s="61">
        <f>ABS(F43)</f>
        <v>1368.10299</v>
      </c>
      <c r="H43" s="74">
        <v>89.50903</v>
      </c>
      <c r="I43" s="63">
        <f>MAX(H43,-0.12*G43)</f>
        <v>89.50903</v>
      </c>
      <c r="J43" s="63">
        <f>IF(ABS(G43)&lt;=10,0.5,IF(ABS(G43)&lt;=25,1,IF(ABS(G43)&lt;=100,2,10)))</f>
        <v>10</v>
      </c>
      <c r="K43" s="64">
        <f>IF(H43&lt;-J43,1,0)</f>
        <v>0</v>
      </c>
      <c r="L43" s="64">
        <f>IF(K43=K42,L42+K43,0)</f>
        <v>0</v>
      </c>
      <c r="M43" s="65">
        <f>IF(OR(L43=6,L43=12,L43=18,L43=24,L43=30,L43=36,L43=42,L43=48,L43=54,L43=60,L43=66,L43=72,L43=78,L43=84,L43=90,L43=96),1,0)</f>
        <v>0</v>
      </c>
      <c r="N43" s="65">
        <f>IF(H43&gt;J43,1,0)</f>
        <v>1</v>
      </c>
      <c r="O43" s="65">
        <f>IF(N43=N42,O42+N43,0)</f>
        <v>1</v>
      </c>
      <c r="P43" s="65">
        <f>IF(OR(O43=6,O43=12,O43=18,O43=24,O43=30,O43=36,O43=42,O43=48,O43=54,O43=60,O43=66,O43=72,O43=78,O43=84,O43=90,O43=96),1,0)</f>
        <v>0</v>
      </c>
      <c r="Q43" s="66">
        <f>M43+P43</f>
        <v>0</v>
      </c>
      <c r="R43" s="66">
        <f>Q43*ABS(S43)*0.1</f>
        <v>0</v>
      </c>
      <c r="S43" s="67">
        <f>I43*E43/40000</f>
        <v>0.930312103305</v>
      </c>
      <c r="T43" s="60">
        <f>MIN($T$6/100*G43,150)</f>
        <v>150</v>
      </c>
      <c r="U43" s="60">
        <f>MIN($U$6/100*G43,200)</f>
        <v>200</v>
      </c>
      <c r="V43" s="60">
        <f>MIN($V$6/100*G43,250)</f>
        <v>250</v>
      </c>
      <c r="W43" s="60">
        <v>0.2</v>
      </c>
      <c r="X43" s="60">
        <v>0.2</v>
      </c>
      <c r="Y43" s="60">
        <v>0.6</v>
      </c>
      <c r="Z43" s="67">
        <f>IF(AND(D43&lt;49.85,H43&gt;0),$C$2*ABS(H43)/40000,(SUMPRODUCT(--(H43&gt;$T43:$V43),(H43-$T43:$V43),($W43:$Y43)))*E43/40000)</f>
        <v>0</v>
      </c>
      <c r="AA43" s="67">
        <f>IF(AND(C43&gt;=50.1,H43&lt;0),($A$2)*ABS(H43)/40000,0)</f>
        <v>0</v>
      </c>
      <c r="AB43" s="67">
        <f>S43+Z43+AA43</f>
        <v>0.930312103305</v>
      </c>
      <c r="AC43" s="75">
        <f>IF(AB43&gt;=0,AB43,"")</f>
        <v>0.930312103305</v>
      </c>
      <c r="AD43" s="76" t="str">
        <f>IF(AB43&lt;0,AB43,"")</f>
        <v/>
      </c>
      <c r="AE43" s="77"/>
      <c r="AF43" s="89"/>
      <c r="AG43" s="85">
        <f>ROUND((AG42-0.01),2)</f>
        <v>51.13</v>
      </c>
      <c r="AH43" s="87">
        <v>0</v>
      </c>
      <c r="AI43" s="86">
        <v>0</v>
      </c>
      <c r="AK43" s="90"/>
    </row>
    <row r="44" spans="1:38" customHeight="1" ht="15.75">
      <c r="A44" s="70">
        <v>0.375</v>
      </c>
      <c r="B44" s="71">
        <v>0.385416666666667</v>
      </c>
      <c r="C44" s="72">
        <v>49.89</v>
      </c>
      <c r="D44" s="73">
        <f>ROUND(C44,2)</f>
        <v>49.89</v>
      </c>
      <c r="E44" s="60">
        <v>639.89</v>
      </c>
      <c r="F44" s="60">
        <v>1373.96969</v>
      </c>
      <c r="G44" s="61">
        <f>ABS(F44)</f>
        <v>1373.96969</v>
      </c>
      <c r="H44" s="74">
        <v>95.81811999999999</v>
      </c>
      <c r="I44" s="63">
        <f>MAX(H44,-0.12*G44)</f>
        <v>95.81811999999999</v>
      </c>
      <c r="J44" s="63">
        <f>IF(ABS(G44)&lt;=10,0.5,IF(ABS(G44)&lt;=25,1,IF(ABS(G44)&lt;=100,2,10)))</f>
        <v>10</v>
      </c>
      <c r="K44" s="64">
        <f>IF(H44&lt;-J44,1,0)</f>
        <v>0</v>
      </c>
      <c r="L44" s="64">
        <f>IF(K44=K43,L43+K44,0)</f>
        <v>0</v>
      </c>
      <c r="M44" s="65">
        <f>IF(OR(L44=6,L44=12,L44=18,L44=24,L44=30,L44=36,L44=42,L44=48,L44=54,L44=60,L44=66,L44=72,L44=78,L44=84,L44=90,L44=96),1,0)</f>
        <v>0</v>
      </c>
      <c r="N44" s="65">
        <f>IF(H44&gt;J44,1,0)</f>
        <v>1</v>
      </c>
      <c r="O44" s="65">
        <f>IF(N44=N43,O43+N44,0)</f>
        <v>2</v>
      </c>
      <c r="P44" s="65">
        <f>IF(OR(O44=6,O44=12,O44=18,O44=24,O44=30,O44=36,O44=42,O44=48,O44=54,O44=60,O44=66,O44=72,O44=78,O44=84,O44=90,O44=96),1,0)</f>
        <v>0</v>
      </c>
      <c r="Q44" s="66">
        <f>M44+P44</f>
        <v>0</v>
      </c>
      <c r="R44" s="66">
        <f>Q44*ABS(S44)*0.1</f>
        <v>0</v>
      </c>
      <c r="S44" s="67">
        <f>I44*E44/40000</f>
        <v>1.53282642017</v>
      </c>
      <c r="T44" s="60">
        <f>MIN($T$6/100*G44,150)</f>
        <v>150</v>
      </c>
      <c r="U44" s="60">
        <f>MIN($U$6/100*G44,200)</f>
        <v>200</v>
      </c>
      <c r="V44" s="60">
        <f>MIN($V$6/100*G44,250)</f>
        <v>250</v>
      </c>
      <c r="W44" s="60">
        <v>0.2</v>
      </c>
      <c r="X44" s="60">
        <v>0.2</v>
      </c>
      <c r="Y44" s="60">
        <v>0.6</v>
      </c>
      <c r="Z44" s="67">
        <f>IF(AND(D44&lt;49.85,H44&gt;0),$C$2*ABS(H44)/40000,(SUMPRODUCT(--(H44&gt;$T44:$V44),(H44-$T44:$V44),($W44:$Y44)))*E44/40000)</f>
        <v>0</v>
      </c>
      <c r="AA44" s="67">
        <f>IF(AND(C44&gt;=50.1,H44&lt;0),($A$2)*ABS(H44)/40000,0)</f>
        <v>0</v>
      </c>
      <c r="AB44" s="67">
        <f>S44+Z44+AA44</f>
        <v>1.53282642017</v>
      </c>
      <c r="AC44" s="75">
        <f>IF(AB44&gt;=0,AB44,"")</f>
        <v>1.53282642017</v>
      </c>
      <c r="AD44" s="76" t="str">
        <f>IF(AB44&lt;0,AB44,"")</f>
        <v/>
      </c>
      <c r="AE44" s="77"/>
      <c r="AF44" s="89"/>
      <c r="AG44" s="85">
        <f>ROUND((AG43-0.01),2)</f>
        <v>51.12</v>
      </c>
      <c r="AH44" s="87">
        <v>0</v>
      </c>
      <c r="AI44" s="86">
        <v>0</v>
      </c>
    </row>
    <row r="45" spans="1:38" customHeight="1" ht="15.75">
      <c r="A45" s="70">
        <v>0.385416666666667</v>
      </c>
      <c r="B45" s="71">
        <v>0.395833333333334</v>
      </c>
      <c r="C45" s="72">
        <v>49.83</v>
      </c>
      <c r="D45" s="73">
        <f>ROUND(C45,2)</f>
        <v>49.83</v>
      </c>
      <c r="E45" s="60">
        <v>800</v>
      </c>
      <c r="F45" s="60">
        <v>1279.15209</v>
      </c>
      <c r="G45" s="61">
        <f>ABS(F45)</f>
        <v>1279.15209</v>
      </c>
      <c r="H45" s="74">
        <v>101.01531</v>
      </c>
      <c r="I45" s="63">
        <f>MAX(H45,-0.12*G45)</f>
        <v>101.01531</v>
      </c>
      <c r="J45" s="63">
        <f>IF(ABS(G45)&lt;=10,0.5,IF(ABS(G45)&lt;=25,1,IF(ABS(G45)&lt;=100,2,10)))</f>
        <v>10</v>
      </c>
      <c r="K45" s="64">
        <f>IF(H45&lt;-J45,1,0)</f>
        <v>0</v>
      </c>
      <c r="L45" s="64">
        <f>IF(K45=K44,L44+K45,0)</f>
        <v>0</v>
      </c>
      <c r="M45" s="65">
        <f>IF(OR(L45=6,L45=12,L45=18,L45=24,L45=30,L45=36,L45=42,L45=48,L45=54,L45=60,L45=66,L45=72,L45=78,L45=84,L45=90,L45=96),1,0)</f>
        <v>0</v>
      </c>
      <c r="N45" s="65">
        <f>IF(H45&gt;J45,1,0)</f>
        <v>1</v>
      </c>
      <c r="O45" s="65">
        <f>IF(N45=N44,O44+N45,0)</f>
        <v>3</v>
      </c>
      <c r="P45" s="65">
        <f>IF(OR(O45=6,O45=12,O45=18,O45=24,O45=30,O45=36,O45=42,O45=48,O45=54,O45=60,O45=66,O45=72,O45=78,O45=84,O45=90,O45=96),1,0)</f>
        <v>0</v>
      </c>
      <c r="Q45" s="66">
        <f>M45+P45</f>
        <v>0</v>
      </c>
      <c r="R45" s="66">
        <f>Q45*ABS(S45)*0.1</f>
        <v>0</v>
      </c>
      <c r="S45" s="67">
        <f>I45*E45/40000</f>
        <v>2.0203062</v>
      </c>
      <c r="T45" s="60">
        <f>MIN($T$6/100*G45,150)</f>
        <v>150</v>
      </c>
      <c r="U45" s="60">
        <f>MIN($U$6/100*G45,200)</f>
        <v>191.8728135</v>
      </c>
      <c r="V45" s="60">
        <f>MIN($V$6/100*G45,250)</f>
        <v>250</v>
      </c>
      <c r="W45" s="60">
        <v>0.2</v>
      </c>
      <c r="X45" s="60">
        <v>0.2</v>
      </c>
      <c r="Y45" s="60">
        <v>0.6</v>
      </c>
      <c r="Z45" s="67">
        <f>IF(AND(D45&lt;49.85,H45&gt;0),$C$2*ABS(H45)/40000,(SUMPRODUCT(--(H45&gt;$T45:$V45),(H45-$T45:$V45),($W45:$Y45)))*E45/40000)</f>
        <v>2.0203062</v>
      </c>
      <c r="AA45" s="67">
        <f>IF(AND(C45&gt;=50.1,H45&lt;0),($A$2)*ABS(H45)/40000,0)</f>
        <v>0</v>
      </c>
      <c r="AB45" s="67">
        <f>S45+Z45+AA45</f>
        <v>4.0406124</v>
      </c>
      <c r="AC45" s="75">
        <f>IF(AB45&gt;=0,AB45,"")</f>
        <v>4.0406124</v>
      </c>
      <c r="AD45" s="76" t="str">
        <f>IF(AB45&lt;0,AB45,"")</f>
        <v/>
      </c>
      <c r="AE45" s="77"/>
      <c r="AF45" s="89"/>
      <c r="AG45" s="85">
        <f>ROUND((AG44-0.01),2)</f>
        <v>51.11</v>
      </c>
      <c r="AH45" s="87">
        <v>0</v>
      </c>
      <c r="AI45" s="86">
        <v>0</v>
      </c>
    </row>
    <row r="46" spans="1:38" customHeight="1" ht="15.75">
      <c r="A46" s="70">
        <v>0.395833333333333</v>
      </c>
      <c r="B46" s="71">
        <v>0.40625</v>
      </c>
      <c r="C46" s="72">
        <v>49.92</v>
      </c>
      <c r="D46" s="73">
        <f>ROUND(C46,2)</f>
        <v>49.92</v>
      </c>
      <c r="E46" s="60">
        <v>543.8200000000001</v>
      </c>
      <c r="F46" s="60">
        <v>1317.99025</v>
      </c>
      <c r="G46" s="61">
        <f>ABS(F46)</f>
        <v>1317.99025</v>
      </c>
      <c r="H46" s="74">
        <v>40.94359</v>
      </c>
      <c r="I46" s="63">
        <f>MAX(H46,-0.12*G46)</f>
        <v>40.94359</v>
      </c>
      <c r="J46" s="63">
        <f>IF(ABS(G46)&lt;=10,0.5,IF(ABS(G46)&lt;=25,1,IF(ABS(G46)&lt;=100,2,10)))</f>
        <v>10</v>
      </c>
      <c r="K46" s="64">
        <f>IF(H46&lt;-J46,1,0)</f>
        <v>0</v>
      </c>
      <c r="L46" s="64">
        <f>IF(K46=K45,L45+K46,0)</f>
        <v>0</v>
      </c>
      <c r="M46" s="65">
        <f>IF(OR(L46=6,L46=12,L46=18,L46=24,L46=30,L46=36,L46=42,L46=48,L46=54,L46=60,L46=66,L46=72,L46=78,L46=84,L46=90,L46=96),1,0)</f>
        <v>0</v>
      </c>
      <c r="N46" s="65">
        <f>IF(H46&gt;J46,1,0)</f>
        <v>1</v>
      </c>
      <c r="O46" s="65">
        <f>IF(N46=N45,O45+N46,0)</f>
        <v>4</v>
      </c>
      <c r="P46" s="65">
        <f>IF(OR(O46=6,O46=12,O46=18,O46=24,O46=30,O46=36,O46=42,O46=48,O46=54,O46=60,O46=66,O46=72,O46=78,O46=84,O46=90,O46=96),1,0)</f>
        <v>0</v>
      </c>
      <c r="Q46" s="66">
        <f>M46+P46</f>
        <v>0</v>
      </c>
      <c r="R46" s="66">
        <f>Q46*ABS(S46)*0.1</f>
        <v>0</v>
      </c>
      <c r="S46" s="67">
        <f>I46*E46/40000</f>
        <v>0.5566485778450001</v>
      </c>
      <c r="T46" s="60">
        <f>MIN($T$6/100*G46,150)</f>
        <v>150</v>
      </c>
      <c r="U46" s="60">
        <f>MIN($U$6/100*G46,200)</f>
        <v>197.6985375</v>
      </c>
      <c r="V46" s="60">
        <f>MIN($V$6/100*G46,250)</f>
        <v>250</v>
      </c>
      <c r="W46" s="60">
        <v>0.2</v>
      </c>
      <c r="X46" s="60">
        <v>0.2</v>
      </c>
      <c r="Y46" s="60">
        <v>0.6</v>
      </c>
      <c r="Z46" s="67">
        <f>IF(AND(D46&lt;49.85,H46&gt;0),$C$2*ABS(H46)/40000,(SUMPRODUCT(--(H46&gt;$T46:$V46),(H46-$T46:$V46),($W46:$Y46)))*E46/40000)</f>
        <v>0</v>
      </c>
      <c r="AA46" s="67">
        <f>IF(AND(C46&gt;=50.1,H46&lt;0),($A$2)*ABS(H46)/40000,0)</f>
        <v>0</v>
      </c>
      <c r="AB46" s="67">
        <f>S46+Z46+AA46</f>
        <v>0.5566485778450001</v>
      </c>
      <c r="AC46" s="75">
        <f>IF(AB46&gt;=0,AB46,"")</f>
        <v>0.5566485778450001</v>
      </c>
      <c r="AD46" s="76" t="str">
        <f>IF(AB46&lt;0,AB46,"")</f>
        <v/>
      </c>
      <c r="AE46" s="77"/>
      <c r="AF46" s="89"/>
      <c r="AG46" s="85">
        <f>ROUND((AG45-0.01),2)</f>
        <v>51.1</v>
      </c>
      <c r="AH46" s="87">
        <v>0</v>
      </c>
      <c r="AI46" s="86">
        <v>0</v>
      </c>
    </row>
    <row r="47" spans="1:38" customHeight="1" ht="15.75">
      <c r="A47" s="70">
        <v>0.40625</v>
      </c>
      <c r="B47" s="71">
        <v>0.416666666666667</v>
      </c>
      <c r="C47" s="72">
        <v>50.02</v>
      </c>
      <c r="D47" s="73">
        <f>ROUND(C47,2)</f>
        <v>50.02</v>
      </c>
      <c r="E47" s="60">
        <v>172.59</v>
      </c>
      <c r="F47" s="60">
        <v>1338.02937</v>
      </c>
      <c r="G47" s="61">
        <f>ABS(F47)</f>
        <v>1338.02937</v>
      </c>
      <c r="H47" s="74">
        <v>43.53559</v>
      </c>
      <c r="I47" s="63">
        <f>MAX(H47,-0.12*G47)</f>
        <v>43.53559</v>
      </c>
      <c r="J47" s="63">
        <f>IF(ABS(G47)&lt;=10,0.5,IF(ABS(G47)&lt;=25,1,IF(ABS(G47)&lt;=100,2,10)))</f>
        <v>10</v>
      </c>
      <c r="K47" s="64">
        <f>IF(H47&lt;-J47,1,0)</f>
        <v>0</v>
      </c>
      <c r="L47" s="64">
        <f>IF(K47=K46,L46+K47,0)</f>
        <v>0</v>
      </c>
      <c r="M47" s="65">
        <f>IF(OR(L47=6,L47=12,L47=18,L47=24,L47=30,L47=36,L47=42,L47=48,L47=54,L47=60,L47=66,L47=72,L47=78,L47=84,L47=90,L47=96),1,0)</f>
        <v>0</v>
      </c>
      <c r="N47" s="65">
        <f>IF(H47&gt;J47,1,0)</f>
        <v>1</v>
      </c>
      <c r="O47" s="65">
        <f>IF(N47=N46,O46+N47,0)</f>
        <v>5</v>
      </c>
      <c r="P47" s="65">
        <f>IF(OR(O47=6,O47=12,O47=18,O47=24,O47=30,O47=36,O47=42,O47=48,O47=54,O47=60,O47=66,O47=72,O47=78,O47=84,O47=90,O47=96),1,0)</f>
        <v>0</v>
      </c>
      <c r="Q47" s="66">
        <f>M47+P47</f>
        <v>0</v>
      </c>
      <c r="R47" s="66">
        <f>Q47*ABS(S47)*0.1</f>
        <v>0</v>
      </c>
      <c r="S47" s="67">
        <f>I47*E47/40000</f>
        <v>0.1878451869525</v>
      </c>
      <c r="T47" s="60">
        <f>MIN($T$6/100*G47,150)</f>
        <v>150</v>
      </c>
      <c r="U47" s="60">
        <f>MIN($U$6/100*G47,200)</f>
        <v>200</v>
      </c>
      <c r="V47" s="60">
        <f>MIN($V$6/100*G47,250)</f>
        <v>250</v>
      </c>
      <c r="W47" s="60">
        <v>0.2</v>
      </c>
      <c r="X47" s="60">
        <v>0.2</v>
      </c>
      <c r="Y47" s="60">
        <v>0.6</v>
      </c>
      <c r="Z47" s="67">
        <f>IF(AND(D47&lt;49.85,H47&gt;0),$C$2*ABS(H47)/40000,(SUMPRODUCT(--(H47&gt;$T47:$V47),(H47-$T47:$V47),($W47:$Y47)))*E47/40000)</f>
        <v>0</v>
      </c>
      <c r="AA47" s="67">
        <f>IF(AND(C47&gt;=50.1,H47&lt;0),($A$2)*ABS(H47)/40000,0)</f>
        <v>0</v>
      </c>
      <c r="AB47" s="67">
        <f>S47+Z47+AA47</f>
        <v>0.1878451869525</v>
      </c>
      <c r="AC47" s="75">
        <f>IF(AB47&gt;=0,AB47,"")</f>
        <v>0.1878451869525</v>
      </c>
      <c r="AD47" s="76" t="str">
        <f>IF(AB47&lt;0,AB47,"")</f>
        <v/>
      </c>
      <c r="AE47" s="77"/>
      <c r="AF47" s="89"/>
      <c r="AG47" s="85">
        <f>ROUND((AG46-0.01),2)</f>
        <v>51.09</v>
      </c>
      <c r="AH47" s="87">
        <v>0</v>
      </c>
      <c r="AI47" s="86">
        <v>0</v>
      </c>
    </row>
    <row r="48" spans="1:38" customHeight="1" ht="15.75">
      <c r="A48" s="70">
        <v>0.416666666666667</v>
      </c>
      <c r="B48" s="71">
        <v>0.427083333333334</v>
      </c>
      <c r="C48" s="72">
        <v>49.98</v>
      </c>
      <c r="D48" s="73">
        <f>ROUND(C48,2)</f>
        <v>49.98</v>
      </c>
      <c r="E48" s="60">
        <v>351.69</v>
      </c>
      <c r="F48" s="60">
        <v>1358.63801</v>
      </c>
      <c r="G48" s="61">
        <f>ABS(F48)</f>
        <v>1358.63801</v>
      </c>
      <c r="H48" s="74">
        <v>37.23062</v>
      </c>
      <c r="I48" s="63">
        <f>MAX(H48,-0.12*G48)</f>
        <v>37.23062</v>
      </c>
      <c r="J48" s="63">
        <f>IF(ABS(G48)&lt;=10,0.5,IF(ABS(G48)&lt;=25,1,IF(ABS(G48)&lt;=100,2,10)))</f>
        <v>10</v>
      </c>
      <c r="K48" s="64">
        <f>IF(H48&lt;-J48,1,0)</f>
        <v>0</v>
      </c>
      <c r="L48" s="64">
        <f>IF(K48=K47,L47+K48,0)</f>
        <v>0</v>
      </c>
      <c r="M48" s="65">
        <f>IF(OR(L48=6,L48=12,L48=18,L48=24,L48=30,L48=36,L48=42,L48=48,L48=54,L48=60,L48=66,L48=72,L48=78,L48=84,L48=90,L48=96),1,0)</f>
        <v>0</v>
      </c>
      <c r="N48" s="65">
        <f>IF(H48&gt;J48,1,0)</f>
        <v>1</v>
      </c>
      <c r="O48" s="65">
        <f>IF(N48=N47,O47+N48,0)</f>
        <v>6</v>
      </c>
      <c r="P48" s="65">
        <f>IF(OR(O48=6,O48=12,O48=18,O48=24,O48=30,O48=36,O48=42,O48=48,O48=54,O48=60,O48=66,O48=72,O48=78,O48=84,O48=90,O48=96),1,0)</f>
        <v>1</v>
      </c>
      <c r="Q48" s="66">
        <f>M48+P48</f>
        <v>1</v>
      </c>
      <c r="R48" s="66">
        <f>Q48*ABS(S48)*0.1</f>
        <v>0.03273409186950001</v>
      </c>
      <c r="S48" s="67">
        <f>I48*E48/40000</f>
        <v>0.327340918695</v>
      </c>
      <c r="T48" s="60">
        <f>MIN($T$6/100*G48,150)</f>
        <v>150</v>
      </c>
      <c r="U48" s="60">
        <f>MIN($U$6/100*G48,200)</f>
        <v>200</v>
      </c>
      <c r="V48" s="60">
        <f>MIN($V$6/100*G48,250)</f>
        <v>250</v>
      </c>
      <c r="W48" s="60">
        <v>0.2</v>
      </c>
      <c r="X48" s="60">
        <v>0.2</v>
      </c>
      <c r="Y48" s="60">
        <v>0.6</v>
      </c>
      <c r="Z48" s="67">
        <f>IF(AND(D48&lt;49.85,H48&gt;0),$C$2*ABS(H48)/40000,(SUMPRODUCT(--(H48&gt;$T48:$V48),(H48-$T48:$V48),($W48:$Y48)))*E48/40000)</f>
        <v>0</v>
      </c>
      <c r="AA48" s="67">
        <f>IF(AND(C48&gt;=50.1,H48&lt;0),($A$2)*ABS(H48)/40000,0)</f>
        <v>0</v>
      </c>
      <c r="AB48" s="67">
        <f>S48+Z48+AA48</f>
        <v>0.327340918695</v>
      </c>
      <c r="AC48" s="75">
        <f>IF(AB48&gt;=0,AB48,"")</f>
        <v>0.327340918695</v>
      </c>
      <c r="AD48" s="76" t="str">
        <f>IF(AB48&lt;0,AB48,"")</f>
        <v/>
      </c>
      <c r="AE48" s="77"/>
      <c r="AF48" s="89"/>
      <c r="AG48" s="85">
        <f>ROUND((AG47-0.01),2)</f>
        <v>51.08</v>
      </c>
      <c r="AH48" s="87">
        <v>0</v>
      </c>
      <c r="AI48" s="86">
        <v>0</v>
      </c>
    </row>
    <row r="49" spans="1:38" customHeight="1" ht="15.75">
      <c r="A49" s="70">
        <v>0.427083333333333</v>
      </c>
      <c r="B49" s="71">
        <v>0.4375</v>
      </c>
      <c r="C49" s="72">
        <v>50</v>
      </c>
      <c r="D49" s="73">
        <f>ROUND(C49,2)</f>
        <v>50</v>
      </c>
      <c r="E49" s="60">
        <v>287.65</v>
      </c>
      <c r="F49" s="60">
        <v>1331.17865</v>
      </c>
      <c r="G49" s="61">
        <f>ABS(F49)</f>
        <v>1331.17865</v>
      </c>
      <c r="H49" s="74">
        <v>7.81136</v>
      </c>
      <c r="I49" s="63">
        <f>MAX(H49,-0.12*G49)</f>
        <v>7.81136</v>
      </c>
      <c r="J49" s="63">
        <f>IF(ABS(G49)&lt;=10,0.5,IF(ABS(G49)&lt;=25,1,IF(ABS(G49)&lt;=100,2,10)))</f>
        <v>10</v>
      </c>
      <c r="K49" s="64">
        <f>IF(H49&lt;-J49,1,0)</f>
        <v>0</v>
      </c>
      <c r="L49" s="64">
        <f>IF(K49=K48,L48+K49,0)</f>
        <v>0</v>
      </c>
      <c r="M49" s="65">
        <f>IF(OR(L49=6,L49=12,L49=18,L49=24,L49=30,L49=36,L49=42,L49=48,L49=54,L49=60,L49=66,L49=72,L49=78,L49=84,L49=90,L49=96),1,0)</f>
        <v>0</v>
      </c>
      <c r="N49" s="65">
        <f>IF(H49&gt;J49,1,0)</f>
        <v>0</v>
      </c>
      <c r="O49" s="65">
        <f>IF(N49=N48,O48+N49,0)</f>
        <v>0</v>
      </c>
      <c r="P49" s="65">
        <f>IF(OR(O49=6,O49=12,O49=18,O49=24,O49=30,O49=36,O49=42,O49=48,O49=54,O49=60,O49=66,O49=72,O49=78,O49=84,O49=90,O49=96),1,0)</f>
        <v>0</v>
      </c>
      <c r="Q49" s="66">
        <f>M49+P49</f>
        <v>0</v>
      </c>
      <c r="R49" s="66">
        <f>Q49*ABS(S49)*0.1</f>
        <v>0</v>
      </c>
      <c r="S49" s="67">
        <f>I49*E49/40000</f>
        <v>0.0561734426</v>
      </c>
      <c r="T49" s="60">
        <f>MIN($T$6/100*G49,150)</f>
        <v>150</v>
      </c>
      <c r="U49" s="60">
        <f>MIN($U$6/100*G49,200)</f>
        <v>199.6767975</v>
      </c>
      <c r="V49" s="60">
        <f>MIN($V$6/100*G49,250)</f>
        <v>250</v>
      </c>
      <c r="W49" s="60">
        <v>0.2</v>
      </c>
      <c r="X49" s="60">
        <v>0.2</v>
      </c>
      <c r="Y49" s="60">
        <v>0.6</v>
      </c>
      <c r="Z49" s="67">
        <f>IF(AND(D49&lt;49.85,H49&gt;0),$C$2*ABS(H49)/40000,(SUMPRODUCT(--(H49&gt;$T49:$V49),(H49-$T49:$V49),($W49:$Y49)))*E49/40000)</f>
        <v>0</v>
      </c>
      <c r="AA49" s="67">
        <f>IF(AND(C49&gt;=50.1,H49&lt;0),($A$2)*ABS(H49)/40000,0)</f>
        <v>0</v>
      </c>
      <c r="AB49" s="67">
        <f>S49+Z49+AA49</f>
        <v>0.0561734426</v>
      </c>
      <c r="AC49" s="75">
        <f>IF(AB49&gt;=0,AB49,"")</f>
        <v>0.0561734426</v>
      </c>
      <c r="AD49" s="76" t="str">
        <f>IF(AB49&lt;0,AB49,"")</f>
        <v/>
      </c>
      <c r="AE49" s="77"/>
      <c r="AF49" s="89"/>
      <c r="AG49" s="91">
        <f>ROUND((AG48-0.01),2)</f>
        <v>51.07</v>
      </c>
      <c r="AH49" s="87">
        <v>0</v>
      </c>
      <c r="AI49" s="86">
        <v>0</v>
      </c>
    </row>
    <row r="50" spans="1:38" customHeight="1" ht="15.75">
      <c r="A50" s="70">
        <v>0.4375</v>
      </c>
      <c r="B50" s="71">
        <v>0.447916666666667</v>
      </c>
      <c r="C50" s="72">
        <v>50.05</v>
      </c>
      <c r="D50" s="73">
        <f>ROUND(C50,2)</f>
        <v>50.05</v>
      </c>
      <c r="E50" s="60">
        <v>0</v>
      </c>
      <c r="F50" s="60">
        <v>1316.0059</v>
      </c>
      <c r="G50" s="61">
        <f>ABS(F50)</f>
        <v>1316.0059</v>
      </c>
      <c r="H50" s="74">
        <v>7.48397</v>
      </c>
      <c r="I50" s="63">
        <f>MAX(H50,-0.12*G50)</f>
        <v>7.48397</v>
      </c>
      <c r="J50" s="63">
        <f>IF(ABS(G50)&lt;=10,0.5,IF(ABS(G50)&lt;=25,1,IF(ABS(G50)&lt;=100,2,10)))</f>
        <v>10</v>
      </c>
      <c r="K50" s="64">
        <f>IF(H50&lt;-J50,1,0)</f>
        <v>0</v>
      </c>
      <c r="L50" s="64">
        <f>IF(K50=K49,L49+K50,0)</f>
        <v>0</v>
      </c>
      <c r="M50" s="65">
        <f>IF(OR(L50=6,L50=12,L50=18,L50=24,L50=30,L50=36,L50=42,L50=48,L50=54,L50=60,L50=66,L50=72,L50=78,L50=84,L50=90,L50=96),1,0)</f>
        <v>0</v>
      </c>
      <c r="N50" s="65">
        <f>IF(H50&gt;J50,1,0)</f>
        <v>0</v>
      </c>
      <c r="O50" s="65">
        <f>IF(N50=N49,O49+N50,0)</f>
        <v>0</v>
      </c>
      <c r="P50" s="65">
        <f>IF(OR(O50=6,O50=12,O50=18,O50=24,O50=30,O50=36,O50=42,O50=48,O50=54,O50=60,O50=66,O50=72,O50=78,O50=84,O50=90,O50=96),1,0)</f>
        <v>0</v>
      </c>
      <c r="Q50" s="66">
        <f>M50+P50</f>
        <v>0</v>
      </c>
      <c r="R50" s="66">
        <f>Q50*ABS(S50)*0.1</f>
        <v>0</v>
      </c>
      <c r="S50" s="67">
        <f>I50*E50/40000</f>
        <v>0</v>
      </c>
      <c r="T50" s="60">
        <f>MIN($T$6/100*G50,150)</f>
        <v>150</v>
      </c>
      <c r="U50" s="60">
        <f>MIN($U$6/100*G50,200)</f>
        <v>197.400885</v>
      </c>
      <c r="V50" s="60">
        <f>MIN($V$6/100*G50,250)</f>
        <v>250</v>
      </c>
      <c r="W50" s="60">
        <v>0.2</v>
      </c>
      <c r="X50" s="60">
        <v>0.2</v>
      </c>
      <c r="Y50" s="60">
        <v>0.6</v>
      </c>
      <c r="Z50" s="67">
        <f>IF(AND(D50&lt;49.85,H50&gt;0),$C$2*ABS(H50)/40000,(SUMPRODUCT(--(H50&gt;$T50:$V50),(H50-$T50:$V50),($W50:$Y50)))*E50/40000)</f>
        <v>0</v>
      </c>
      <c r="AA50" s="67">
        <f>IF(AND(C50&gt;=50.1,H50&lt;0),($A$2)*ABS(H50)/40000,0)</f>
        <v>0</v>
      </c>
      <c r="AB50" s="67">
        <f>S50+Z50+AA50</f>
        <v>0</v>
      </c>
      <c r="AC50" s="75">
        <f>IF(AB50&gt;=0,AB50,"")</f>
        <v>0</v>
      </c>
      <c r="AD50" s="76" t="str">
        <f>IF(AB50&lt;0,AB50,"")</f>
        <v/>
      </c>
      <c r="AE50" s="77"/>
      <c r="AF50" s="89"/>
      <c r="AG50" s="92">
        <f>ROUND((AG49-0.01),2)</f>
        <v>51.06</v>
      </c>
      <c r="AH50" s="93">
        <v>0</v>
      </c>
      <c r="AI50" s="86">
        <v>0</v>
      </c>
    </row>
    <row r="51" spans="1:38" customHeight="1" ht="15.75">
      <c r="A51" s="70">
        <v>0.447916666666667</v>
      </c>
      <c r="B51" s="71">
        <v>0.458333333333334</v>
      </c>
      <c r="C51" s="72">
        <v>50.03</v>
      </c>
      <c r="D51" s="73">
        <f>ROUND(C51,2)</f>
        <v>50.03</v>
      </c>
      <c r="E51" s="60">
        <v>115.06</v>
      </c>
      <c r="F51" s="60">
        <v>1368.99478</v>
      </c>
      <c r="G51" s="61">
        <f>ABS(F51)</f>
        <v>1368.99478</v>
      </c>
      <c r="H51" s="74">
        <v>-50.05477</v>
      </c>
      <c r="I51" s="63">
        <f>MAX(H51,-0.12*G51)</f>
        <v>-50.05477</v>
      </c>
      <c r="J51" s="63">
        <f>IF(ABS(G51)&lt;=10,0.5,IF(ABS(G51)&lt;=25,1,IF(ABS(G51)&lt;=100,2,10)))</f>
        <v>10</v>
      </c>
      <c r="K51" s="64">
        <f>IF(H51&lt;-J51,1,0)</f>
        <v>1</v>
      </c>
      <c r="L51" s="64">
        <f>IF(K51=K50,L50+K51,0)</f>
        <v>0</v>
      </c>
      <c r="M51" s="65">
        <f>IF(OR(L51=6,L51=12,L51=18,L51=24,L51=30,L51=36,L51=42,L51=48,L51=54,L51=60,L51=66,L51=72,L51=78,L51=84,L51=90,L51=96),1,0)</f>
        <v>0</v>
      </c>
      <c r="N51" s="65">
        <f>IF(H51&gt;J51,1,0)</f>
        <v>0</v>
      </c>
      <c r="O51" s="65">
        <f>IF(N51=N50,O50+N51,0)</f>
        <v>0</v>
      </c>
      <c r="P51" s="65">
        <f>IF(OR(O51=6,O51=12,O51=18,O51=24,O51=30,O51=36,O51=42,O51=48,O51=54,O51=60,O51=66,O51=72,O51=78,O51=84,O51=90,O51=96),1,0)</f>
        <v>0</v>
      </c>
      <c r="Q51" s="66">
        <f>M51+P51</f>
        <v>0</v>
      </c>
      <c r="R51" s="66">
        <f>Q51*ABS(S51)*0.1</f>
        <v>0</v>
      </c>
      <c r="S51" s="67">
        <f>I51*E51/40000</f>
        <v>-0.143982545905</v>
      </c>
      <c r="T51" s="60">
        <f>MIN($T$6/100*G51,150)</f>
        <v>150</v>
      </c>
      <c r="U51" s="60">
        <f>MIN($U$6/100*G51,200)</f>
        <v>200</v>
      </c>
      <c r="V51" s="60">
        <f>MIN($V$6/100*G51,250)</f>
        <v>250</v>
      </c>
      <c r="W51" s="60">
        <v>0.2</v>
      </c>
      <c r="X51" s="60">
        <v>0.2</v>
      </c>
      <c r="Y51" s="60">
        <v>0.6</v>
      </c>
      <c r="Z51" s="67">
        <f>IF(AND(D51&lt;49.85,H51&gt;0),$C$2*ABS(H51)/40000,(SUMPRODUCT(--(H51&gt;$T51:$V51),(H51-$T51:$V51),($W51:$Y51)))*E51/40000)</f>
        <v>0</v>
      </c>
      <c r="AA51" s="67">
        <f>IF(AND(C51&gt;=50.1,H51&lt;0),($A$2)*ABS(H51)/40000,0)</f>
        <v>0</v>
      </c>
      <c r="AB51" s="67">
        <f>S51+Z51+AA51</f>
        <v>-0.143982545905</v>
      </c>
      <c r="AC51" s="75" t="str">
        <f>IF(AB51&gt;=0,AB51,"")</f>
        <v/>
      </c>
      <c r="AD51" s="76">
        <f>IF(AB51&lt;0,AB51,"")</f>
        <v>-0.143982545905</v>
      </c>
      <c r="AE51" s="77"/>
      <c r="AF51" s="89"/>
      <c r="AG51" s="92">
        <f>ROUND((AG50-0.01),2)</f>
        <v>51.05</v>
      </c>
      <c r="AH51" s="93">
        <v>0</v>
      </c>
      <c r="AI51" s="86">
        <v>0</v>
      </c>
    </row>
    <row r="52" spans="1:38" customHeight="1" ht="15.75">
      <c r="A52" s="70">
        <v>0.458333333333333</v>
      </c>
      <c r="B52" s="71">
        <v>0.46875</v>
      </c>
      <c r="C52" s="72">
        <v>50.05</v>
      </c>
      <c r="D52" s="73">
        <f>ROUND(C52,2)</f>
        <v>50.05</v>
      </c>
      <c r="E52" s="60">
        <v>0</v>
      </c>
      <c r="F52" s="60">
        <v>1279.931</v>
      </c>
      <c r="G52" s="61">
        <f>ABS(F52)</f>
        <v>1279.931</v>
      </c>
      <c r="H52" s="74">
        <v>27.00286</v>
      </c>
      <c r="I52" s="63">
        <f>MAX(H52,-0.12*G52)</f>
        <v>27.00286</v>
      </c>
      <c r="J52" s="63">
        <f>IF(ABS(G52)&lt;=10,0.5,IF(ABS(G52)&lt;=25,1,IF(ABS(G52)&lt;=100,2,10)))</f>
        <v>10</v>
      </c>
      <c r="K52" s="64">
        <f>IF(H52&lt;-J52,1,0)</f>
        <v>0</v>
      </c>
      <c r="L52" s="64">
        <f>IF(K52=K51,L51+K52,0)</f>
        <v>0</v>
      </c>
      <c r="M52" s="65">
        <f>IF(OR(L52=6,L52=12,L52=18,L52=24,L52=30,L52=36,L52=42,L52=48,L52=54,L52=60,L52=66,L52=72,L52=78,L52=84,L52=90,L52=96),1,0)</f>
        <v>0</v>
      </c>
      <c r="N52" s="65">
        <f>IF(H52&gt;J52,1,0)</f>
        <v>1</v>
      </c>
      <c r="O52" s="65">
        <f>IF(N52=N51,O51+N52,0)</f>
        <v>0</v>
      </c>
      <c r="P52" s="65">
        <f>IF(OR(O52=6,O52=12,O52=18,O52=24,O52=30,O52=36,O52=42,O52=48,O52=54,O52=60,O52=66,O52=72,O52=78,O52=84,O52=90,O52=96),1,0)</f>
        <v>0</v>
      </c>
      <c r="Q52" s="66">
        <f>M52+P52</f>
        <v>0</v>
      </c>
      <c r="R52" s="66">
        <f>Q52*ABS(S52)*0.1</f>
        <v>0</v>
      </c>
      <c r="S52" s="67">
        <f>I52*E52/40000</f>
        <v>0</v>
      </c>
      <c r="T52" s="60">
        <f>MIN($T$6/100*G52,150)</f>
        <v>150</v>
      </c>
      <c r="U52" s="60">
        <f>MIN($U$6/100*G52,200)</f>
        <v>191.98965</v>
      </c>
      <c r="V52" s="60">
        <f>MIN($V$6/100*G52,250)</f>
        <v>250</v>
      </c>
      <c r="W52" s="60">
        <v>0.2</v>
      </c>
      <c r="X52" s="60">
        <v>0.2</v>
      </c>
      <c r="Y52" s="60">
        <v>0.6</v>
      </c>
      <c r="Z52" s="67">
        <f>IF(AND(D52&lt;49.85,H52&gt;0),$C$2*ABS(H52)/40000,(SUMPRODUCT(--(H52&gt;$T52:$V52),(H52-$T52:$V52),($W52:$Y52)))*E52/40000)</f>
        <v>0</v>
      </c>
      <c r="AA52" s="67">
        <f>IF(AND(C52&gt;=50.1,H52&lt;0),($A$2)*ABS(H52)/40000,0)</f>
        <v>0</v>
      </c>
      <c r="AB52" s="67">
        <f>S52+Z52+AA52</f>
        <v>0</v>
      </c>
      <c r="AC52" s="75">
        <f>IF(AB52&gt;=0,AB52,"")</f>
        <v>0</v>
      </c>
      <c r="AD52" s="76" t="str">
        <f>IF(AB52&lt;0,AB52,"")</f>
        <v/>
      </c>
      <c r="AE52" s="77"/>
      <c r="AF52" s="89"/>
      <c r="AG52" s="92">
        <f>ROUND((AG51-0.01),2)</f>
        <v>51.04</v>
      </c>
      <c r="AH52" s="93">
        <v>0</v>
      </c>
      <c r="AI52" s="86">
        <v>0</v>
      </c>
    </row>
    <row r="53" spans="1:38" customHeight="1" ht="15.75">
      <c r="A53" s="70">
        <v>0.46875</v>
      </c>
      <c r="B53" s="71">
        <v>0.479166666666667</v>
      </c>
      <c r="C53" s="72">
        <v>50.03</v>
      </c>
      <c r="D53" s="73">
        <f>ROUND(C53,2)</f>
        <v>50.03</v>
      </c>
      <c r="E53" s="60">
        <v>115.06</v>
      </c>
      <c r="F53" s="60">
        <v>1222.53316</v>
      </c>
      <c r="G53" s="61">
        <f>ABS(F53)</f>
        <v>1222.53316</v>
      </c>
      <c r="H53" s="74">
        <v>76.80115000000001</v>
      </c>
      <c r="I53" s="63">
        <f>MAX(H53,-0.12*G53)</f>
        <v>76.80115000000001</v>
      </c>
      <c r="J53" s="63">
        <f>IF(ABS(G53)&lt;=10,0.5,IF(ABS(G53)&lt;=25,1,IF(ABS(G53)&lt;=100,2,10)))</f>
        <v>10</v>
      </c>
      <c r="K53" s="64">
        <f>IF(H53&lt;-J53,1,0)</f>
        <v>0</v>
      </c>
      <c r="L53" s="64">
        <f>IF(K53=K52,L52+K53,0)</f>
        <v>0</v>
      </c>
      <c r="M53" s="65">
        <f>IF(OR(L53=6,L53=12,L53=18,L53=24,L53=30,L53=36,L53=42,L53=48,L53=54,L53=60,L53=66,L53=72,L53=78,L53=84,L53=90,L53=96),1,0)</f>
        <v>0</v>
      </c>
      <c r="N53" s="65">
        <f>IF(H53&gt;J53,1,0)</f>
        <v>1</v>
      </c>
      <c r="O53" s="65">
        <f>IF(N53=N52,O52+N53,0)</f>
        <v>1</v>
      </c>
      <c r="P53" s="65">
        <f>IF(OR(O53=6,O53=12,O53=18,O53=24,O53=30,O53=36,O53=42,O53=48,O53=54,O53=60,O53=66,O53=72,O53=78,O53=84,O53=90,O53=96),1,0)</f>
        <v>0</v>
      </c>
      <c r="Q53" s="66">
        <f>M53+P53</f>
        <v>0</v>
      </c>
      <c r="R53" s="66">
        <f>Q53*ABS(S53)*0.1</f>
        <v>0</v>
      </c>
      <c r="S53" s="67">
        <f>I53*E53/40000</f>
        <v>0.220918507975</v>
      </c>
      <c r="T53" s="60">
        <f>MIN($T$6/100*G53,150)</f>
        <v>146.7039792</v>
      </c>
      <c r="U53" s="60">
        <f>MIN($U$6/100*G53,200)</f>
        <v>183.379974</v>
      </c>
      <c r="V53" s="60">
        <f>MIN($V$6/100*G53,250)</f>
        <v>244.506632</v>
      </c>
      <c r="W53" s="60">
        <v>0.2</v>
      </c>
      <c r="X53" s="60">
        <v>0.2</v>
      </c>
      <c r="Y53" s="60">
        <v>0.6</v>
      </c>
      <c r="Z53" s="67">
        <f>IF(AND(D53&lt;49.85,H53&gt;0),$C$2*ABS(H53)/40000,(SUMPRODUCT(--(H53&gt;$T53:$V53),(H53-$T53:$V53),($W53:$Y53)))*E53/40000)</f>
        <v>0</v>
      </c>
      <c r="AA53" s="67">
        <f>IF(AND(C53&gt;=50.1,H53&lt;0),($A$2)*ABS(H53)/40000,0)</f>
        <v>0</v>
      </c>
      <c r="AB53" s="67">
        <f>S53+Z53+AA53</f>
        <v>0.220918507975</v>
      </c>
      <c r="AC53" s="75">
        <f>IF(AB53&gt;=0,AB53,"")</f>
        <v>0.220918507975</v>
      </c>
      <c r="AD53" s="76" t="str">
        <f>IF(AB53&lt;0,AB53,"")</f>
        <v/>
      </c>
      <c r="AE53" s="77"/>
      <c r="AF53" s="89"/>
      <c r="AG53" s="92">
        <f>ROUND((AG52-0.01),2)</f>
        <v>51.03</v>
      </c>
      <c r="AH53" s="93">
        <v>0</v>
      </c>
      <c r="AI53" s="86">
        <v>0</v>
      </c>
    </row>
    <row r="54" spans="1:38" customHeight="1" ht="15.75">
      <c r="A54" s="70">
        <v>0.479166666666667</v>
      </c>
      <c r="B54" s="71">
        <v>0.489583333333334</v>
      </c>
      <c r="C54" s="72">
        <v>49.96</v>
      </c>
      <c r="D54" s="73">
        <f>ROUND(C54,2)</f>
        <v>49.96</v>
      </c>
      <c r="E54" s="60">
        <v>415.74</v>
      </c>
      <c r="F54" s="60">
        <v>1208.96196</v>
      </c>
      <c r="G54" s="61">
        <f>ABS(F54)</f>
        <v>1208.96196</v>
      </c>
      <c r="H54" s="74">
        <v>45.38098</v>
      </c>
      <c r="I54" s="63">
        <f>MAX(H54,-0.12*G54)</f>
        <v>45.38098</v>
      </c>
      <c r="J54" s="63">
        <f>IF(ABS(G54)&lt;=10,0.5,IF(ABS(G54)&lt;=25,1,IF(ABS(G54)&lt;=100,2,10)))</f>
        <v>10</v>
      </c>
      <c r="K54" s="64">
        <f>IF(H54&lt;-J54,1,0)</f>
        <v>0</v>
      </c>
      <c r="L54" s="64">
        <f>IF(K54=K53,L53+K54,0)</f>
        <v>0</v>
      </c>
      <c r="M54" s="65">
        <f>IF(OR(L54=6,L54=12,L54=18,L54=24,L54=30,L54=36,L54=42,L54=48,L54=54,L54=60,L54=66,L54=72,L54=78,L54=84,L54=90,L54=96),1,0)</f>
        <v>0</v>
      </c>
      <c r="N54" s="65">
        <f>IF(H54&gt;J54,1,0)</f>
        <v>1</v>
      </c>
      <c r="O54" s="65">
        <f>IF(N54=N53,O53+N54,0)</f>
        <v>2</v>
      </c>
      <c r="P54" s="65">
        <f>IF(OR(O54=6,O54=12,O54=18,O54=24,O54=30,O54=36,O54=42,O54=48,O54=54,O54=60,O54=66,O54=72,O54=78,O54=84,O54=90,O54=96),1,0)</f>
        <v>0</v>
      </c>
      <c r="Q54" s="66">
        <f>M54+P54</f>
        <v>0</v>
      </c>
      <c r="R54" s="66">
        <f>Q54*ABS(S54)*0.1</f>
        <v>0</v>
      </c>
      <c r="S54" s="67">
        <f>I54*E54/40000</f>
        <v>0.47166721563</v>
      </c>
      <c r="T54" s="60">
        <f>MIN($T$6/100*G54,150)</f>
        <v>145.0754352</v>
      </c>
      <c r="U54" s="60">
        <f>MIN($U$6/100*G54,200)</f>
        <v>181.344294</v>
      </c>
      <c r="V54" s="60">
        <f>MIN($V$6/100*G54,250)</f>
        <v>241.792392</v>
      </c>
      <c r="W54" s="60">
        <v>0.2</v>
      </c>
      <c r="X54" s="60">
        <v>0.2</v>
      </c>
      <c r="Y54" s="60">
        <v>0.6</v>
      </c>
      <c r="Z54" s="67">
        <f>IF(AND(D54&lt;49.85,H54&gt;0),$C$2*ABS(H54)/40000,(SUMPRODUCT(--(H54&gt;$T54:$V54),(H54-$T54:$V54),($W54:$Y54)))*E54/40000)</f>
        <v>0</v>
      </c>
      <c r="AA54" s="67">
        <f>IF(AND(C54&gt;=50.1,H54&lt;0),($A$2)*ABS(H54)/40000,0)</f>
        <v>0</v>
      </c>
      <c r="AB54" s="67">
        <f>S54+Z54+AA54</f>
        <v>0.47166721563</v>
      </c>
      <c r="AC54" s="75">
        <f>IF(AB54&gt;=0,AB54,"")</f>
        <v>0.47166721563</v>
      </c>
      <c r="AD54" s="76" t="str">
        <f>IF(AB54&lt;0,AB54,"")</f>
        <v/>
      </c>
      <c r="AE54" s="77"/>
      <c r="AF54" s="89"/>
      <c r="AG54" s="92">
        <f>ROUND((AG53-0.01),2)</f>
        <v>51.02</v>
      </c>
      <c r="AH54" s="93">
        <v>0</v>
      </c>
      <c r="AI54" s="86">
        <v>0</v>
      </c>
    </row>
    <row r="55" spans="1:38" customHeight="1" ht="15.75">
      <c r="A55" s="70">
        <v>0.489583333333333</v>
      </c>
      <c r="B55" s="71">
        <v>0.5</v>
      </c>
      <c r="C55" s="72">
        <v>49.93</v>
      </c>
      <c r="D55" s="73">
        <f>ROUND(C55,2)</f>
        <v>49.93</v>
      </c>
      <c r="E55" s="60">
        <v>511.8</v>
      </c>
      <c r="F55" s="60">
        <v>1206.75556</v>
      </c>
      <c r="G55" s="61">
        <f>ABS(F55)</f>
        <v>1206.75556</v>
      </c>
      <c r="H55" s="74">
        <v>3.9837</v>
      </c>
      <c r="I55" s="63">
        <f>MAX(H55,-0.12*G55)</f>
        <v>3.9837</v>
      </c>
      <c r="J55" s="63">
        <f>IF(ABS(G55)&lt;=10,0.5,IF(ABS(G55)&lt;=25,1,IF(ABS(G55)&lt;=100,2,10)))</f>
        <v>10</v>
      </c>
      <c r="K55" s="64">
        <f>IF(H55&lt;-J55,1,0)</f>
        <v>0</v>
      </c>
      <c r="L55" s="64">
        <f>IF(K55=K54,L54+K55,0)</f>
        <v>0</v>
      </c>
      <c r="M55" s="65">
        <f>IF(OR(L55=6,L55=12,L55=18,L55=24,L55=30,L55=36,L55=42,L55=48,L55=54,L55=60,L55=66,L55=72,L55=78,L55=84,L55=90,L55=96),1,0)</f>
        <v>0</v>
      </c>
      <c r="N55" s="65">
        <f>IF(H55&gt;J55,1,0)</f>
        <v>0</v>
      </c>
      <c r="O55" s="65">
        <f>IF(N55=N54,O54+N55,0)</f>
        <v>0</v>
      </c>
      <c r="P55" s="65">
        <f>IF(OR(O55=6,O55=12,O55=18,O55=24,O55=30,O55=36,O55=42,O55=48,O55=54,O55=60,O55=66,O55=72,O55=78,O55=84,O55=90,O55=96),1,0)</f>
        <v>0</v>
      </c>
      <c r="Q55" s="66">
        <f>M55+P55</f>
        <v>0</v>
      </c>
      <c r="R55" s="66">
        <f>Q55*ABS(S55)*0.1</f>
        <v>0</v>
      </c>
      <c r="S55" s="67">
        <f>I55*E55/40000</f>
        <v>0.0509714415</v>
      </c>
      <c r="T55" s="60">
        <f>MIN($T$6/100*G55,150)</f>
        <v>144.8106672</v>
      </c>
      <c r="U55" s="60">
        <f>MIN($U$6/100*G55,200)</f>
        <v>181.013334</v>
      </c>
      <c r="V55" s="60">
        <f>MIN($V$6/100*G55,250)</f>
        <v>241.351112</v>
      </c>
      <c r="W55" s="60">
        <v>0.2</v>
      </c>
      <c r="X55" s="60">
        <v>0.2</v>
      </c>
      <c r="Y55" s="60">
        <v>0.6</v>
      </c>
      <c r="Z55" s="67">
        <f>IF(AND(D55&lt;49.85,H55&gt;0),$C$2*ABS(H55)/40000,(SUMPRODUCT(--(H55&gt;$T55:$V55),(H55-$T55:$V55),($W55:$Y55)))*E55/40000)</f>
        <v>0</v>
      </c>
      <c r="AA55" s="67">
        <f>IF(AND(C55&gt;=50.1,H55&lt;0),($A$2)*ABS(H55)/40000,0)</f>
        <v>0</v>
      </c>
      <c r="AB55" s="67">
        <f>S55+Z55+AA55</f>
        <v>0.0509714415</v>
      </c>
      <c r="AC55" s="75">
        <f>IF(AB55&gt;=0,AB55,"")</f>
        <v>0.0509714415</v>
      </c>
      <c r="AD55" s="76" t="str">
        <f>IF(AB55&lt;0,AB55,"")</f>
        <v/>
      </c>
      <c r="AE55" s="77"/>
      <c r="AF55" s="89"/>
      <c r="AG55" s="92">
        <f>ROUND((AG54-0.01),2)</f>
        <v>51.01</v>
      </c>
      <c r="AH55" s="93">
        <v>0</v>
      </c>
      <c r="AI55" s="86">
        <v>0</v>
      </c>
    </row>
    <row r="56" spans="1:38" customHeight="1" ht="15.75">
      <c r="A56" s="70">
        <v>0.5</v>
      </c>
      <c r="B56" s="71">
        <v>0.510416666666667</v>
      </c>
      <c r="C56" s="72">
        <v>49.95</v>
      </c>
      <c r="D56" s="73">
        <f>ROUND(C56,2)</f>
        <v>49.95</v>
      </c>
      <c r="E56" s="60">
        <v>447.76</v>
      </c>
      <c r="F56" s="60">
        <v>1186.19396</v>
      </c>
      <c r="G56" s="61">
        <f>ABS(F56)</f>
        <v>1186.19396</v>
      </c>
      <c r="H56" s="74">
        <v>-16.95143</v>
      </c>
      <c r="I56" s="63">
        <f>MAX(H56,-0.12*G56)</f>
        <v>-16.95143</v>
      </c>
      <c r="J56" s="63">
        <f>IF(ABS(G56)&lt;=10,0.5,IF(ABS(G56)&lt;=25,1,IF(ABS(G56)&lt;=100,2,10)))</f>
        <v>10</v>
      </c>
      <c r="K56" s="64">
        <f>IF(H56&lt;-J56,1,0)</f>
        <v>1</v>
      </c>
      <c r="L56" s="64">
        <f>IF(K56=K55,L55+K56,0)</f>
        <v>0</v>
      </c>
      <c r="M56" s="65">
        <f>IF(OR(L56=6,L56=12,L56=18,L56=24,L56=30,L56=36,L56=42,L56=48,L56=54,L56=60,L56=66,L56=72,L56=78,L56=84,L56=90,L56=96),1,0)</f>
        <v>0</v>
      </c>
      <c r="N56" s="65">
        <f>IF(H56&gt;J56,1,0)</f>
        <v>0</v>
      </c>
      <c r="O56" s="65">
        <f>IF(N56=N55,O55+N56,0)</f>
        <v>0</v>
      </c>
      <c r="P56" s="65">
        <f>IF(OR(O56=6,O56=12,O56=18,O56=24,O56=30,O56=36,O56=42,O56=48,O56=54,O56=60,O56=66,O56=72,O56=78,O56=84,O56=90,O56=96),1,0)</f>
        <v>0</v>
      </c>
      <c r="Q56" s="66">
        <f>M56+P56</f>
        <v>0</v>
      </c>
      <c r="R56" s="66">
        <f>Q56*ABS(S56)*0.1</f>
        <v>0</v>
      </c>
      <c r="S56" s="67">
        <f>I56*E56/40000</f>
        <v>-0.18975430742</v>
      </c>
      <c r="T56" s="60">
        <f>MIN($T$6/100*G56,150)</f>
        <v>142.3432752</v>
      </c>
      <c r="U56" s="60">
        <f>MIN($U$6/100*G56,200)</f>
        <v>177.929094</v>
      </c>
      <c r="V56" s="60">
        <f>MIN($V$6/100*G56,250)</f>
        <v>237.238792</v>
      </c>
      <c r="W56" s="60">
        <v>0.2</v>
      </c>
      <c r="X56" s="60">
        <v>0.2</v>
      </c>
      <c r="Y56" s="60">
        <v>0.6</v>
      </c>
      <c r="Z56" s="67">
        <f>IF(AND(D56&lt;49.85,H56&gt;0),$C$2*ABS(H56)/40000,(SUMPRODUCT(--(H56&gt;$T56:$V56),(H56-$T56:$V56),($W56:$Y56)))*E56/40000)</f>
        <v>0</v>
      </c>
      <c r="AA56" s="67">
        <f>IF(AND(C56&gt;=50.1,H56&lt;0),($A$2)*ABS(H56)/40000,0)</f>
        <v>0</v>
      </c>
      <c r="AB56" s="67">
        <f>S56+Z56+AA56</f>
        <v>-0.18975430742</v>
      </c>
      <c r="AC56" s="75" t="str">
        <f>IF(AB56&gt;=0,AB56,"")</f>
        <v/>
      </c>
      <c r="AD56" s="76">
        <f>IF(AB56&lt;0,AB56,"")</f>
        <v>-0.18975430742</v>
      </c>
      <c r="AE56" s="77"/>
      <c r="AF56" s="89"/>
      <c r="AG56" s="92">
        <f>ROUND((AG55-0.01),2)</f>
        <v>51</v>
      </c>
      <c r="AH56" s="93">
        <v>0</v>
      </c>
      <c r="AI56" s="86">
        <v>0</v>
      </c>
    </row>
    <row r="57" spans="1:38" customHeight="1" ht="15.75">
      <c r="A57" s="70">
        <v>0.510416666666667</v>
      </c>
      <c r="B57" s="71">
        <v>0.520833333333334</v>
      </c>
      <c r="C57" s="72">
        <v>49.86</v>
      </c>
      <c r="D57" s="73">
        <f>ROUND(C57,2)</f>
        <v>49.86</v>
      </c>
      <c r="E57" s="60">
        <v>735.96</v>
      </c>
      <c r="F57" s="60">
        <v>1161.18236</v>
      </c>
      <c r="G57" s="61">
        <f>ABS(F57)</f>
        <v>1161.18236</v>
      </c>
      <c r="H57" s="74">
        <v>-13.02475</v>
      </c>
      <c r="I57" s="63">
        <f>MAX(H57,-0.12*G57)</f>
        <v>-13.02475</v>
      </c>
      <c r="J57" s="63">
        <f>IF(ABS(G57)&lt;=10,0.5,IF(ABS(G57)&lt;=25,1,IF(ABS(G57)&lt;=100,2,10)))</f>
        <v>10</v>
      </c>
      <c r="K57" s="64">
        <f>IF(H57&lt;-J57,1,0)</f>
        <v>1</v>
      </c>
      <c r="L57" s="64">
        <f>IF(K57=K56,L56+K57,0)</f>
        <v>1</v>
      </c>
      <c r="M57" s="65">
        <f>IF(OR(L57=6,L57=12,L57=18,L57=24,L57=30,L57=36,L57=42,L57=48,L57=54,L57=60,L57=66,L57=72,L57=78,L57=84,L57=90,L57=96),1,0)</f>
        <v>0</v>
      </c>
      <c r="N57" s="65">
        <f>IF(H57&gt;J57,1,0)</f>
        <v>0</v>
      </c>
      <c r="O57" s="65">
        <f>IF(N57=N56,O56+N57,0)</f>
        <v>0</v>
      </c>
      <c r="P57" s="65">
        <f>IF(OR(O57=6,O57=12,O57=18,O57=24,O57=30,O57=36,O57=42,O57=48,O57=54,O57=60,O57=66,O57=72,O57=78,O57=84,O57=90,O57=96),1,0)</f>
        <v>0</v>
      </c>
      <c r="Q57" s="66">
        <f>M57+P57</f>
        <v>0</v>
      </c>
      <c r="R57" s="66">
        <f>Q57*ABS(S57)*0.1</f>
        <v>0</v>
      </c>
      <c r="S57" s="67">
        <f>I57*E57/40000</f>
        <v>-0.23964237525</v>
      </c>
      <c r="T57" s="60">
        <f>MIN($T$6/100*G57,150)</f>
        <v>139.3418832</v>
      </c>
      <c r="U57" s="60">
        <f>MIN($U$6/100*G57,200)</f>
        <v>174.177354</v>
      </c>
      <c r="V57" s="60">
        <f>MIN($V$6/100*G57,250)</f>
        <v>232.236472</v>
      </c>
      <c r="W57" s="60">
        <v>0.2</v>
      </c>
      <c r="X57" s="60">
        <v>0.2</v>
      </c>
      <c r="Y57" s="60">
        <v>0.6</v>
      </c>
      <c r="Z57" s="67">
        <f>IF(AND(D57&lt;49.85,H57&gt;0),$C$2*ABS(H57)/40000,(SUMPRODUCT(--(H57&gt;$T57:$V57),(H57-$T57:$V57),($W57:$Y57)))*E57/40000)</f>
        <v>0</v>
      </c>
      <c r="AA57" s="67">
        <f>IF(AND(C57&gt;=50.1,H57&lt;0),($A$2)*ABS(H57)/40000,0)</f>
        <v>0</v>
      </c>
      <c r="AB57" s="67">
        <f>S57+Z57+AA57</f>
        <v>-0.23964237525</v>
      </c>
      <c r="AC57" s="75" t="str">
        <f>IF(AB57&gt;=0,AB57,"")</f>
        <v/>
      </c>
      <c r="AD57" s="76">
        <f>IF(AB57&lt;0,AB57,"")</f>
        <v>-0.23964237525</v>
      </c>
      <c r="AE57" s="77"/>
      <c r="AF57" s="89"/>
      <c r="AG57" s="92">
        <f>ROUND((AG56-0.01),2)</f>
        <v>50.99</v>
      </c>
      <c r="AH57" s="93">
        <v>0</v>
      </c>
      <c r="AI57" s="86">
        <v>0</v>
      </c>
    </row>
    <row r="58" spans="1:38" customHeight="1" ht="15.75">
      <c r="A58" s="70">
        <v>0.520833333333333</v>
      </c>
      <c r="B58" s="71">
        <v>0.53125</v>
      </c>
      <c r="C58" s="72">
        <v>49.97</v>
      </c>
      <c r="D58" s="73">
        <f>ROUND(C58,2)</f>
        <v>49.97</v>
      </c>
      <c r="E58" s="60">
        <v>383.71</v>
      </c>
      <c r="F58" s="60">
        <v>1139.718</v>
      </c>
      <c r="G58" s="61">
        <f>ABS(F58)</f>
        <v>1139.718</v>
      </c>
      <c r="H58" s="74">
        <v>8.231629999999999</v>
      </c>
      <c r="I58" s="63">
        <f>MAX(H58,-0.12*G58)</f>
        <v>8.231629999999999</v>
      </c>
      <c r="J58" s="63">
        <f>IF(ABS(G58)&lt;=10,0.5,IF(ABS(G58)&lt;=25,1,IF(ABS(G58)&lt;=100,2,10)))</f>
        <v>10</v>
      </c>
      <c r="K58" s="64">
        <f>IF(H58&lt;-J58,1,0)</f>
        <v>0</v>
      </c>
      <c r="L58" s="64">
        <f>IF(K58=K57,L57+K58,0)</f>
        <v>0</v>
      </c>
      <c r="M58" s="65">
        <f>IF(OR(L58=6,L58=12,L58=18,L58=24,L58=30,L58=36,L58=42,L58=48,L58=54,L58=60,L58=66,L58=72,L58=78,L58=84,L58=90,L58=96),1,0)</f>
        <v>0</v>
      </c>
      <c r="N58" s="65">
        <f>IF(H58&gt;J58,1,0)</f>
        <v>0</v>
      </c>
      <c r="O58" s="65">
        <f>IF(N58=N57,O57+N58,0)</f>
        <v>0</v>
      </c>
      <c r="P58" s="65">
        <f>IF(OR(O58=6,O58=12,O58=18,O58=24,O58=30,O58=36,O58=42,O58=48,O58=54,O58=60,O58=66,O58=72,O58=78,O58=84,O58=90,O58=96),1,0)</f>
        <v>0</v>
      </c>
      <c r="Q58" s="66">
        <f>M58+P58</f>
        <v>0</v>
      </c>
      <c r="R58" s="66">
        <f>Q58*ABS(S58)*0.1</f>
        <v>0</v>
      </c>
      <c r="S58" s="67">
        <f>I58*E58/40000</f>
        <v>0.0789639686825</v>
      </c>
      <c r="T58" s="60">
        <f>MIN($T$6/100*G58,150)</f>
        <v>136.76616</v>
      </c>
      <c r="U58" s="60">
        <f>MIN($U$6/100*G58,200)</f>
        <v>170.9577</v>
      </c>
      <c r="V58" s="60">
        <f>MIN($V$6/100*G58,250)</f>
        <v>227.9436</v>
      </c>
      <c r="W58" s="60">
        <v>0.2</v>
      </c>
      <c r="X58" s="60">
        <v>0.2</v>
      </c>
      <c r="Y58" s="60">
        <v>0.6</v>
      </c>
      <c r="Z58" s="67">
        <f>IF(AND(D58&lt;49.85,H58&gt;0),$C$2*ABS(H58)/40000,(SUMPRODUCT(--(H58&gt;$T58:$V58),(H58-$T58:$V58),($W58:$Y58)))*E58/40000)</f>
        <v>0</v>
      </c>
      <c r="AA58" s="67">
        <f>IF(AND(C58&gt;=50.1,H58&lt;0),($A$2)*ABS(H58)/40000,0)</f>
        <v>0</v>
      </c>
      <c r="AB58" s="67">
        <f>S58+Z58+AA58</f>
        <v>0.0789639686825</v>
      </c>
      <c r="AC58" s="75">
        <f>IF(AB58&gt;=0,AB58,"")</f>
        <v>0.0789639686825</v>
      </c>
      <c r="AD58" s="76" t="str">
        <f>IF(AB58&lt;0,AB58,"")</f>
        <v/>
      </c>
      <c r="AE58" s="77"/>
      <c r="AF58" s="89"/>
      <c r="AG58" s="92">
        <f>ROUND((AG57-0.01),2)</f>
        <v>50.98</v>
      </c>
      <c r="AH58" s="93">
        <v>0</v>
      </c>
      <c r="AI58" s="86">
        <v>0</v>
      </c>
    </row>
    <row r="59" spans="1:38" customHeight="1" ht="15.75">
      <c r="A59" s="70">
        <v>0.53125</v>
      </c>
      <c r="B59" s="71">
        <v>0.541666666666667</v>
      </c>
      <c r="C59" s="72">
        <v>50.03</v>
      </c>
      <c r="D59" s="73">
        <f>ROUND(C59,2)</f>
        <v>50.03</v>
      </c>
      <c r="E59" s="60">
        <v>115.06</v>
      </c>
      <c r="F59" s="60">
        <v>1139.972</v>
      </c>
      <c r="G59" s="61">
        <f>ABS(F59)</f>
        <v>1139.972</v>
      </c>
      <c r="H59" s="74">
        <v>-1.10942</v>
      </c>
      <c r="I59" s="63">
        <f>MAX(H59,-0.12*G59)</f>
        <v>-1.10942</v>
      </c>
      <c r="J59" s="63">
        <f>IF(ABS(G59)&lt;=10,0.5,IF(ABS(G59)&lt;=25,1,IF(ABS(G59)&lt;=100,2,10)))</f>
        <v>10</v>
      </c>
      <c r="K59" s="64">
        <f>IF(H59&lt;-J59,1,0)</f>
        <v>0</v>
      </c>
      <c r="L59" s="64">
        <f>IF(K59=K58,L58+K59,0)</f>
        <v>0</v>
      </c>
      <c r="M59" s="65">
        <f>IF(OR(L59=6,L59=12,L59=18,L59=24,L59=30,L59=36,L59=42,L59=48,L59=54,L59=60,L59=66,L59=72,L59=78,L59=84,L59=90,L59=96),1,0)</f>
        <v>0</v>
      </c>
      <c r="N59" s="65">
        <f>IF(H59&gt;J59,1,0)</f>
        <v>0</v>
      </c>
      <c r="O59" s="65">
        <f>IF(N59=N58,O58+N59,0)</f>
        <v>0</v>
      </c>
      <c r="P59" s="65">
        <f>IF(OR(O59=6,O59=12,O59=18,O59=24,O59=30,O59=36,O59=42,O59=48,O59=54,O59=60,O59=66,O59=72,O59=78,O59=84,O59=90,O59=96),1,0)</f>
        <v>0</v>
      </c>
      <c r="Q59" s="66">
        <f>M59+P59</f>
        <v>0</v>
      </c>
      <c r="R59" s="66">
        <f>Q59*ABS(S59)*0.1</f>
        <v>0</v>
      </c>
      <c r="S59" s="67">
        <f>I59*E59/40000</f>
        <v>-0.00319124663</v>
      </c>
      <c r="T59" s="60">
        <f>MIN($T$6/100*G59,150)</f>
        <v>136.79664</v>
      </c>
      <c r="U59" s="60">
        <f>MIN($U$6/100*G59,200)</f>
        <v>170.9958</v>
      </c>
      <c r="V59" s="60">
        <f>MIN($V$6/100*G59,250)</f>
        <v>227.9944</v>
      </c>
      <c r="W59" s="60">
        <v>0.2</v>
      </c>
      <c r="X59" s="60">
        <v>0.2</v>
      </c>
      <c r="Y59" s="60">
        <v>0.6</v>
      </c>
      <c r="Z59" s="67">
        <f>IF(AND(D59&lt;49.85,H59&gt;0),$C$2*ABS(H59)/40000,(SUMPRODUCT(--(H59&gt;$T59:$V59),(H59-$T59:$V59),($W59:$Y59)))*E59/40000)</f>
        <v>0</v>
      </c>
      <c r="AA59" s="67">
        <f>IF(AND(C59&gt;=50.1,H59&lt;0),($A$2)*ABS(H59)/40000,0)</f>
        <v>0</v>
      </c>
      <c r="AB59" s="67">
        <f>S59+Z59+AA59</f>
        <v>-0.00319124663</v>
      </c>
      <c r="AC59" s="75" t="str">
        <f>IF(AB59&gt;=0,AB59,"")</f>
        <v/>
      </c>
      <c r="AD59" s="76">
        <f>IF(AB59&lt;0,AB59,"")</f>
        <v>-0.00319124663</v>
      </c>
      <c r="AE59" s="77"/>
      <c r="AF59" s="89"/>
      <c r="AG59" s="92">
        <f>ROUND((AG58-0.01),2)</f>
        <v>50.97</v>
      </c>
      <c r="AH59" s="93">
        <v>0</v>
      </c>
      <c r="AI59" s="86">
        <v>0</v>
      </c>
    </row>
    <row r="60" spans="1:38" customHeight="1" ht="15.75">
      <c r="A60" s="70">
        <v>0.541666666666667</v>
      </c>
      <c r="B60" s="71">
        <v>0.552083333333334</v>
      </c>
      <c r="C60" s="72">
        <v>50.05</v>
      </c>
      <c r="D60" s="73">
        <f>ROUND(C60,2)</f>
        <v>50.05</v>
      </c>
      <c r="E60" s="60">
        <v>0</v>
      </c>
      <c r="F60" s="60">
        <v>1113.4224</v>
      </c>
      <c r="G60" s="61">
        <f>ABS(F60)</f>
        <v>1113.4224</v>
      </c>
      <c r="H60" s="74">
        <v>-24.89687</v>
      </c>
      <c r="I60" s="63">
        <f>MAX(H60,-0.12*G60)</f>
        <v>-24.89687</v>
      </c>
      <c r="J60" s="63">
        <f>IF(ABS(G60)&lt;=10,0.5,IF(ABS(G60)&lt;=25,1,IF(ABS(G60)&lt;=100,2,10)))</f>
        <v>10</v>
      </c>
      <c r="K60" s="64">
        <f>IF(H60&lt;-J60,1,0)</f>
        <v>1</v>
      </c>
      <c r="L60" s="64">
        <f>IF(K60=K59,L59+K60,0)</f>
        <v>0</v>
      </c>
      <c r="M60" s="65">
        <f>IF(OR(L60=6,L60=12,L60=18,L60=24,L60=30,L60=36,L60=42,L60=48,L60=54,L60=60,L60=66,L60=72,L60=78,L60=84,L60=90,L60=96),1,0)</f>
        <v>0</v>
      </c>
      <c r="N60" s="65">
        <f>IF(H60&gt;J60,1,0)</f>
        <v>0</v>
      </c>
      <c r="O60" s="65">
        <f>IF(N60=N59,O59+N60,0)</f>
        <v>0</v>
      </c>
      <c r="P60" s="65">
        <f>IF(OR(O60=6,O60=12,O60=18,O60=24,O60=30,O60=36,O60=42,O60=48,O60=54,O60=60,O60=66,O60=72,O60=78,O60=84,O60=90,O60=96),1,0)</f>
        <v>0</v>
      </c>
      <c r="Q60" s="66">
        <f>M60+P60</f>
        <v>0</v>
      </c>
      <c r="R60" s="66">
        <f>Q60*ABS(S60)*0.1</f>
        <v>0</v>
      </c>
      <c r="S60" s="67">
        <f>I60*E60/40000</f>
        <v>-0</v>
      </c>
      <c r="T60" s="60">
        <f>MIN($T$6/100*G60,150)</f>
        <v>133.610688</v>
      </c>
      <c r="U60" s="60">
        <f>MIN($U$6/100*G60,200)</f>
        <v>167.01336</v>
      </c>
      <c r="V60" s="60">
        <f>MIN($V$6/100*G60,250)</f>
        <v>222.68448</v>
      </c>
      <c r="W60" s="60">
        <v>0.2</v>
      </c>
      <c r="X60" s="60">
        <v>0.2</v>
      </c>
      <c r="Y60" s="60">
        <v>0.6</v>
      </c>
      <c r="Z60" s="67">
        <f>IF(AND(D60&lt;49.85,H60&gt;0),$C$2*ABS(H60)/40000,(SUMPRODUCT(--(H60&gt;$T60:$V60),(H60-$T60:$V60),($W60:$Y60)))*E60/40000)</f>
        <v>0</v>
      </c>
      <c r="AA60" s="67">
        <f>IF(AND(C60&gt;=50.1,H60&lt;0),($A$2)*ABS(H60)/40000,0)</f>
        <v>0</v>
      </c>
      <c r="AB60" s="67">
        <f>S60+Z60+AA60</f>
        <v>0</v>
      </c>
      <c r="AC60" s="75">
        <f>IF(AB60&gt;=0,AB60,"")</f>
        <v>0</v>
      </c>
      <c r="AD60" s="76" t="str">
        <f>IF(AB60&lt;0,AB60,"")</f>
        <v/>
      </c>
      <c r="AE60" s="77"/>
      <c r="AF60" s="89"/>
      <c r="AG60" s="92">
        <f>ROUND((AG59-0.01),2)</f>
        <v>50.96</v>
      </c>
      <c r="AH60" s="93">
        <v>0</v>
      </c>
      <c r="AI60" s="86">
        <v>0</v>
      </c>
    </row>
    <row r="61" spans="1:38" customHeight="1" ht="15.75">
      <c r="A61" s="70">
        <v>0.552083333333333</v>
      </c>
      <c r="B61" s="71">
        <v>0.5625</v>
      </c>
      <c r="C61" s="72">
        <v>50.01</v>
      </c>
      <c r="D61" s="73">
        <f>ROUND(C61,2)</f>
        <v>50.01</v>
      </c>
      <c r="E61" s="60">
        <v>230.12</v>
      </c>
      <c r="F61" s="60">
        <v>1112.1324</v>
      </c>
      <c r="G61" s="61">
        <f>ABS(F61)</f>
        <v>1112.1324</v>
      </c>
      <c r="H61" s="74">
        <v>-32.7051</v>
      </c>
      <c r="I61" s="63">
        <f>MAX(H61,-0.12*G61)</f>
        <v>-32.7051</v>
      </c>
      <c r="J61" s="63">
        <f>IF(ABS(G61)&lt;=10,0.5,IF(ABS(G61)&lt;=25,1,IF(ABS(G61)&lt;=100,2,10)))</f>
        <v>10</v>
      </c>
      <c r="K61" s="64">
        <f>IF(H61&lt;-J61,1,0)</f>
        <v>1</v>
      </c>
      <c r="L61" s="64">
        <f>IF(K61=K60,L60+K61,0)</f>
        <v>1</v>
      </c>
      <c r="M61" s="65">
        <f>IF(OR(L61=6,L61=12,L61=18,L61=24,L61=30,L61=36,L61=42,L61=48,L61=54,L61=60,L61=66,L61=72,L61=78,L61=84,L61=90,L61=96),1,0)</f>
        <v>0</v>
      </c>
      <c r="N61" s="65">
        <f>IF(H61&gt;J61,1,0)</f>
        <v>0</v>
      </c>
      <c r="O61" s="65">
        <f>IF(N61=N60,O60+N61,0)</f>
        <v>0</v>
      </c>
      <c r="P61" s="65">
        <f>IF(OR(O61=6,O61=12,O61=18,O61=24,O61=30,O61=36,O61=42,O61=48,O61=54,O61=60,O61=66,O61=72,O61=78,O61=84,O61=90,O61=96),1,0)</f>
        <v>0</v>
      </c>
      <c r="Q61" s="66">
        <f>M61+P61</f>
        <v>0</v>
      </c>
      <c r="R61" s="66">
        <f>Q61*ABS(S61)*0.1</f>
        <v>0</v>
      </c>
      <c r="S61" s="67">
        <f>I61*E61/40000</f>
        <v>-0.1881524403</v>
      </c>
      <c r="T61" s="60">
        <f>MIN($T$6/100*G61,150)</f>
        <v>133.455888</v>
      </c>
      <c r="U61" s="60">
        <f>MIN($U$6/100*G61,200)</f>
        <v>166.81986</v>
      </c>
      <c r="V61" s="60">
        <f>MIN($V$6/100*G61,250)</f>
        <v>222.42648</v>
      </c>
      <c r="W61" s="60">
        <v>0.2</v>
      </c>
      <c r="X61" s="60">
        <v>0.2</v>
      </c>
      <c r="Y61" s="60">
        <v>0.6</v>
      </c>
      <c r="Z61" s="67">
        <f>IF(AND(D61&lt;49.85,H61&gt;0),$C$2*ABS(H61)/40000,(SUMPRODUCT(--(H61&gt;$T61:$V61),(H61-$T61:$V61),($W61:$Y61)))*E61/40000)</f>
        <v>0</v>
      </c>
      <c r="AA61" s="67">
        <f>IF(AND(C61&gt;=50.1,H61&lt;0),($A$2)*ABS(H61)/40000,0)</f>
        <v>0</v>
      </c>
      <c r="AB61" s="67">
        <f>S61+Z61+AA61</f>
        <v>-0.1881524403</v>
      </c>
      <c r="AC61" s="75" t="str">
        <f>IF(AB61&gt;=0,AB61,"")</f>
        <v/>
      </c>
      <c r="AD61" s="76">
        <f>IF(AB61&lt;0,AB61,"")</f>
        <v>-0.1881524403</v>
      </c>
      <c r="AE61" s="77"/>
      <c r="AF61" s="89"/>
      <c r="AG61" s="92">
        <f>ROUND((AG60-0.01),2)</f>
        <v>50.95</v>
      </c>
      <c r="AH61" s="93">
        <v>0</v>
      </c>
      <c r="AI61" s="86">
        <v>0</v>
      </c>
    </row>
    <row r="62" spans="1:38" customHeight="1" ht="15.75">
      <c r="A62" s="70">
        <v>0.5625</v>
      </c>
      <c r="B62" s="71">
        <v>0.572916666666667</v>
      </c>
      <c r="C62" s="72">
        <v>49.96</v>
      </c>
      <c r="D62" s="73">
        <f>ROUND(C62,2)</f>
        <v>49.96</v>
      </c>
      <c r="E62" s="60">
        <v>415.74</v>
      </c>
      <c r="F62" s="60">
        <v>1111.1644</v>
      </c>
      <c r="G62" s="61">
        <f>ABS(F62)</f>
        <v>1111.1644</v>
      </c>
      <c r="H62" s="74">
        <v>-27.55095</v>
      </c>
      <c r="I62" s="63">
        <f>MAX(H62,-0.12*G62)</f>
        <v>-27.55095</v>
      </c>
      <c r="J62" s="63">
        <f>IF(ABS(G62)&lt;=10,0.5,IF(ABS(G62)&lt;=25,1,IF(ABS(G62)&lt;=100,2,10)))</f>
        <v>10</v>
      </c>
      <c r="K62" s="64">
        <f>IF(H62&lt;-J62,1,0)</f>
        <v>1</v>
      </c>
      <c r="L62" s="64">
        <f>IF(K62=K61,L61+K62,0)</f>
        <v>2</v>
      </c>
      <c r="M62" s="65">
        <f>IF(OR(L62=6,L62=12,L62=18,L62=24,L62=30,L62=36,L62=42,L62=48,L62=54,L62=60,L62=66,L62=72,L62=78,L62=84,L62=90,L62=96),1,0)</f>
        <v>0</v>
      </c>
      <c r="N62" s="65">
        <f>IF(H62&gt;J62,1,0)</f>
        <v>0</v>
      </c>
      <c r="O62" s="65">
        <f>IF(N62=N61,O61+N62,0)</f>
        <v>0</v>
      </c>
      <c r="P62" s="65">
        <f>IF(OR(O62=6,O62=12,O62=18,O62=24,O62=30,O62=36,O62=42,O62=48,O62=54,O62=60,O62=66,O62=72,O62=78,O62=84,O62=90,O62=96),1,0)</f>
        <v>0</v>
      </c>
      <c r="Q62" s="66">
        <f>M62+P62</f>
        <v>0</v>
      </c>
      <c r="R62" s="66">
        <f>Q62*ABS(S62)*0.1</f>
        <v>0</v>
      </c>
      <c r="S62" s="67">
        <f>I62*E62/40000</f>
        <v>-0.286350798825</v>
      </c>
      <c r="T62" s="60">
        <f>MIN($T$6/100*G62,150)</f>
        <v>133.339728</v>
      </c>
      <c r="U62" s="60">
        <f>MIN($U$6/100*G62,200)</f>
        <v>166.67466</v>
      </c>
      <c r="V62" s="60">
        <f>MIN($V$6/100*G62,250)</f>
        <v>222.23288</v>
      </c>
      <c r="W62" s="60">
        <v>0.2</v>
      </c>
      <c r="X62" s="60">
        <v>0.2</v>
      </c>
      <c r="Y62" s="60">
        <v>0.6</v>
      </c>
      <c r="Z62" s="67">
        <f>IF(AND(D62&lt;49.85,H62&gt;0),$C$2*ABS(H62)/40000,(SUMPRODUCT(--(H62&gt;$T62:$V62),(H62-$T62:$V62),($W62:$Y62)))*E62/40000)</f>
        <v>0</v>
      </c>
      <c r="AA62" s="67">
        <f>IF(AND(C62&gt;=50.1,H62&lt;0),($A$2)*ABS(H62)/40000,0)</f>
        <v>0</v>
      </c>
      <c r="AB62" s="67">
        <f>S62+Z62+AA62</f>
        <v>-0.286350798825</v>
      </c>
      <c r="AC62" s="75" t="str">
        <f>IF(AB62&gt;=0,AB62,"")</f>
        <v/>
      </c>
      <c r="AD62" s="76">
        <f>IF(AB62&lt;0,AB62,"")</f>
        <v>-0.286350798825</v>
      </c>
      <c r="AE62" s="77"/>
      <c r="AF62" s="89"/>
      <c r="AG62" s="92">
        <f>ROUND((AG61-0.01),2)</f>
        <v>50.94</v>
      </c>
      <c r="AH62" s="93">
        <v>0</v>
      </c>
      <c r="AI62" s="86">
        <v>0</v>
      </c>
    </row>
    <row r="63" spans="1:38" customHeight="1" ht="15.75">
      <c r="A63" s="70">
        <v>0.572916666666667</v>
      </c>
      <c r="B63" s="71">
        <v>0.583333333333334</v>
      </c>
      <c r="C63" s="72">
        <v>49.99</v>
      </c>
      <c r="D63" s="73">
        <f>ROUND(C63,2)</f>
        <v>49.99</v>
      </c>
      <c r="E63" s="60">
        <v>319.67</v>
      </c>
      <c r="F63" s="60">
        <v>1108.2264</v>
      </c>
      <c r="G63" s="61">
        <f>ABS(F63)</f>
        <v>1108.2264</v>
      </c>
      <c r="H63" s="74">
        <v>-28.886</v>
      </c>
      <c r="I63" s="63">
        <f>MAX(H63,-0.12*G63)</f>
        <v>-28.886</v>
      </c>
      <c r="J63" s="63">
        <f>IF(ABS(G63)&lt;=10,0.5,IF(ABS(G63)&lt;=25,1,IF(ABS(G63)&lt;=100,2,10)))</f>
        <v>10</v>
      </c>
      <c r="K63" s="64">
        <f>IF(H63&lt;-J63,1,0)</f>
        <v>1</v>
      </c>
      <c r="L63" s="64">
        <f>IF(K63=K62,L62+K63,0)</f>
        <v>3</v>
      </c>
      <c r="M63" s="65">
        <f>IF(OR(L63=6,L63=12,L63=18,L63=24,L63=30,L63=36,L63=42,L63=48,L63=54,L63=60,L63=66,L63=72,L63=78,L63=84,L63=90,L63=96),1,0)</f>
        <v>0</v>
      </c>
      <c r="N63" s="65">
        <f>IF(H63&gt;J63,1,0)</f>
        <v>0</v>
      </c>
      <c r="O63" s="65">
        <f>IF(N63=N62,O62+N63,0)</f>
        <v>0</v>
      </c>
      <c r="P63" s="65">
        <f>IF(OR(O63=6,O63=12,O63=18,O63=24,O63=30,O63=36,O63=42,O63=48,O63=54,O63=60,O63=66,O63=72,O63=78,O63=84,O63=90,O63=96),1,0)</f>
        <v>0</v>
      </c>
      <c r="Q63" s="66">
        <f>M63+P63</f>
        <v>0</v>
      </c>
      <c r="R63" s="66">
        <f>Q63*ABS(S63)*0.1</f>
        <v>0</v>
      </c>
      <c r="S63" s="67">
        <f>I63*E63/40000</f>
        <v>-0.2308496905</v>
      </c>
      <c r="T63" s="60">
        <f>MIN($T$6/100*G63,150)</f>
        <v>132.987168</v>
      </c>
      <c r="U63" s="60">
        <f>MIN($U$6/100*G63,200)</f>
        <v>166.23396</v>
      </c>
      <c r="V63" s="60">
        <f>MIN($V$6/100*G63,250)</f>
        <v>221.64528</v>
      </c>
      <c r="W63" s="60">
        <v>0.2</v>
      </c>
      <c r="X63" s="60">
        <v>0.2</v>
      </c>
      <c r="Y63" s="60">
        <v>0.6</v>
      </c>
      <c r="Z63" s="67">
        <f>IF(AND(D63&lt;49.85,H63&gt;0),$C$2*ABS(H63)/40000,(SUMPRODUCT(--(H63&gt;$T63:$V63),(H63-$T63:$V63),($W63:$Y63)))*E63/40000)</f>
        <v>0</v>
      </c>
      <c r="AA63" s="67">
        <f>IF(AND(C63&gt;=50.1,H63&lt;0),($A$2)*ABS(H63)/40000,0)</f>
        <v>0</v>
      </c>
      <c r="AB63" s="67">
        <f>S63+Z63+AA63</f>
        <v>-0.2308496905</v>
      </c>
      <c r="AC63" s="75" t="str">
        <f>IF(AB63&gt;=0,AB63,"")</f>
        <v/>
      </c>
      <c r="AD63" s="76">
        <f>IF(AB63&lt;0,AB63,"")</f>
        <v>-0.2308496905</v>
      </c>
      <c r="AE63" s="77"/>
      <c r="AF63" s="89"/>
      <c r="AG63" s="92">
        <f>ROUND((AG62-0.01),2)</f>
        <v>50.93</v>
      </c>
      <c r="AH63" s="93">
        <v>0</v>
      </c>
      <c r="AI63" s="86">
        <v>0</v>
      </c>
    </row>
    <row r="64" spans="1:38" customHeight="1" ht="15.75">
      <c r="A64" s="70">
        <v>0.583333333333333</v>
      </c>
      <c r="B64" s="71">
        <v>0.59375</v>
      </c>
      <c r="C64" s="72">
        <v>49.98</v>
      </c>
      <c r="D64" s="73">
        <f>ROUND(C64,2)</f>
        <v>49.98</v>
      </c>
      <c r="E64" s="60">
        <v>351.69</v>
      </c>
      <c r="F64" s="60">
        <v>1108.0584</v>
      </c>
      <c r="G64" s="61">
        <f>ABS(F64)</f>
        <v>1108.0584</v>
      </c>
      <c r="H64" s="74">
        <v>-74.77068</v>
      </c>
      <c r="I64" s="63">
        <f>MAX(H64,-0.12*G64)</f>
        <v>-74.77068</v>
      </c>
      <c r="J64" s="63">
        <f>IF(ABS(G64)&lt;=10,0.5,IF(ABS(G64)&lt;=25,1,IF(ABS(G64)&lt;=100,2,10)))</f>
        <v>10</v>
      </c>
      <c r="K64" s="64">
        <f>IF(H64&lt;-J64,1,0)</f>
        <v>1</v>
      </c>
      <c r="L64" s="64">
        <f>IF(K64=K63,L63+K64,0)</f>
        <v>4</v>
      </c>
      <c r="M64" s="65">
        <f>IF(OR(L64=6,L64=12,L64=18,L64=24,L64=30,L64=36,L64=42,L64=48,L64=54,L64=60,L64=66,L64=72,L64=78,L64=84,L64=90,L64=96),1,0)</f>
        <v>0</v>
      </c>
      <c r="N64" s="65">
        <f>IF(H64&gt;J64,1,0)</f>
        <v>0</v>
      </c>
      <c r="O64" s="65">
        <f>IF(N64=N63,O63+N64,0)</f>
        <v>0</v>
      </c>
      <c r="P64" s="65">
        <f>IF(OR(O64=6,O64=12,O64=18,O64=24,O64=30,O64=36,O64=42,O64=48,O64=54,O64=60,O64=66,O64=72,O64=78,O64=84,O64=90,O64=96),1,0)</f>
        <v>0</v>
      </c>
      <c r="Q64" s="66">
        <f>M64+P64</f>
        <v>0</v>
      </c>
      <c r="R64" s="66">
        <f>Q64*ABS(S64)*0.1</f>
        <v>0</v>
      </c>
      <c r="S64" s="67">
        <f>I64*E64/40000</f>
        <v>-0.6574025112299999</v>
      </c>
      <c r="T64" s="60">
        <f>MIN($T$6/100*G64,150)</f>
        <v>132.967008</v>
      </c>
      <c r="U64" s="60">
        <f>MIN($U$6/100*G64,200)</f>
        <v>166.20876</v>
      </c>
      <c r="V64" s="60">
        <f>MIN($V$6/100*G64,250)</f>
        <v>221.61168</v>
      </c>
      <c r="W64" s="60">
        <v>0.2</v>
      </c>
      <c r="X64" s="60">
        <v>0.2</v>
      </c>
      <c r="Y64" s="60">
        <v>0.6</v>
      </c>
      <c r="Z64" s="67">
        <f>IF(AND(D64&lt;49.85,H64&gt;0),$C$2*ABS(H64)/40000,(SUMPRODUCT(--(H64&gt;$T64:$V64),(H64-$T64:$V64),($W64:$Y64)))*E64/40000)</f>
        <v>0</v>
      </c>
      <c r="AA64" s="67">
        <f>IF(AND(C64&gt;=50.1,H64&lt;0),($A$2)*ABS(H64)/40000,0)</f>
        <v>0</v>
      </c>
      <c r="AB64" s="67">
        <f>S64+Z64+AA64</f>
        <v>-0.6574025112299999</v>
      </c>
      <c r="AC64" s="75" t="str">
        <f>IF(AB64&gt;=0,AB64,"")</f>
        <v/>
      </c>
      <c r="AD64" s="76">
        <f>IF(AB64&lt;0,AB64,"")</f>
        <v>-0.6574025112299999</v>
      </c>
      <c r="AE64" s="77"/>
      <c r="AF64" s="89"/>
      <c r="AG64" s="92">
        <f>ROUND((AG63-0.01),2)</f>
        <v>50.92</v>
      </c>
      <c r="AH64" s="93">
        <v>0</v>
      </c>
      <c r="AI64" s="86">
        <v>0</v>
      </c>
    </row>
    <row r="65" spans="1:38" customHeight="1" ht="15.75">
      <c r="A65" s="70">
        <v>0.59375</v>
      </c>
      <c r="B65" s="71">
        <v>0.604166666666667</v>
      </c>
      <c r="C65" s="72">
        <v>49.94</v>
      </c>
      <c r="D65" s="73">
        <f>ROUND(C65,2)</f>
        <v>49.94</v>
      </c>
      <c r="E65" s="60">
        <v>479.78</v>
      </c>
      <c r="F65" s="60">
        <v>1107.7944</v>
      </c>
      <c r="G65" s="61">
        <f>ABS(F65)</f>
        <v>1107.7944</v>
      </c>
      <c r="H65" s="74">
        <v>-79.10785</v>
      </c>
      <c r="I65" s="63">
        <f>MAX(H65,-0.12*G65)</f>
        <v>-79.10785</v>
      </c>
      <c r="J65" s="63">
        <f>IF(ABS(G65)&lt;=10,0.5,IF(ABS(G65)&lt;=25,1,IF(ABS(G65)&lt;=100,2,10)))</f>
        <v>10</v>
      </c>
      <c r="K65" s="64">
        <f>IF(H65&lt;-J65,1,0)</f>
        <v>1</v>
      </c>
      <c r="L65" s="64">
        <f>IF(K65=K64,L64+K65,0)</f>
        <v>5</v>
      </c>
      <c r="M65" s="65">
        <f>IF(OR(L65=6,L65=12,L65=18,L65=24,L65=30,L65=36,L65=42,L65=48,L65=54,L65=60,L65=66,L65=72,L65=78,L65=84,L65=90,L65=96),1,0)</f>
        <v>0</v>
      </c>
      <c r="N65" s="65">
        <f>IF(H65&gt;J65,1,0)</f>
        <v>0</v>
      </c>
      <c r="O65" s="65">
        <f>IF(N65=N64,O64+N65,0)</f>
        <v>0</v>
      </c>
      <c r="P65" s="65">
        <f>IF(OR(O65=6,O65=12,O65=18,O65=24,O65=30,O65=36,O65=42,O65=48,O65=54,O65=60,O65=66,O65=72,O65=78,O65=84,O65=90,O65=96),1,0)</f>
        <v>0</v>
      </c>
      <c r="Q65" s="66">
        <f>M65+P65</f>
        <v>0</v>
      </c>
      <c r="R65" s="66">
        <f>Q65*ABS(S65)*0.1</f>
        <v>0</v>
      </c>
      <c r="S65" s="67">
        <f>I65*E65/40000</f>
        <v>-0.948859106825</v>
      </c>
      <c r="T65" s="60">
        <f>MIN($T$6/100*G65,150)</f>
        <v>132.935328</v>
      </c>
      <c r="U65" s="60">
        <f>MIN($U$6/100*G65,200)</f>
        <v>166.16916</v>
      </c>
      <c r="V65" s="60">
        <f>MIN($V$6/100*G65,250)</f>
        <v>221.55888</v>
      </c>
      <c r="W65" s="60">
        <v>0.2</v>
      </c>
      <c r="X65" s="60">
        <v>0.2</v>
      </c>
      <c r="Y65" s="60">
        <v>0.6</v>
      </c>
      <c r="Z65" s="67">
        <f>IF(AND(D65&lt;49.85,H65&gt;0),$C$2*ABS(H65)/40000,(SUMPRODUCT(--(H65&gt;$T65:$V65),(H65-$T65:$V65),($W65:$Y65)))*E65/40000)</f>
        <v>0</v>
      </c>
      <c r="AA65" s="67">
        <f>IF(AND(C65&gt;=50.1,H65&lt;0),($A$2)*ABS(H65)/40000,0)</f>
        <v>0</v>
      </c>
      <c r="AB65" s="67">
        <f>S65+Z65+AA65</f>
        <v>-0.948859106825</v>
      </c>
      <c r="AC65" s="75" t="str">
        <f>IF(AB65&gt;=0,AB65,"")</f>
        <v/>
      </c>
      <c r="AD65" s="76">
        <f>IF(AB65&lt;0,AB65,"")</f>
        <v>-0.948859106825</v>
      </c>
      <c r="AE65" s="77"/>
      <c r="AF65" s="89"/>
      <c r="AG65" s="92">
        <f>ROUND((AG64-0.01),2)</f>
        <v>50.91</v>
      </c>
      <c r="AH65" s="93">
        <v>0</v>
      </c>
      <c r="AI65" s="86">
        <v>0</v>
      </c>
    </row>
    <row r="66" spans="1:38" customHeight="1" ht="15.75">
      <c r="A66" s="70">
        <v>0.604166666666667</v>
      </c>
      <c r="B66" s="71">
        <v>0.614583333333334</v>
      </c>
      <c r="C66" s="72">
        <v>49.97</v>
      </c>
      <c r="D66" s="73">
        <f>ROUND(C66,2)</f>
        <v>49.97</v>
      </c>
      <c r="E66" s="60">
        <v>383.71</v>
      </c>
      <c r="F66" s="60">
        <v>1098.82</v>
      </c>
      <c r="G66" s="61">
        <f>ABS(F66)</f>
        <v>1098.82</v>
      </c>
      <c r="H66" s="74">
        <v>-77.77857</v>
      </c>
      <c r="I66" s="63">
        <f>MAX(H66,-0.12*G66)</f>
        <v>-77.77857</v>
      </c>
      <c r="J66" s="63">
        <f>IF(ABS(G66)&lt;=10,0.5,IF(ABS(G66)&lt;=25,1,IF(ABS(G66)&lt;=100,2,10)))</f>
        <v>10</v>
      </c>
      <c r="K66" s="64">
        <f>IF(H66&lt;-J66,1,0)</f>
        <v>1</v>
      </c>
      <c r="L66" s="64">
        <f>IF(K66=K65,L65+K66,0)</f>
        <v>6</v>
      </c>
      <c r="M66" s="65">
        <f>IF(OR(L66=6,L66=12,L66=18,L66=24,L66=30,L66=36,L66=42,L66=48,L66=54,L66=60,L66=66,L66=72,L66=78,L66=84,L66=90,L66=96),1,0)</f>
        <v>1</v>
      </c>
      <c r="N66" s="65">
        <f>IF(H66&gt;J66,1,0)</f>
        <v>0</v>
      </c>
      <c r="O66" s="65">
        <f>IF(N66=N65,O65+N66,0)</f>
        <v>0</v>
      </c>
      <c r="P66" s="65">
        <f>IF(OR(O66=6,O66=12,O66=18,O66=24,O66=30,O66=36,O66=42,O66=48,O66=54,O66=60,O66=66,O66=72,O66=78,O66=84,O66=90,O66=96),1,0)</f>
        <v>0</v>
      </c>
      <c r="Q66" s="66">
        <f>M66+P66</f>
        <v>1</v>
      </c>
      <c r="R66" s="66">
        <f>Q66*ABS(S66)*0.1</f>
        <v>0.07461103773675</v>
      </c>
      <c r="S66" s="67">
        <f>I66*E66/40000</f>
        <v>-0.7461103773675</v>
      </c>
      <c r="T66" s="60">
        <f>MIN($T$6/100*G66,150)</f>
        <v>131.8584</v>
      </c>
      <c r="U66" s="60">
        <f>MIN($U$6/100*G66,200)</f>
        <v>164.823</v>
      </c>
      <c r="V66" s="60">
        <f>MIN($V$6/100*G66,250)</f>
        <v>219.764</v>
      </c>
      <c r="W66" s="60">
        <v>0.2</v>
      </c>
      <c r="X66" s="60">
        <v>0.2</v>
      </c>
      <c r="Y66" s="60">
        <v>0.6</v>
      </c>
      <c r="Z66" s="67">
        <f>IF(AND(D66&lt;49.85,H66&gt;0),$C$2*ABS(H66)/40000,(SUMPRODUCT(--(H66&gt;$T66:$V66),(H66-$T66:$V66),($W66:$Y66)))*E66/40000)</f>
        <v>0</v>
      </c>
      <c r="AA66" s="67">
        <f>IF(AND(C66&gt;=50.1,H66&lt;0),($A$2)*ABS(H66)/40000,0)</f>
        <v>0</v>
      </c>
      <c r="AB66" s="67">
        <f>S66+Z66+AA66</f>
        <v>-0.7461103773675</v>
      </c>
      <c r="AC66" s="75" t="str">
        <f>IF(AB66&gt;=0,AB66,"")</f>
        <v/>
      </c>
      <c r="AD66" s="76">
        <f>IF(AB66&lt;0,AB66,"")</f>
        <v>-0.7461103773675</v>
      </c>
      <c r="AE66" s="77"/>
      <c r="AF66" s="89"/>
      <c r="AG66" s="92">
        <f>ROUND((AG65-0.01),2)</f>
        <v>50.9</v>
      </c>
      <c r="AH66" s="93">
        <v>0</v>
      </c>
      <c r="AI66" s="86">
        <v>0</v>
      </c>
    </row>
    <row r="67" spans="1:38" customHeight="1" ht="15.75">
      <c r="A67" s="70">
        <v>0.614583333333333</v>
      </c>
      <c r="B67" s="71">
        <v>0.625</v>
      </c>
      <c r="C67" s="72">
        <v>50.02</v>
      </c>
      <c r="D67" s="73">
        <f>ROUND(C67,2)</f>
        <v>50.02</v>
      </c>
      <c r="E67" s="60">
        <v>172.59</v>
      </c>
      <c r="F67" s="60">
        <v>1095.7512</v>
      </c>
      <c r="G67" s="61">
        <f>ABS(F67)</f>
        <v>1095.7512</v>
      </c>
      <c r="H67" s="74">
        <v>-72.63216</v>
      </c>
      <c r="I67" s="63">
        <f>MAX(H67,-0.12*G67)</f>
        <v>-72.63216</v>
      </c>
      <c r="J67" s="63">
        <f>IF(ABS(G67)&lt;=10,0.5,IF(ABS(G67)&lt;=25,1,IF(ABS(G67)&lt;=100,2,10)))</f>
        <v>10</v>
      </c>
      <c r="K67" s="64">
        <f>IF(H67&lt;-J67,1,0)</f>
        <v>1</v>
      </c>
      <c r="L67" s="64">
        <f>IF(K67=K66,L66+K67,0)</f>
        <v>7</v>
      </c>
      <c r="M67" s="65">
        <f>IF(OR(L67=6,L67=12,L67=18,L67=24,L67=30,L67=36,L67=42,L67=48,L67=54,L67=60,L67=66,L67=72,L67=78,L67=84,L67=90,L67=96),1,0)</f>
        <v>0</v>
      </c>
      <c r="N67" s="65">
        <f>IF(H67&gt;J67,1,0)</f>
        <v>0</v>
      </c>
      <c r="O67" s="65">
        <f>IF(N67=N66,O66+N67,0)</f>
        <v>0</v>
      </c>
      <c r="P67" s="65">
        <f>IF(OR(O67=6,O67=12,O67=18,O67=24,O67=30,O67=36,O67=42,O67=48,O67=54,O67=60,O67=66,O67=72,O67=78,O67=84,O67=90,O67=96),1,0)</f>
        <v>0</v>
      </c>
      <c r="Q67" s="66">
        <f>M67+P67</f>
        <v>0</v>
      </c>
      <c r="R67" s="66">
        <f>Q67*ABS(S67)*0.1</f>
        <v>0</v>
      </c>
      <c r="S67" s="67">
        <f>I67*E67/40000</f>
        <v>-0.31338961236</v>
      </c>
      <c r="T67" s="60">
        <f>MIN($T$6/100*G67,150)</f>
        <v>131.490144</v>
      </c>
      <c r="U67" s="60">
        <f>MIN($U$6/100*G67,200)</f>
        <v>164.36268</v>
      </c>
      <c r="V67" s="60">
        <f>MIN($V$6/100*G67,250)</f>
        <v>219.15024</v>
      </c>
      <c r="W67" s="60">
        <v>0.2</v>
      </c>
      <c r="X67" s="60">
        <v>0.2</v>
      </c>
      <c r="Y67" s="60">
        <v>0.6</v>
      </c>
      <c r="Z67" s="67">
        <f>IF(AND(D67&lt;49.85,H67&gt;0),$C$2*ABS(H67)/40000,(SUMPRODUCT(--(H67&gt;$T67:$V67),(H67-$T67:$V67),($W67:$Y67)))*E67/40000)</f>
        <v>0</v>
      </c>
      <c r="AA67" s="67">
        <f>IF(AND(C67&gt;=50.1,H67&lt;0),($A$2)*ABS(H67)/40000,0)</f>
        <v>0</v>
      </c>
      <c r="AB67" s="67">
        <f>S67+Z67+AA67</f>
        <v>-0.31338961236</v>
      </c>
      <c r="AC67" s="75" t="str">
        <f>IF(AB67&gt;=0,AB67,"")</f>
        <v/>
      </c>
      <c r="AD67" s="76">
        <f>IF(AB67&lt;0,AB67,"")</f>
        <v>-0.31338961236</v>
      </c>
      <c r="AE67" s="77"/>
      <c r="AF67" s="89"/>
      <c r="AG67" s="92">
        <f>ROUND((AG66-0.01),2)</f>
        <v>50.89</v>
      </c>
      <c r="AH67" s="93">
        <v>0</v>
      </c>
      <c r="AI67" s="86">
        <v>0</v>
      </c>
    </row>
    <row r="68" spans="1:38" customHeight="1" ht="15.75">
      <c r="A68" s="70">
        <v>0.625</v>
      </c>
      <c r="B68" s="71">
        <v>0.635416666666667</v>
      </c>
      <c r="C68" s="72">
        <v>50.04</v>
      </c>
      <c r="D68" s="73">
        <f>ROUND(C68,2)</f>
        <v>50.04</v>
      </c>
      <c r="E68" s="60">
        <v>57.53</v>
      </c>
      <c r="F68" s="60">
        <v>1095.658</v>
      </c>
      <c r="G68" s="61">
        <f>ABS(F68)</f>
        <v>1095.658</v>
      </c>
      <c r="H68" s="74">
        <v>-87.75053</v>
      </c>
      <c r="I68" s="63">
        <f>MAX(H68,-0.12*G68)</f>
        <v>-87.75053</v>
      </c>
      <c r="J68" s="63">
        <f>IF(ABS(G68)&lt;=10,0.5,IF(ABS(G68)&lt;=25,1,IF(ABS(G68)&lt;=100,2,10)))</f>
        <v>10</v>
      </c>
      <c r="K68" s="64">
        <f>IF(H68&lt;-J68,1,0)</f>
        <v>1</v>
      </c>
      <c r="L68" s="64">
        <f>IF(K68=K67,L67+K68,0)</f>
        <v>8</v>
      </c>
      <c r="M68" s="65">
        <f>IF(OR(L68=6,L68=12,L68=18,L68=24,L68=30,L68=36,L68=42,L68=48,L68=54,L68=60,L68=66,L68=72,L68=78,L68=84,L68=90,L68=96),1,0)</f>
        <v>0</v>
      </c>
      <c r="N68" s="65">
        <f>IF(H68&gt;J68,1,0)</f>
        <v>0</v>
      </c>
      <c r="O68" s="65">
        <f>IF(N68=N67,O67+N68,0)</f>
        <v>0</v>
      </c>
      <c r="P68" s="65">
        <f>IF(OR(O68=6,O68=12,O68=18,O68=24,O68=30,O68=36,O68=42,O68=48,O68=54,O68=60,O68=66,O68=72,O68=78,O68=84,O68=90,O68=96),1,0)</f>
        <v>0</v>
      </c>
      <c r="Q68" s="66">
        <f>M68+P68</f>
        <v>0</v>
      </c>
      <c r="R68" s="66">
        <f>Q68*ABS(S68)*0.1</f>
        <v>0</v>
      </c>
      <c r="S68" s="67">
        <f>I68*E68/40000</f>
        <v>-0.1262071997725</v>
      </c>
      <c r="T68" s="60">
        <f>MIN($T$6/100*G68,150)</f>
        <v>131.47896</v>
      </c>
      <c r="U68" s="60">
        <f>MIN($U$6/100*G68,200)</f>
        <v>164.3487</v>
      </c>
      <c r="V68" s="60">
        <f>MIN($V$6/100*G68,250)</f>
        <v>219.1316</v>
      </c>
      <c r="W68" s="60">
        <v>0.2</v>
      </c>
      <c r="X68" s="60">
        <v>0.2</v>
      </c>
      <c r="Y68" s="60">
        <v>0.6</v>
      </c>
      <c r="Z68" s="67">
        <f>IF(AND(D68&lt;49.85,H68&gt;0),$C$2*ABS(H68)/40000,(SUMPRODUCT(--(H68&gt;$T68:$V68),(H68-$T68:$V68),($W68:$Y68)))*E68/40000)</f>
        <v>0</v>
      </c>
      <c r="AA68" s="67">
        <f>IF(AND(C68&gt;=50.1,H68&lt;0),($A$2)*ABS(H68)/40000,0)</f>
        <v>0</v>
      </c>
      <c r="AB68" s="67">
        <f>S68+Z68+AA68</f>
        <v>-0.1262071997725</v>
      </c>
      <c r="AC68" s="75" t="str">
        <f>IF(AB68&gt;=0,AB68,"")</f>
        <v/>
      </c>
      <c r="AD68" s="76">
        <f>IF(AB68&lt;0,AB68,"")</f>
        <v>-0.1262071997725</v>
      </c>
      <c r="AE68" s="77"/>
      <c r="AF68" s="89"/>
      <c r="AG68" s="92">
        <f>ROUND((AG67-0.01),2)</f>
        <v>50.88</v>
      </c>
      <c r="AH68" s="93">
        <v>0</v>
      </c>
      <c r="AI68" s="86">
        <v>0</v>
      </c>
    </row>
    <row r="69" spans="1:38" customHeight="1" ht="15.75">
      <c r="A69" s="70">
        <v>0.635416666666667</v>
      </c>
      <c r="B69" s="71">
        <v>0.645833333333334</v>
      </c>
      <c r="C69" s="72">
        <v>49.97</v>
      </c>
      <c r="D69" s="73">
        <f>ROUND(C69,2)</f>
        <v>49.97</v>
      </c>
      <c r="E69" s="60">
        <v>383.71</v>
      </c>
      <c r="F69" s="60">
        <v>1097.17251</v>
      </c>
      <c r="G69" s="61">
        <f>ABS(F69)</f>
        <v>1097.17251</v>
      </c>
      <c r="H69" s="74">
        <v>-99.25828</v>
      </c>
      <c r="I69" s="63">
        <f>MAX(H69,-0.12*G69)</f>
        <v>-99.25828</v>
      </c>
      <c r="J69" s="63">
        <f>IF(ABS(G69)&lt;=10,0.5,IF(ABS(G69)&lt;=25,1,IF(ABS(G69)&lt;=100,2,10)))</f>
        <v>10</v>
      </c>
      <c r="K69" s="64">
        <f>IF(H69&lt;-J69,1,0)</f>
        <v>1</v>
      </c>
      <c r="L69" s="64">
        <f>IF(K69=K68,L68+K69,0)</f>
        <v>9</v>
      </c>
      <c r="M69" s="65">
        <f>IF(OR(L69=6,L69=12,L69=18,L69=24,L69=30,L69=36,L69=42,L69=48,L69=54,L69=60,L69=66,L69=72,L69=78,L69=84,L69=90,L69=96),1,0)</f>
        <v>0</v>
      </c>
      <c r="N69" s="65">
        <f>IF(H69&gt;J69,1,0)</f>
        <v>0</v>
      </c>
      <c r="O69" s="65">
        <f>IF(N69=N68,O68+N69,0)</f>
        <v>0</v>
      </c>
      <c r="P69" s="65">
        <f>IF(OR(O69=6,O69=12,O69=18,O69=24,O69=30,O69=36,O69=42,O69=48,O69=54,O69=60,O69=66,O69=72,O69=78,O69=84,O69=90,O69=96),1,0)</f>
        <v>0</v>
      </c>
      <c r="Q69" s="66">
        <f>M69+P69</f>
        <v>0</v>
      </c>
      <c r="R69" s="66">
        <f>Q69*ABS(S69)*0.1</f>
        <v>0</v>
      </c>
      <c r="S69" s="67">
        <f>I69*E69/40000</f>
        <v>-0.95215986547</v>
      </c>
      <c r="T69" s="60">
        <f>MIN($T$6/100*G69,150)</f>
        <v>131.6607012</v>
      </c>
      <c r="U69" s="60">
        <f>MIN($U$6/100*G69,200)</f>
        <v>164.5758765</v>
      </c>
      <c r="V69" s="60">
        <f>MIN($V$6/100*G69,250)</f>
        <v>219.434502</v>
      </c>
      <c r="W69" s="60">
        <v>0.2</v>
      </c>
      <c r="X69" s="60">
        <v>0.2</v>
      </c>
      <c r="Y69" s="60">
        <v>0.6</v>
      </c>
      <c r="Z69" s="67">
        <f>IF(AND(D69&lt;49.85,H69&gt;0),$C$2*ABS(H69)/40000,(SUMPRODUCT(--(H69&gt;$T69:$V69),(H69-$T69:$V69),($W69:$Y69)))*E69/40000)</f>
        <v>0</v>
      </c>
      <c r="AA69" s="67">
        <f>IF(AND(C69&gt;=50.1,H69&lt;0),($A$2)*ABS(H69)/40000,0)</f>
        <v>0</v>
      </c>
      <c r="AB69" s="67">
        <f>S69+Z69+AA69</f>
        <v>-0.95215986547</v>
      </c>
      <c r="AC69" s="75" t="str">
        <f>IF(AB69&gt;=0,AB69,"")</f>
        <v/>
      </c>
      <c r="AD69" s="76">
        <f>IF(AB69&lt;0,AB69,"")</f>
        <v>-0.95215986547</v>
      </c>
      <c r="AE69" s="77"/>
      <c r="AF69" s="89"/>
      <c r="AG69" s="92">
        <f>ROUND((AG68-0.01),2)</f>
        <v>50.87</v>
      </c>
      <c r="AH69" s="93">
        <v>0</v>
      </c>
      <c r="AI69" s="86">
        <v>0</v>
      </c>
    </row>
    <row r="70" spans="1:38" customHeight="1" ht="15.75">
      <c r="A70" s="70">
        <v>0.645833333333333</v>
      </c>
      <c r="B70" s="71">
        <v>0.65625</v>
      </c>
      <c r="C70" s="72">
        <v>50</v>
      </c>
      <c r="D70" s="73">
        <f>ROUND(C70,2)</f>
        <v>50</v>
      </c>
      <c r="E70" s="60">
        <v>287.65</v>
      </c>
      <c r="F70" s="60">
        <v>1095.26331</v>
      </c>
      <c r="G70" s="61">
        <f>ABS(F70)</f>
        <v>1095.26331</v>
      </c>
      <c r="H70" s="74">
        <v>-103.2461</v>
      </c>
      <c r="I70" s="63">
        <f>MAX(H70,-0.12*G70)</f>
        <v>-103.2461</v>
      </c>
      <c r="J70" s="63">
        <f>IF(ABS(G70)&lt;=10,0.5,IF(ABS(G70)&lt;=25,1,IF(ABS(G70)&lt;=100,2,10)))</f>
        <v>10</v>
      </c>
      <c r="K70" s="64">
        <f>IF(H70&lt;-J70,1,0)</f>
        <v>1</v>
      </c>
      <c r="L70" s="64">
        <f>IF(K70=K69,L69+K70,0)</f>
        <v>10</v>
      </c>
      <c r="M70" s="65">
        <f>IF(OR(L70=6,L70=12,L70=18,L70=24,L70=30,L70=36,L70=42,L70=48,L70=54,L70=60,L70=66,L70=72,L70=78,L70=84,L70=90,L70=96),1,0)</f>
        <v>0</v>
      </c>
      <c r="N70" s="65">
        <f>IF(H70&gt;J70,1,0)</f>
        <v>0</v>
      </c>
      <c r="O70" s="65">
        <f>IF(N70=N69,O69+N70,0)</f>
        <v>0</v>
      </c>
      <c r="P70" s="65">
        <f>IF(OR(O70=6,O70=12,O70=18,O70=24,O70=30,O70=36,O70=42,O70=48,O70=54,O70=60,O70=66,O70=72,O70=78,O70=84,O70=90,O70=96),1,0)</f>
        <v>0</v>
      </c>
      <c r="Q70" s="66">
        <f>M70+P70</f>
        <v>0</v>
      </c>
      <c r="R70" s="66">
        <f>Q70*ABS(S70)*0.1</f>
        <v>0</v>
      </c>
      <c r="S70" s="67">
        <f>I70*E70/40000</f>
        <v>-0.7424685166249999</v>
      </c>
      <c r="T70" s="60">
        <f>MIN($T$6/100*G70,150)</f>
        <v>131.4315972</v>
      </c>
      <c r="U70" s="60">
        <f>MIN($U$6/100*G70,200)</f>
        <v>164.2894965</v>
      </c>
      <c r="V70" s="60">
        <f>MIN($V$6/100*G70,250)</f>
        <v>219.052662</v>
      </c>
      <c r="W70" s="60">
        <v>0.2</v>
      </c>
      <c r="X70" s="60">
        <v>0.2</v>
      </c>
      <c r="Y70" s="60">
        <v>0.6</v>
      </c>
      <c r="Z70" s="67">
        <f>IF(AND(D70&lt;49.85,H70&gt;0),$C$2*ABS(H70)/40000,(SUMPRODUCT(--(H70&gt;$T70:$V70),(H70-$T70:$V70),($W70:$Y70)))*E70/40000)</f>
        <v>0</v>
      </c>
      <c r="AA70" s="67">
        <f>IF(AND(C70&gt;=50.1,H70&lt;0),($A$2)*ABS(H70)/40000,0)</f>
        <v>0</v>
      </c>
      <c r="AB70" s="67">
        <f>S70+Z70+AA70</f>
        <v>-0.7424685166249999</v>
      </c>
      <c r="AC70" s="75" t="str">
        <f>IF(AB70&gt;=0,AB70,"")</f>
        <v/>
      </c>
      <c r="AD70" s="76">
        <f>IF(AB70&lt;0,AB70,"")</f>
        <v>-0.7424685166249999</v>
      </c>
      <c r="AE70" s="77"/>
      <c r="AF70" s="89"/>
      <c r="AG70" s="92">
        <f>ROUND((AG69-0.01),2)</f>
        <v>50.86</v>
      </c>
      <c r="AH70" s="93">
        <v>0</v>
      </c>
      <c r="AI70" s="86">
        <v>0</v>
      </c>
    </row>
    <row r="71" spans="1:38" customHeight="1" ht="15.75">
      <c r="A71" s="70">
        <v>0.65625</v>
      </c>
      <c r="B71" s="71">
        <v>0.666666666666667</v>
      </c>
      <c r="C71" s="72">
        <v>49.99</v>
      </c>
      <c r="D71" s="73">
        <f>ROUND(C71,2)</f>
        <v>49.99</v>
      </c>
      <c r="E71" s="60">
        <v>319.67</v>
      </c>
      <c r="F71" s="60">
        <v>989.58251</v>
      </c>
      <c r="G71" s="61">
        <f>ABS(F71)</f>
        <v>989.58251</v>
      </c>
      <c r="H71" s="74">
        <v>12.66829</v>
      </c>
      <c r="I71" s="63">
        <f>MAX(H71,-0.12*G71)</f>
        <v>12.66829</v>
      </c>
      <c r="J71" s="63">
        <f>IF(ABS(G71)&lt;=10,0.5,IF(ABS(G71)&lt;=25,1,IF(ABS(G71)&lt;=100,2,10)))</f>
        <v>10</v>
      </c>
      <c r="K71" s="64">
        <f>IF(H71&lt;-J71,1,0)</f>
        <v>0</v>
      </c>
      <c r="L71" s="64">
        <f>IF(K71=K70,L70+K71,0)</f>
        <v>0</v>
      </c>
      <c r="M71" s="65">
        <f>IF(OR(L71=6,L71=12,L71=18,L71=24,L71=30,L71=36,L71=42,L71=48,L71=54,L71=60,L71=66,L71=72,L71=78,L71=84,L71=90,L71=96),1,0)</f>
        <v>0</v>
      </c>
      <c r="N71" s="65">
        <f>IF(H71&gt;J71,1,0)</f>
        <v>1</v>
      </c>
      <c r="O71" s="65">
        <f>IF(N71=N70,O70+N71,0)</f>
        <v>0</v>
      </c>
      <c r="P71" s="65">
        <f>IF(OR(O71=6,O71=12,O71=18,O71=24,O71=30,O71=36,O71=42,O71=48,O71=54,O71=60,O71=66,O71=72,O71=78,O71=84,O71=90,O71=96),1,0)</f>
        <v>0</v>
      </c>
      <c r="Q71" s="66">
        <f>M71+P71</f>
        <v>0</v>
      </c>
      <c r="R71" s="66">
        <f>Q71*ABS(S71)*0.1</f>
        <v>0</v>
      </c>
      <c r="S71" s="67">
        <f>I71*E71/40000</f>
        <v>0.1012418066075</v>
      </c>
      <c r="T71" s="60">
        <f>MIN($T$6/100*G71,150)</f>
        <v>118.7499012</v>
      </c>
      <c r="U71" s="60">
        <f>MIN($U$6/100*G71,200)</f>
        <v>148.4373765</v>
      </c>
      <c r="V71" s="60">
        <f>MIN($V$6/100*G71,250)</f>
        <v>197.916502</v>
      </c>
      <c r="W71" s="60">
        <v>0.2</v>
      </c>
      <c r="X71" s="60">
        <v>0.2</v>
      </c>
      <c r="Y71" s="60">
        <v>0.6</v>
      </c>
      <c r="Z71" s="67">
        <f>IF(AND(D71&lt;49.85,H71&gt;0),$C$2*ABS(H71)/40000,(SUMPRODUCT(--(H71&gt;$T71:$V71),(H71-$T71:$V71),($W71:$Y71)))*E71/40000)</f>
        <v>0</v>
      </c>
      <c r="AA71" s="67">
        <f>IF(AND(C71&gt;=50.1,H71&lt;0),($A$2)*ABS(H71)/40000,0)</f>
        <v>0</v>
      </c>
      <c r="AB71" s="67">
        <f>S71+Z71+AA71</f>
        <v>0.1012418066075</v>
      </c>
      <c r="AC71" s="75">
        <f>IF(AB71&gt;=0,AB71,"")</f>
        <v>0.1012418066075</v>
      </c>
      <c r="AD71" s="76" t="str">
        <f>IF(AB71&lt;0,AB71,"")</f>
        <v/>
      </c>
      <c r="AE71" s="77"/>
      <c r="AF71" s="89"/>
      <c r="AG71" s="92">
        <f>ROUND((AG70-0.01),2)</f>
        <v>50.85</v>
      </c>
      <c r="AH71" s="93">
        <v>0</v>
      </c>
      <c r="AI71" s="86">
        <v>0</v>
      </c>
    </row>
    <row r="72" spans="1:38" customHeight="1" ht="15.75">
      <c r="A72" s="70">
        <v>0.666666666666667</v>
      </c>
      <c r="B72" s="71">
        <v>0.677083333333334</v>
      </c>
      <c r="C72" s="72">
        <v>50.08</v>
      </c>
      <c r="D72" s="73">
        <f>ROUND(C72,2)</f>
        <v>50.08</v>
      </c>
      <c r="E72" s="60">
        <v>0</v>
      </c>
      <c r="F72" s="60">
        <v>1055.20091</v>
      </c>
      <c r="G72" s="61">
        <f>ABS(F72)</f>
        <v>1055.20091</v>
      </c>
      <c r="H72" s="74">
        <v>-25.05494</v>
      </c>
      <c r="I72" s="63">
        <f>MAX(H72,-0.12*G72)</f>
        <v>-25.05494</v>
      </c>
      <c r="J72" s="63">
        <f>IF(ABS(G72)&lt;=10,0.5,IF(ABS(G72)&lt;=25,1,IF(ABS(G72)&lt;=100,2,10)))</f>
        <v>10</v>
      </c>
      <c r="K72" s="64">
        <f>IF(H72&lt;-J72,1,0)</f>
        <v>1</v>
      </c>
      <c r="L72" s="64">
        <f>IF(K72=K71,L71+K72,0)</f>
        <v>0</v>
      </c>
      <c r="M72" s="65">
        <f>IF(OR(L72=6,L72=12,L72=18,L72=24,L72=30,L72=36,L72=42,L72=48,L72=54,L72=60,L72=66,L72=72,L72=78,L72=84,L72=90,L72=96),1,0)</f>
        <v>0</v>
      </c>
      <c r="N72" s="65">
        <f>IF(H72&gt;J72,1,0)</f>
        <v>0</v>
      </c>
      <c r="O72" s="65">
        <f>IF(N72=N71,O71+N72,0)</f>
        <v>0</v>
      </c>
      <c r="P72" s="65">
        <f>IF(OR(O72=6,O72=12,O72=18,O72=24,O72=30,O72=36,O72=42,O72=48,O72=54,O72=60,O72=66,O72=72,O72=78,O72=84,O72=90,O72=96),1,0)</f>
        <v>0</v>
      </c>
      <c r="Q72" s="66">
        <f>M72+P72</f>
        <v>0</v>
      </c>
      <c r="R72" s="66">
        <f>Q72*ABS(S72)*0.1</f>
        <v>0</v>
      </c>
      <c r="S72" s="67">
        <f>I72*E72/40000</f>
        <v>-0</v>
      </c>
      <c r="T72" s="60">
        <f>MIN($T$6/100*G72,150)</f>
        <v>126.6241092</v>
      </c>
      <c r="U72" s="60">
        <f>MIN($U$6/100*G72,200)</f>
        <v>158.2801365</v>
      </c>
      <c r="V72" s="60">
        <f>MIN($V$6/100*G72,250)</f>
        <v>211.040182</v>
      </c>
      <c r="W72" s="60">
        <v>0.2</v>
      </c>
      <c r="X72" s="60">
        <v>0.2</v>
      </c>
      <c r="Y72" s="60">
        <v>0.6</v>
      </c>
      <c r="Z72" s="67">
        <f>IF(AND(D72&lt;49.85,H72&gt;0),$C$2*ABS(H72)/40000,(SUMPRODUCT(--(H72&gt;$T72:$V72),(H72-$T72:$V72),($W72:$Y72)))*E72/40000)</f>
        <v>0</v>
      </c>
      <c r="AA72" s="67">
        <f>IF(AND(C72&gt;=50.1,H72&lt;0),($A$2)*ABS(H72)/40000,0)</f>
        <v>0</v>
      </c>
      <c r="AB72" s="67">
        <f>S72+Z72+AA72</f>
        <v>0</v>
      </c>
      <c r="AC72" s="75">
        <f>IF(AB72&gt;=0,AB72,"")</f>
        <v>0</v>
      </c>
      <c r="AD72" s="76" t="str">
        <f>IF(AB72&lt;0,AB72,"")</f>
        <v/>
      </c>
      <c r="AE72" s="77"/>
      <c r="AF72" s="89"/>
      <c r="AG72" s="92">
        <f>ROUND((AG71-0.01),2)</f>
        <v>50.84</v>
      </c>
      <c r="AH72" s="93">
        <v>0</v>
      </c>
      <c r="AI72" s="86">
        <v>0</v>
      </c>
    </row>
    <row r="73" spans="1:38" customHeight="1" ht="15.75">
      <c r="A73" s="70">
        <v>0.677083333333333</v>
      </c>
      <c r="B73" s="71">
        <v>0.6875</v>
      </c>
      <c r="C73" s="72">
        <v>49.94</v>
      </c>
      <c r="D73" s="73">
        <f>ROUND(C73,2)</f>
        <v>49.94</v>
      </c>
      <c r="E73" s="60">
        <v>479.78</v>
      </c>
      <c r="F73" s="60">
        <v>1032.59651</v>
      </c>
      <c r="G73" s="61">
        <f>ABS(F73)</f>
        <v>1032.59651</v>
      </c>
      <c r="H73" s="74">
        <v>-4.62298</v>
      </c>
      <c r="I73" s="63">
        <f>MAX(H73,-0.12*G73)</f>
        <v>-4.62298</v>
      </c>
      <c r="J73" s="63">
        <f>IF(ABS(G73)&lt;=10,0.5,IF(ABS(G73)&lt;=25,1,IF(ABS(G73)&lt;=100,2,10)))</f>
        <v>10</v>
      </c>
      <c r="K73" s="64">
        <f>IF(H73&lt;-J73,1,0)</f>
        <v>0</v>
      </c>
      <c r="L73" s="64">
        <f>IF(K73=K72,L72+K73,0)</f>
        <v>0</v>
      </c>
      <c r="M73" s="65">
        <f>IF(OR(L73=6,L73=12,L73=18,L73=24,L73=30,L73=36,L73=42,L73=48,L73=54,L73=60,L73=66,L73=72,L73=78,L73=84,L73=90,L73=96),1,0)</f>
        <v>0</v>
      </c>
      <c r="N73" s="65">
        <f>IF(H73&gt;J73,1,0)</f>
        <v>0</v>
      </c>
      <c r="O73" s="65">
        <f>IF(N73=N72,O72+N73,0)</f>
        <v>0</v>
      </c>
      <c r="P73" s="65">
        <f>IF(OR(O73=6,O73=12,O73=18,O73=24,O73=30,O73=36,O73=42,O73=48,O73=54,O73=60,O73=66,O73=72,O73=78,O73=84,O73=90,O73=96),1,0)</f>
        <v>0</v>
      </c>
      <c r="Q73" s="66">
        <f>M73+P73</f>
        <v>0</v>
      </c>
      <c r="R73" s="66">
        <f>Q73*ABS(S73)*0.1</f>
        <v>0</v>
      </c>
      <c r="S73" s="67">
        <f>I73*E73/40000</f>
        <v>-0.05545033360999999</v>
      </c>
      <c r="T73" s="60">
        <f>MIN($T$6/100*G73,150)</f>
        <v>123.9115812</v>
      </c>
      <c r="U73" s="60">
        <f>MIN($U$6/100*G73,200)</f>
        <v>154.8894765</v>
      </c>
      <c r="V73" s="60">
        <f>MIN($V$6/100*G73,250)</f>
        <v>206.519302</v>
      </c>
      <c r="W73" s="60">
        <v>0.2</v>
      </c>
      <c r="X73" s="60">
        <v>0.2</v>
      </c>
      <c r="Y73" s="60">
        <v>0.6</v>
      </c>
      <c r="Z73" s="67">
        <f>IF(AND(D73&lt;49.85,H73&gt;0),$C$2*ABS(H73)/40000,(SUMPRODUCT(--(H73&gt;$T73:$V73),(H73-$T73:$V73),($W73:$Y73)))*E73/40000)</f>
        <v>0</v>
      </c>
      <c r="AA73" s="67">
        <f>IF(AND(C73&gt;=50.1,H73&lt;0),($A$2)*ABS(H73)/40000,0)</f>
        <v>0</v>
      </c>
      <c r="AB73" s="67">
        <f>S73+Z73+AA73</f>
        <v>-0.05545033360999999</v>
      </c>
      <c r="AC73" s="75" t="str">
        <f>IF(AB73&gt;=0,AB73,"")</f>
        <v/>
      </c>
      <c r="AD73" s="76">
        <f>IF(AB73&lt;0,AB73,"")</f>
        <v>-0.05545033360999999</v>
      </c>
      <c r="AE73" s="77"/>
      <c r="AF73" s="89"/>
      <c r="AG73" s="92">
        <f>ROUND((AG72-0.01),2)</f>
        <v>50.83</v>
      </c>
      <c r="AH73" s="93">
        <v>0</v>
      </c>
      <c r="AI73" s="86">
        <v>0</v>
      </c>
    </row>
    <row r="74" spans="1:38" customHeight="1" ht="15.75">
      <c r="A74" s="70">
        <v>0.6875</v>
      </c>
      <c r="B74" s="71">
        <v>0.697916666666667</v>
      </c>
      <c r="C74" s="72">
        <v>49.95</v>
      </c>
      <c r="D74" s="73">
        <f>ROUND(C74,2)</f>
        <v>49.95</v>
      </c>
      <c r="E74" s="60">
        <v>447.76</v>
      </c>
      <c r="F74" s="60">
        <v>967.18765</v>
      </c>
      <c r="G74" s="61">
        <f>ABS(F74)</f>
        <v>967.18765</v>
      </c>
      <c r="H74" s="74">
        <v>76.87204</v>
      </c>
      <c r="I74" s="63">
        <f>MAX(H74,-0.12*G74)</f>
        <v>76.87204</v>
      </c>
      <c r="J74" s="63">
        <f>IF(ABS(G74)&lt;=10,0.5,IF(ABS(G74)&lt;=25,1,IF(ABS(G74)&lt;=100,2,10)))</f>
        <v>10</v>
      </c>
      <c r="K74" s="64">
        <f>IF(H74&lt;-J74,1,0)</f>
        <v>0</v>
      </c>
      <c r="L74" s="64">
        <f>IF(K74=K73,L73+K74,0)</f>
        <v>0</v>
      </c>
      <c r="M74" s="65">
        <f>IF(OR(L74=6,L74=12,L74=18,L74=24,L74=30,L74=36,L74=42,L74=48,L74=54,L74=60,L74=66,L74=72,L74=78,L74=84,L74=90,L74=96),1,0)</f>
        <v>0</v>
      </c>
      <c r="N74" s="65">
        <f>IF(H74&gt;J74,1,0)</f>
        <v>1</v>
      </c>
      <c r="O74" s="65">
        <f>IF(N74=N73,O73+N74,0)</f>
        <v>0</v>
      </c>
      <c r="P74" s="65">
        <f>IF(OR(O74=6,O74=12,O74=18,O74=24,O74=30,O74=36,O74=42,O74=48,O74=54,O74=60,O74=66,O74=72,O74=78,O74=84,O74=90,O74=96),1,0)</f>
        <v>0</v>
      </c>
      <c r="Q74" s="66">
        <f>M74+P74</f>
        <v>0</v>
      </c>
      <c r="R74" s="66">
        <f>Q74*ABS(S74)*0.1</f>
        <v>0</v>
      </c>
      <c r="S74" s="67">
        <f>I74*E74/40000</f>
        <v>0.86050561576</v>
      </c>
      <c r="T74" s="60">
        <f>MIN($T$6/100*G74,150)</f>
        <v>116.062518</v>
      </c>
      <c r="U74" s="60">
        <f>MIN($U$6/100*G74,200)</f>
        <v>145.0781475</v>
      </c>
      <c r="V74" s="60">
        <f>MIN($V$6/100*G74,250)</f>
        <v>193.43753</v>
      </c>
      <c r="W74" s="60">
        <v>0.2</v>
      </c>
      <c r="X74" s="60">
        <v>0.2</v>
      </c>
      <c r="Y74" s="60">
        <v>0.6</v>
      </c>
      <c r="Z74" s="67">
        <f>IF(AND(D74&lt;49.85,H74&gt;0),$C$2*ABS(H74)/40000,(SUMPRODUCT(--(H74&gt;$T74:$V74),(H74-$T74:$V74),($W74:$Y74)))*E74/40000)</f>
        <v>0</v>
      </c>
      <c r="AA74" s="67">
        <f>IF(AND(C74&gt;=50.1,H74&lt;0),($A$2)*ABS(H74)/40000,0)</f>
        <v>0</v>
      </c>
      <c r="AB74" s="67">
        <f>S74+Z74+AA74</f>
        <v>0.86050561576</v>
      </c>
      <c r="AC74" s="75">
        <f>IF(AB74&gt;=0,AB74,"")</f>
        <v>0.86050561576</v>
      </c>
      <c r="AD74" s="76" t="str">
        <f>IF(AB74&lt;0,AB74,"")</f>
        <v/>
      </c>
      <c r="AE74" s="77"/>
      <c r="AF74" s="89"/>
      <c r="AG74" s="92">
        <f>ROUND((AG73-0.01),2)</f>
        <v>50.82</v>
      </c>
      <c r="AH74" s="93">
        <v>0</v>
      </c>
      <c r="AI74" s="86">
        <v>0</v>
      </c>
    </row>
    <row r="75" spans="1:38" customHeight="1" ht="15.75">
      <c r="A75" s="70">
        <v>0.697916666666667</v>
      </c>
      <c r="B75" s="71">
        <v>0.708333333333334</v>
      </c>
      <c r="C75" s="72">
        <v>49.92</v>
      </c>
      <c r="D75" s="73">
        <f>ROUND(C75,2)</f>
        <v>49.92</v>
      </c>
      <c r="E75" s="60">
        <v>543.8200000000001</v>
      </c>
      <c r="F75" s="60">
        <v>1034.91414</v>
      </c>
      <c r="G75" s="61">
        <f>ABS(F75)</f>
        <v>1034.91414</v>
      </c>
      <c r="H75" s="74">
        <v>-21.87886</v>
      </c>
      <c r="I75" s="63">
        <f>MAX(H75,-0.12*G75)</f>
        <v>-21.87886</v>
      </c>
      <c r="J75" s="63">
        <f>IF(ABS(G75)&lt;=10,0.5,IF(ABS(G75)&lt;=25,1,IF(ABS(G75)&lt;=100,2,10)))</f>
        <v>10</v>
      </c>
      <c r="K75" s="64">
        <f>IF(H75&lt;-J75,1,0)</f>
        <v>1</v>
      </c>
      <c r="L75" s="64">
        <f>IF(K75=K74,L74+K75,0)</f>
        <v>0</v>
      </c>
      <c r="M75" s="65">
        <f>IF(OR(L75=6,L75=12,L75=18,L75=24,L75=30,L75=36,L75=42,L75=48,L75=54,L75=60,L75=66,L75=72,L75=78,L75=84,L75=90,L75=96),1,0)</f>
        <v>0</v>
      </c>
      <c r="N75" s="65">
        <f>IF(H75&gt;J75,1,0)</f>
        <v>0</v>
      </c>
      <c r="O75" s="65">
        <f>IF(N75=N74,O74+N75,0)</f>
        <v>0</v>
      </c>
      <c r="P75" s="65">
        <f>IF(OR(O75=6,O75=12,O75=18,O75=24,O75=30,O75=36,O75=42,O75=48,O75=54,O75=60,O75=66,O75=72,O75=78,O75=84,O75=90,O75=96),1,0)</f>
        <v>0</v>
      </c>
      <c r="Q75" s="66">
        <f>M75+P75</f>
        <v>0</v>
      </c>
      <c r="R75" s="66">
        <f>Q75*ABS(S75)*0.1</f>
        <v>0</v>
      </c>
      <c r="S75" s="67">
        <f>I75*E75/40000</f>
        <v>-0.2974540411300001</v>
      </c>
      <c r="T75" s="60">
        <f>MIN($T$6/100*G75,150)</f>
        <v>124.1896968</v>
      </c>
      <c r="U75" s="60">
        <f>MIN($U$6/100*G75,200)</f>
        <v>155.237121</v>
      </c>
      <c r="V75" s="60">
        <f>MIN($V$6/100*G75,250)</f>
        <v>206.982828</v>
      </c>
      <c r="W75" s="60">
        <v>0.2</v>
      </c>
      <c r="X75" s="60">
        <v>0.2</v>
      </c>
      <c r="Y75" s="60">
        <v>0.6</v>
      </c>
      <c r="Z75" s="67">
        <f>IF(AND(D75&lt;49.85,H75&gt;0),$C$2*ABS(H75)/40000,(SUMPRODUCT(--(H75&gt;$T75:$V75),(H75-$T75:$V75),($W75:$Y75)))*E75/40000)</f>
        <v>0</v>
      </c>
      <c r="AA75" s="67">
        <f>IF(AND(C75&gt;=50.1,H75&lt;0),($A$2)*ABS(H75)/40000,0)</f>
        <v>0</v>
      </c>
      <c r="AB75" s="67">
        <f>S75+Z75+AA75</f>
        <v>-0.2974540411300001</v>
      </c>
      <c r="AC75" s="75" t="str">
        <f>IF(AB75&gt;=0,AB75,"")</f>
        <v/>
      </c>
      <c r="AD75" s="76">
        <f>IF(AB75&lt;0,AB75,"")</f>
        <v>-0.2974540411300001</v>
      </c>
      <c r="AE75" s="77"/>
      <c r="AF75" s="89"/>
      <c r="AG75" s="92">
        <f>ROUND((AG74-0.01),2)</f>
        <v>50.81</v>
      </c>
      <c r="AH75" s="93">
        <v>0</v>
      </c>
      <c r="AI75" s="86">
        <v>0</v>
      </c>
    </row>
    <row r="76" spans="1:38" customHeight="1" ht="15.75">
      <c r="A76" s="70">
        <v>0.708333333333333</v>
      </c>
      <c r="B76" s="71">
        <v>0.71875</v>
      </c>
      <c r="C76" s="72">
        <v>50</v>
      </c>
      <c r="D76" s="73">
        <f>ROUND(C76,2)</f>
        <v>50</v>
      </c>
      <c r="E76" s="60">
        <v>287.65</v>
      </c>
      <c r="F76" s="60">
        <v>1058.92909</v>
      </c>
      <c r="G76" s="61">
        <f>ABS(F76)</f>
        <v>1058.92909</v>
      </c>
      <c r="H76" s="74">
        <v>-14.20342</v>
      </c>
      <c r="I76" s="63">
        <f>MAX(H76,-0.12*G76)</f>
        <v>-14.20342</v>
      </c>
      <c r="J76" s="63">
        <f>IF(ABS(G76)&lt;=10,0.5,IF(ABS(G76)&lt;=25,1,IF(ABS(G76)&lt;=100,2,10)))</f>
        <v>10</v>
      </c>
      <c r="K76" s="64">
        <f>IF(H76&lt;-J76,1,0)</f>
        <v>1</v>
      </c>
      <c r="L76" s="64">
        <f>IF(K76=K75,L75+K76,0)</f>
        <v>1</v>
      </c>
      <c r="M76" s="65">
        <f>IF(OR(L76=6,L76=12,L76=18,L76=24,L76=30,L76=36,L76=42,L76=48,L76=54,L76=60,L76=66,L76=72,L76=78,L76=84,L76=90,L76=96),1,0)</f>
        <v>0</v>
      </c>
      <c r="N76" s="65">
        <f>IF(H76&gt;J76,1,0)</f>
        <v>0</v>
      </c>
      <c r="O76" s="65">
        <f>IF(N76=N75,O75+N76,0)</f>
        <v>0</v>
      </c>
      <c r="P76" s="65">
        <f>IF(OR(O76=6,O76=12,O76=18,O76=24,O76=30,O76=36,O76=42,O76=48,O76=54,O76=60,O76=66,O76=72,O76=78,O76=84,O76=90,O76=96),1,0)</f>
        <v>0</v>
      </c>
      <c r="Q76" s="66">
        <f>M76+P76</f>
        <v>0</v>
      </c>
      <c r="R76" s="66">
        <f>Q76*ABS(S76)*0.1</f>
        <v>0</v>
      </c>
      <c r="S76" s="67">
        <f>I76*E76/40000</f>
        <v>-0.102140344075</v>
      </c>
      <c r="T76" s="60">
        <f>MIN($T$6/100*G76,150)</f>
        <v>127.0714908</v>
      </c>
      <c r="U76" s="60">
        <f>MIN($U$6/100*G76,200)</f>
        <v>158.8393635</v>
      </c>
      <c r="V76" s="60">
        <f>MIN($V$6/100*G76,250)</f>
        <v>211.785818</v>
      </c>
      <c r="W76" s="60">
        <v>0.2</v>
      </c>
      <c r="X76" s="60">
        <v>0.2</v>
      </c>
      <c r="Y76" s="60">
        <v>0.6</v>
      </c>
      <c r="Z76" s="67">
        <f>IF(AND(D76&lt;49.85,H76&gt;0),$C$2*ABS(H76)/40000,(SUMPRODUCT(--(H76&gt;$T76:$V76),(H76-$T76:$V76),($W76:$Y76)))*E76/40000)</f>
        <v>0</v>
      </c>
      <c r="AA76" s="67">
        <f>IF(AND(C76&gt;=50.1,H76&lt;0),($A$2)*ABS(H76)/40000,0)</f>
        <v>0</v>
      </c>
      <c r="AB76" s="67">
        <f>S76+Z76+AA76</f>
        <v>-0.102140344075</v>
      </c>
      <c r="AC76" s="75" t="str">
        <f>IF(AB76&gt;=0,AB76,"")</f>
        <v/>
      </c>
      <c r="AD76" s="76">
        <f>IF(AB76&lt;0,AB76,"")</f>
        <v>-0.102140344075</v>
      </c>
      <c r="AE76" s="77"/>
      <c r="AF76" s="89"/>
      <c r="AG76" s="92">
        <f>ROUND((AG75-0.01),2)</f>
        <v>50.8</v>
      </c>
      <c r="AH76" s="93">
        <v>0</v>
      </c>
      <c r="AI76" s="86">
        <v>0</v>
      </c>
    </row>
    <row r="77" spans="1:38" customHeight="1" ht="15.75">
      <c r="A77" s="70">
        <v>0.71875</v>
      </c>
      <c r="B77" s="71">
        <v>0.729166666666667</v>
      </c>
      <c r="C77" s="72">
        <v>49.94</v>
      </c>
      <c r="D77" s="73">
        <f>ROUND(C77,2)</f>
        <v>49.94</v>
      </c>
      <c r="E77" s="60">
        <v>479.78</v>
      </c>
      <c r="F77" s="60">
        <v>1099.93064</v>
      </c>
      <c r="G77" s="61">
        <f>ABS(F77)</f>
        <v>1099.93064</v>
      </c>
      <c r="H77" s="74">
        <v>-26.71706</v>
      </c>
      <c r="I77" s="63">
        <f>MAX(H77,-0.12*G77)</f>
        <v>-26.71706</v>
      </c>
      <c r="J77" s="63">
        <f>IF(ABS(G77)&lt;=10,0.5,IF(ABS(G77)&lt;=25,1,IF(ABS(G77)&lt;=100,2,10)))</f>
        <v>10</v>
      </c>
      <c r="K77" s="64">
        <f>IF(H77&lt;-J77,1,0)</f>
        <v>1</v>
      </c>
      <c r="L77" s="64">
        <f>IF(K77=K76,L76+K77,0)</f>
        <v>2</v>
      </c>
      <c r="M77" s="65">
        <f>IF(OR(L77=6,L77=12,L77=18,L77=24,L77=30,L77=36,L77=42,L77=48,L77=54,L77=60,L77=66,L77=72,L77=78,L77=84,L77=90,L77=96),1,0)</f>
        <v>0</v>
      </c>
      <c r="N77" s="65">
        <f>IF(H77&gt;J77,1,0)</f>
        <v>0</v>
      </c>
      <c r="O77" s="65">
        <f>IF(N77=N76,O76+N77,0)</f>
        <v>0</v>
      </c>
      <c r="P77" s="65">
        <f>IF(OR(O77=6,O77=12,O77=18,O77=24,O77=30,O77=36,O77=42,O77=48,O77=54,O77=60,O77=66,O77=72,O77=78,O77=84,O77=90,O77=96),1,0)</f>
        <v>0</v>
      </c>
      <c r="Q77" s="66">
        <f>M77+P77</f>
        <v>0</v>
      </c>
      <c r="R77" s="66">
        <f>Q77*ABS(S77)*0.1</f>
        <v>0</v>
      </c>
      <c r="S77" s="67">
        <f>I77*E77/40000</f>
        <v>-0.32045777617</v>
      </c>
      <c r="T77" s="60">
        <f>MIN($T$6/100*G77,150)</f>
        <v>131.9916768</v>
      </c>
      <c r="U77" s="60">
        <f>MIN($U$6/100*G77,200)</f>
        <v>164.989596</v>
      </c>
      <c r="V77" s="60">
        <f>MIN($V$6/100*G77,250)</f>
        <v>219.986128</v>
      </c>
      <c r="W77" s="60">
        <v>0.2</v>
      </c>
      <c r="X77" s="60">
        <v>0.2</v>
      </c>
      <c r="Y77" s="60">
        <v>0.6</v>
      </c>
      <c r="Z77" s="67">
        <f>IF(AND(D77&lt;49.85,H77&gt;0),$C$2*ABS(H77)/40000,(SUMPRODUCT(--(H77&gt;$T77:$V77),(H77-$T77:$V77),($W77:$Y77)))*E77/40000)</f>
        <v>0</v>
      </c>
      <c r="AA77" s="67">
        <f>IF(AND(C77&gt;=50.1,H77&lt;0),($A$2)*ABS(H77)/40000,0)</f>
        <v>0</v>
      </c>
      <c r="AB77" s="67">
        <f>S77+Z77+AA77</f>
        <v>-0.32045777617</v>
      </c>
      <c r="AC77" s="75" t="str">
        <f>IF(AB77&gt;=0,AB77,"")</f>
        <v/>
      </c>
      <c r="AD77" s="76">
        <f>IF(AB77&lt;0,AB77,"")</f>
        <v>-0.32045777617</v>
      </c>
      <c r="AE77" s="77"/>
      <c r="AF77" s="89"/>
      <c r="AG77" s="92">
        <f>ROUND((AG76-0.01),2)</f>
        <v>50.79</v>
      </c>
      <c r="AH77" s="93">
        <v>0</v>
      </c>
      <c r="AI77" s="86">
        <v>0</v>
      </c>
    </row>
    <row r="78" spans="1:38" customHeight="1" ht="15.75">
      <c r="A78" s="70">
        <v>0.729166666666667</v>
      </c>
      <c r="B78" s="71">
        <v>0.739583333333334</v>
      </c>
      <c r="C78" s="72">
        <v>50</v>
      </c>
      <c r="D78" s="73">
        <f>ROUND(C78,2)</f>
        <v>50</v>
      </c>
      <c r="E78" s="60">
        <v>287.65</v>
      </c>
      <c r="F78" s="60">
        <v>1109.71097</v>
      </c>
      <c r="G78" s="61">
        <f>ABS(F78)</f>
        <v>1109.71097</v>
      </c>
      <c r="H78" s="74">
        <v>-19.2874</v>
      </c>
      <c r="I78" s="63">
        <f>MAX(H78,-0.12*G78)</f>
        <v>-19.2874</v>
      </c>
      <c r="J78" s="63">
        <f>IF(ABS(G78)&lt;=10,0.5,IF(ABS(G78)&lt;=25,1,IF(ABS(G78)&lt;=100,2,10)))</f>
        <v>10</v>
      </c>
      <c r="K78" s="64">
        <f>IF(H78&lt;-J78,1,0)</f>
        <v>1</v>
      </c>
      <c r="L78" s="64">
        <f>IF(K78=K77,L77+K78,0)</f>
        <v>3</v>
      </c>
      <c r="M78" s="65">
        <f>IF(OR(L78=6,L78=12,L78=18,L78=24,L78=30,L78=36,L78=42,L78=48,L78=54,L78=60,L78=66,L78=72,L78=78,L78=84,L78=90,L78=96),1,0)</f>
        <v>0</v>
      </c>
      <c r="N78" s="65">
        <f>IF(H78&gt;J78,1,0)</f>
        <v>0</v>
      </c>
      <c r="O78" s="65">
        <f>IF(N78=N77,O77+N78,0)</f>
        <v>0</v>
      </c>
      <c r="P78" s="65">
        <f>IF(OR(O78=6,O78=12,O78=18,O78=24,O78=30,O78=36,O78=42,O78=48,O78=54,O78=60,O78=66,O78=72,O78=78,O78=84,O78=90,O78=96),1,0)</f>
        <v>0</v>
      </c>
      <c r="Q78" s="66">
        <f>M78+P78</f>
        <v>0</v>
      </c>
      <c r="R78" s="66">
        <f>Q78*ABS(S78)*0.1</f>
        <v>0</v>
      </c>
      <c r="S78" s="67">
        <f>I78*E78/40000</f>
        <v>-0.13870051525</v>
      </c>
      <c r="T78" s="60">
        <f>MIN($T$6/100*G78,150)</f>
        <v>133.1653164</v>
      </c>
      <c r="U78" s="60">
        <f>MIN($U$6/100*G78,200)</f>
        <v>166.4566455</v>
      </c>
      <c r="V78" s="60">
        <f>MIN($V$6/100*G78,250)</f>
        <v>221.942194</v>
      </c>
      <c r="W78" s="60">
        <v>0.2</v>
      </c>
      <c r="X78" s="60">
        <v>0.2</v>
      </c>
      <c r="Y78" s="60">
        <v>0.6</v>
      </c>
      <c r="Z78" s="67">
        <f>IF(AND(D78&lt;49.85,H78&gt;0),$C$2*ABS(H78)/40000,(SUMPRODUCT(--(H78&gt;$T78:$V78),(H78-$T78:$V78),($W78:$Y78)))*E78/40000)</f>
        <v>0</v>
      </c>
      <c r="AA78" s="67">
        <f>IF(AND(C78&gt;=50.1,H78&lt;0),($A$2)*ABS(H78)/40000,0)</f>
        <v>0</v>
      </c>
      <c r="AB78" s="67">
        <f>S78+Z78+AA78</f>
        <v>-0.13870051525</v>
      </c>
      <c r="AC78" s="75" t="str">
        <f>IF(AB78&gt;=0,AB78,"")</f>
        <v/>
      </c>
      <c r="AD78" s="76">
        <f>IF(AB78&lt;0,AB78,"")</f>
        <v>-0.13870051525</v>
      </c>
      <c r="AE78" s="77"/>
      <c r="AF78" s="89"/>
      <c r="AG78" s="92">
        <f>ROUND((AG77-0.01),2)</f>
        <v>50.78</v>
      </c>
      <c r="AH78" s="93">
        <v>0</v>
      </c>
      <c r="AI78" s="86">
        <v>0</v>
      </c>
    </row>
    <row r="79" spans="1:38" customHeight="1" ht="15.75">
      <c r="A79" s="70">
        <v>0.739583333333333</v>
      </c>
      <c r="B79" s="71">
        <v>0.75</v>
      </c>
      <c r="C79" s="72">
        <v>49.94</v>
      </c>
      <c r="D79" s="73">
        <f>ROUND(C79,2)</f>
        <v>49.94</v>
      </c>
      <c r="E79" s="60">
        <v>479.78</v>
      </c>
      <c r="F79" s="60">
        <v>1152.22208</v>
      </c>
      <c r="G79" s="61">
        <f>ABS(F79)</f>
        <v>1152.22208</v>
      </c>
      <c r="H79" s="74">
        <v>-35.72055</v>
      </c>
      <c r="I79" s="63">
        <f>MAX(H79,-0.12*G79)</f>
        <v>-35.72055</v>
      </c>
      <c r="J79" s="63">
        <f>IF(ABS(G79)&lt;=10,0.5,IF(ABS(G79)&lt;=25,1,IF(ABS(G79)&lt;=100,2,10)))</f>
        <v>10</v>
      </c>
      <c r="K79" s="64">
        <f>IF(H79&lt;-J79,1,0)</f>
        <v>1</v>
      </c>
      <c r="L79" s="64">
        <f>IF(K79=K78,L78+K79,0)</f>
        <v>4</v>
      </c>
      <c r="M79" s="65">
        <f>IF(OR(L79=6,L79=12,L79=18,L79=24,L79=30,L79=36,L79=42,L79=48,L79=54,L79=60,L79=66,L79=72,L79=78,L79=84,L79=90,L79=96),1,0)</f>
        <v>0</v>
      </c>
      <c r="N79" s="65">
        <f>IF(H79&gt;J79,1,0)</f>
        <v>0</v>
      </c>
      <c r="O79" s="65">
        <f>IF(N79=N78,O78+N79,0)</f>
        <v>0</v>
      </c>
      <c r="P79" s="65">
        <f>IF(OR(O79=6,O79=12,O79=18,O79=24,O79=30,O79=36,O79=42,O79=48,O79=54,O79=60,O79=66,O79=72,O79=78,O79=84,O79=90,O79=96),1,0)</f>
        <v>0</v>
      </c>
      <c r="Q79" s="66">
        <f>M79+P79</f>
        <v>0</v>
      </c>
      <c r="R79" s="66">
        <f>Q79*ABS(S79)*0.1</f>
        <v>0</v>
      </c>
      <c r="S79" s="67">
        <f>I79*E79/40000</f>
        <v>-0.428450136975</v>
      </c>
      <c r="T79" s="60">
        <f>MIN($T$6/100*G79,150)</f>
        <v>138.2666496</v>
      </c>
      <c r="U79" s="60">
        <f>MIN($U$6/100*G79,200)</f>
        <v>172.833312</v>
      </c>
      <c r="V79" s="60">
        <f>MIN($V$6/100*G79,250)</f>
        <v>230.444416</v>
      </c>
      <c r="W79" s="60">
        <v>0.2</v>
      </c>
      <c r="X79" s="60">
        <v>0.2</v>
      </c>
      <c r="Y79" s="60">
        <v>0.6</v>
      </c>
      <c r="Z79" s="67">
        <f>IF(AND(D79&lt;49.85,H79&gt;0),$C$2*ABS(H79)/40000,(SUMPRODUCT(--(H79&gt;$T79:$V79),(H79-$T79:$V79),($W79:$Y79)))*E79/40000)</f>
        <v>0</v>
      </c>
      <c r="AA79" s="67">
        <f>IF(AND(C79&gt;=50.1,H79&lt;0),($A$2)*ABS(H79)/40000,0)</f>
        <v>0</v>
      </c>
      <c r="AB79" s="67">
        <f>S79+Z79+AA79</f>
        <v>-0.428450136975</v>
      </c>
      <c r="AC79" s="75" t="str">
        <f>IF(AB79&gt;=0,AB79,"")</f>
        <v/>
      </c>
      <c r="AD79" s="76">
        <f>IF(AB79&lt;0,AB79,"")</f>
        <v>-0.428450136975</v>
      </c>
      <c r="AE79" s="77"/>
      <c r="AF79" s="89"/>
      <c r="AG79" s="92">
        <f>ROUND((AG78-0.01),2)</f>
        <v>50.77</v>
      </c>
      <c r="AH79" s="93">
        <v>0</v>
      </c>
      <c r="AI79" s="86">
        <v>0</v>
      </c>
    </row>
    <row r="80" spans="1:38" customHeight="1" ht="15.75">
      <c r="A80" s="70">
        <v>0.75</v>
      </c>
      <c r="B80" s="71">
        <v>0.760416666666667</v>
      </c>
      <c r="C80" s="72">
        <v>50.03</v>
      </c>
      <c r="D80" s="73">
        <f>ROUND(C80,2)</f>
        <v>50.03</v>
      </c>
      <c r="E80" s="60">
        <v>115.06</v>
      </c>
      <c r="F80" s="60">
        <v>1200.18771</v>
      </c>
      <c r="G80" s="61">
        <f>ABS(F80)</f>
        <v>1200.18771</v>
      </c>
      <c r="H80" s="74">
        <v>-53.7323</v>
      </c>
      <c r="I80" s="63">
        <f>MAX(H80,-0.12*G80)</f>
        <v>-53.7323</v>
      </c>
      <c r="J80" s="63">
        <f>IF(ABS(G80)&lt;=10,0.5,IF(ABS(G80)&lt;=25,1,IF(ABS(G80)&lt;=100,2,10)))</f>
        <v>10</v>
      </c>
      <c r="K80" s="64">
        <f>IF(H80&lt;-J80,1,0)</f>
        <v>1</v>
      </c>
      <c r="L80" s="64">
        <f>IF(K80=K79,L79+K80,0)</f>
        <v>5</v>
      </c>
      <c r="M80" s="65">
        <f>IF(OR(L80=6,L80=12,L80=18,L80=24,L80=30,L80=36,L80=42,L80=48,L80=54,L80=60,L80=66,L80=72,L80=78,L80=84,L80=90,L80=96),1,0)</f>
        <v>0</v>
      </c>
      <c r="N80" s="65">
        <f>IF(H80&gt;J80,1,0)</f>
        <v>0</v>
      </c>
      <c r="O80" s="65">
        <f>IF(N80=N79,O79+N80,0)</f>
        <v>0</v>
      </c>
      <c r="P80" s="65">
        <f>IF(OR(O80=6,O80=12,O80=18,O80=24,O80=30,O80=36,O80=42,O80=48,O80=54,O80=60,O80=66,O80=72,O80=78,O80=84,O80=90,O80=96),1,0)</f>
        <v>0</v>
      </c>
      <c r="Q80" s="66">
        <f>M80+P80</f>
        <v>0</v>
      </c>
      <c r="R80" s="66">
        <f>Q80*ABS(S80)*0.1</f>
        <v>0</v>
      </c>
      <c r="S80" s="67">
        <f>I80*E80/40000</f>
        <v>-0.15456096095</v>
      </c>
      <c r="T80" s="60">
        <f>MIN($T$6/100*G80,150)</f>
        <v>144.0225252</v>
      </c>
      <c r="U80" s="60">
        <f>MIN($U$6/100*G80,200)</f>
        <v>180.0281565</v>
      </c>
      <c r="V80" s="60">
        <f>MIN($V$6/100*G80,250)</f>
        <v>240.037542</v>
      </c>
      <c r="W80" s="60">
        <v>0.2</v>
      </c>
      <c r="X80" s="60">
        <v>0.2</v>
      </c>
      <c r="Y80" s="60">
        <v>0.6</v>
      </c>
      <c r="Z80" s="67">
        <f>IF(AND(D80&lt;49.85,H80&gt;0),$C$2*ABS(H80)/40000,(SUMPRODUCT(--(H80&gt;$T80:$V80),(H80-$T80:$V80),($W80:$Y80)))*E80/40000)</f>
        <v>0</v>
      </c>
      <c r="AA80" s="67">
        <f>IF(AND(C80&gt;=50.1,H80&lt;0),($A$2)*ABS(H80)/40000,0)</f>
        <v>0</v>
      </c>
      <c r="AB80" s="67">
        <f>S80+Z80+AA80</f>
        <v>-0.15456096095</v>
      </c>
      <c r="AC80" s="75" t="str">
        <f>IF(AB80&gt;=0,AB80,"")</f>
        <v/>
      </c>
      <c r="AD80" s="76">
        <f>IF(AB80&lt;0,AB80,"")</f>
        <v>-0.15456096095</v>
      </c>
      <c r="AE80" s="77"/>
      <c r="AF80" s="89"/>
      <c r="AG80" s="92">
        <f>ROUND((AG79-0.01),2)</f>
        <v>50.76</v>
      </c>
      <c r="AH80" s="93">
        <v>0</v>
      </c>
      <c r="AI80" s="86">
        <v>0</v>
      </c>
    </row>
    <row r="81" spans="1:38" customHeight="1" ht="15.75">
      <c r="A81" s="70">
        <v>0.760416666666667</v>
      </c>
      <c r="B81" s="71">
        <v>0.770833333333334</v>
      </c>
      <c r="C81" s="72">
        <v>49.93</v>
      </c>
      <c r="D81" s="73">
        <f>ROUND(C81,2)</f>
        <v>49.93</v>
      </c>
      <c r="E81" s="60">
        <v>511.8</v>
      </c>
      <c r="F81" s="60">
        <v>1227.73656</v>
      </c>
      <c r="G81" s="61">
        <f>ABS(F81)</f>
        <v>1227.73656</v>
      </c>
      <c r="H81" s="74">
        <v>-42.28942</v>
      </c>
      <c r="I81" s="63">
        <f>MAX(H81,-0.12*G81)</f>
        <v>-42.28942</v>
      </c>
      <c r="J81" s="63">
        <f>IF(ABS(G81)&lt;=10,0.5,IF(ABS(G81)&lt;=25,1,IF(ABS(G81)&lt;=100,2,10)))</f>
        <v>10</v>
      </c>
      <c r="K81" s="64">
        <f>IF(H81&lt;-J81,1,0)</f>
        <v>1</v>
      </c>
      <c r="L81" s="64">
        <f>IF(K81=K80,L80+K81,0)</f>
        <v>6</v>
      </c>
      <c r="M81" s="65">
        <f>IF(OR(L81=6,L81=12,L81=18,L81=24,L81=30,L81=36,L81=42,L81=48,L81=54,L81=60,L81=66,L81=72,L81=78,L81=84,L81=90,L81=96),1,0)</f>
        <v>1</v>
      </c>
      <c r="N81" s="65">
        <f>IF(H81&gt;J81,1,0)</f>
        <v>0</v>
      </c>
      <c r="O81" s="65">
        <f>IF(N81=N80,O80+N81,0)</f>
        <v>0</v>
      </c>
      <c r="P81" s="65">
        <f>IF(OR(O81=6,O81=12,O81=18,O81=24,O81=30,O81=36,O81=42,O81=48,O81=54,O81=60,O81=66,O81=72,O81=78,O81=84,O81=90,O81=96),1,0)</f>
        <v>0</v>
      </c>
      <c r="Q81" s="66">
        <f>M81+P81</f>
        <v>1</v>
      </c>
      <c r="R81" s="66">
        <f>Q81*ABS(S81)*0.1</f>
        <v>0.05410931289000001</v>
      </c>
      <c r="S81" s="67">
        <f>I81*E81/40000</f>
        <v>-0.5410931289000001</v>
      </c>
      <c r="T81" s="60">
        <f>MIN($T$6/100*G81,150)</f>
        <v>147.3283872</v>
      </c>
      <c r="U81" s="60">
        <f>MIN($U$6/100*G81,200)</f>
        <v>184.160484</v>
      </c>
      <c r="V81" s="60">
        <f>MIN($V$6/100*G81,250)</f>
        <v>245.547312</v>
      </c>
      <c r="W81" s="60">
        <v>0.2</v>
      </c>
      <c r="X81" s="60">
        <v>0.2</v>
      </c>
      <c r="Y81" s="60">
        <v>0.6</v>
      </c>
      <c r="Z81" s="67">
        <f>IF(AND(D81&lt;49.85,H81&gt;0),$C$2*ABS(H81)/40000,(SUMPRODUCT(--(H81&gt;$T81:$V81),(H81-$T81:$V81),($W81:$Y81)))*E81/40000)</f>
        <v>0</v>
      </c>
      <c r="AA81" s="67">
        <f>IF(AND(C81&gt;=50.1,H81&lt;0),($A$2)*ABS(H81)/40000,0)</f>
        <v>0</v>
      </c>
      <c r="AB81" s="67">
        <f>S81+Z81+AA81</f>
        <v>-0.5410931289000001</v>
      </c>
      <c r="AC81" s="75" t="str">
        <f>IF(AB81&gt;=0,AB81,"")</f>
        <v/>
      </c>
      <c r="AD81" s="76">
        <f>IF(AB81&lt;0,AB81,"")</f>
        <v>-0.5410931289000001</v>
      </c>
      <c r="AE81" s="77"/>
      <c r="AF81" s="89"/>
      <c r="AG81" s="92">
        <f>ROUND((AG80-0.01),2)</f>
        <v>50.75</v>
      </c>
      <c r="AH81" s="93">
        <v>0</v>
      </c>
      <c r="AI81" s="86">
        <v>0</v>
      </c>
    </row>
    <row r="82" spans="1:38" customHeight="1" ht="15.75">
      <c r="A82" s="70">
        <v>0.770833333333333</v>
      </c>
      <c r="B82" s="71">
        <v>0.78125</v>
      </c>
      <c r="C82" s="72">
        <v>50</v>
      </c>
      <c r="D82" s="73">
        <f>ROUND(C82,2)</f>
        <v>50</v>
      </c>
      <c r="E82" s="60">
        <v>287.65</v>
      </c>
      <c r="F82" s="60">
        <v>1254.36073</v>
      </c>
      <c r="G82" s="61">
        <f>ABS(F82)</f>
        <v>1254.36073</v>
      </c>
      <c r="H82" s="74">
        <v>-51.77712</v>
      </c>
      <c r="I82" s="63">
        <f>MAX(H82,-0.12*G82)</f>
        <v>-51.77712</v>
      </c>
      <c r="J82" s="63">
        <f>IF(ABS(G82)&lt;=10,0.5,IF(ABS(G82)&lt;=25,1,IF(ABS(G82)&lt;=100,2,10)))</f>
        <v>10</v>
      </c>
      <c r="K82" s="64">
        <f>IF(H82&lt;-J82,1,0)</f>
        <v>1</v>
      </c>
      <c r="L82" s="64">
        <f>IF(K82=K81,L81+K82,0)</f>
        <v>7</v>
      </c>
      <c r="M82" s="65">
        <f>IF(OR(L82=6,L82=12,L82=18,L82=24,L82=30,L82=36,L82=42,L82=48,L82=54,L82=60,L82=66,L82=72,L82=78,L82=84,L82=90,L82=96),1,0)</f>
        <v>0</v>
      </c>
      <c r="N82" s="65">
        <f>IF(H82&gt;J82,1,0)</f>
        <v>0</v>
      </c>
      <c r="O82" s="65">
        <f>IF(N82=N81,O81+N82,0)</f>
        <v>0</v>
      </c>
      <c r="P82" s="65">
        <f>IF(OR(O82=6,O82=12,O82=18,O82=24,O82=30,O82=36,O82=42,O82=48,O82=54,O82=60,O82=66,O82=72,O82=78,O82=84,O82=90,O82=96),1,0)</f>
        <v>0</v>
      </c>
      <c r="Q82" s="66">
        <f>M82+P82</f>
        <v>0</v>
      </c>
      <c r="R82" s="66">
        <f>Q82*ABS(S82)*0.1</f>
        <v>0</v>
      </c>
      <c r="S82" s="67">
        <f>I82*E82/40000</f>
        <v>-0.3723422142</v>
      </c>
      <c r="T82" s="60">
        <f>MIN($T$6/100*G82,150)</f>
        <v>150</v>
      </c>
      <c r="U82" s="60">
        <f>MIN($U$6/100*G82,200)</f>
        <v>188.1541095</v>
      </c>
      <c r="V82" s="60">
        <f>MIN($V$6/100*G82,250)</f>
        <v>250</v>
      </c>
      <c r="W82" s="60">
        <v>0.2</v>
      </c>
      <c r="X82" s="60">
        <v>0.2</v>
      </c>
      <c r="Y82" s="60">
        <v>0.6</v>
      </c>
      <c r="Z82" s="67">
        <f>IF(AND(D82&lt;49.85,H82&gt;0),$C$2*ABS(H82)/40000,(SUMPRODUCT(--(H82&gt;$T82:$V82),(H82-$T82:$V82),($W82:$Y82)))*E82/40000)</f>
        <v>0</v>
      </c>
      <c r="AA82" s="67">
        <f>IF(AND(C82&gt;=50.1,H82&lt;0),($A$2)*ABS(H82)/40000,0)</f>
        <v>0</v>
      </c>
      <c r="AB82" s="67">
        <f>S82+Z82+AA82</f>
        <v>-0.3723422142</v>
      </c>
      <c r="AC82" s="75" t="str">
        <f>IF(AB82&gt;=0,AB82,"")</f>
        <v/>
      </c>
      <c r="AD82" s="76">
        <f>IF(AB82&lt;0,AB82,"")</f>
        <v>-0.3723422142</v>
      </c>
      <c r="AE82" s="77"/>
      <c r="AF82" s="89"/>
      <c r="AG82" s="92">
        <f>ROUND((AG81-0.01),2)</f>
        <v>50.74</v>
      </c>
      <c r="AH82" s="93">
        <v>0</v>
      </c>
      <c r="AI82" s="86">
        <v>0</v>
      </c>
    </row>
    <row r="83" spans="1:38" customHeight="1" ht="15.75">
      <c r="A83" s="70">
        <v>0.78125</v>
      </c>
      <c r="B83" s="71">
        <v>0.791666666666667</v>
      </c>
      <c r="C83" s="72">
        <v>50.02</v>
      </c>
      <c r="D83" s="73">
        <f>ROUND(C83,2)</f>
        <v>50.02</v>
      </c>
      <c r="E83" s="60">
        <v>172.59</v>
      </c>
      <c r="F83" s="60">
        <v>1269.08193</v>
      </c>
      <c r="G83" s="61">
        <f>ABS(F83)</f>
        <v>1269.08193</v>
      </c>
      <c r="H83" s="74">
        <v>-65.71253</v>
      </c>
      <c r="I83" s="63">
        <f>MAX(H83,-0.12*G83)</f>
        <v>-65.71253</v>
      </c>
      <c r="J83" s="63">
        <f>IF(ABS(G83)&lt;=10,0.5,IF(ABS(G83)&lt;=25,1,IF(ABS(G83)&lt;=100,2,10)))</f>
        <v>10</v>
      </c>
      <c r="K83" s="64">
        <f>IF(H83&lt;-J83,1,0)</f>
        <v>1</v>
      </c>
      <c r="L83" s="64">
        <f>IF(K83=K82,L82+K83,0)</f>
        <v>8</v>
      </c>
      <c r="M83" s="65">
        <f>IF(OR(L83=6,L83=12,L83=18,L83=24,L83=30,L83=36,L83=42,L83=48,L83=54,L83=60,L83=66,L83=72,L83=78,L83=84,L83=90,L83=96),1,0)</f>
        <v>0</v>
      </c>
      <c r="N83" s="65">
        <f>IF(H83&gt;J83,1,0)</f>
        <v>0</v>
      </c>
      <c r="O83" s="65">
        <f>IF(N83=N82,O82+N83,0)</f>
        <v>0</v>
      </c>
      <c r="P83" s="65">
        <f>IF(OR(O83=6,O83=12,O83=18,O83=24,O83=30,O83=36,O83=42,O83=48,O83=54,O83=60,O83=66,O83=72,O83=78,O83=84,O83=90,O83=96),1,0)</f>
        <v>0</v>
      </c>
      <c r="Q83" s="66">
        <f>M83+P83</f>
        <v>0</v>
      </c>
      <c r="R83" s="66">
        <f>Q83*ABS(S83)*0.1</f>
        <v>0</v>
      </c>
      <c r="S83" s="67">
        <f>I83*E83/40000</f>
        <v>-0.2835331388175</v>
      </c>
      <c r="T83" s="60">
        <f>MIN($T$6/100*G83,150)</f>
        <v>150</v>
      </c>
      <c r="U83" s="60">
        <f>MIN($U$6/100*G83,200)</f>
        <v>190.3622895</v>
      </c>
      <c r="V83" s="60">
        <f>MIN($V$6/100*G83,250)</f>
        <v>250</v>
      </c>
      <c r="W83" s="60">
        <v>0.2</v>
      </c>
      <c r="X83" s="60">
        <v>0.2</v>
      </c>
      <c r="Y83" s="60">
        <v>0.6</v>
      </c>
      <c r="Z83" s="67">
        <f>IF(AND(D83&lt;49.85,H83&gt;0),$C$2*ABS(H83)/40000,(SUMPRODUCT(--(H83&gt;$T83:$V83),(H83-$T83:$V83),($W83:$Y83)))*E83/40000)</f>
        <v>0</v>
      </c>
      <c r="AA83" s="67">
        <f>IF(AND(C83&gt;=50.1,H83&lt;0),($A$2)*ABS(H83)/40000,0)</f>
        <v>0</v>
      </c>
      <c r="AB83" s="67">
        <f>S83+Z83+AA83</f>
        <v>-0.2835331388175</v>
      </c>
      <c r="AC83" s="75" t="str">
        <f>IF(AB83&gt;=0,AB83,"")</f>
        <v/>
      </c>
      <c r="AD83" s="76">
        <f>IF(AB83&lt;0,AB83,"")</f>
        <v>-0.2835331388175</v>
      </c>
      <c r="AE83" s="77"/>
      <c r="AF83" s="89"/>
      <c r="AG83" s="92">
        <f>ROUND((AG82-0.01),2)</f>
        <v>50.73</v>
      </c>
      <c r="AH83" s="93">
        <v>0</v>
      </c>
      <c r="AI83" s="86">
        <v>0</v>
      </c>
    </row>
    <row r="84" spans="1:38" customHeight="1" ht="15.75">
      <c r="A84" s="70">
        <v>0.791666666666667</v>
      </c>
      <c r="B84" s="71">
        <v>0.802083333333334</v>
      </c>
      <c r="C84" s="72">
        <v>50.02</v>
      </c>
      <c r="D84" s="73">
        <f>ROUND(C84,2)</f>
        <v>50.02</v>
      </c>
      <c r="E84" s="60">
        <v>172.59</v>
      </c>
      <c r="F84" s="60">
        <v>1241.60824</v>
      </c>
      <c r="G84" s="61">
        <f>ABS(F84)</f>
        <v>1241.60824</v>
      </c>
      <c r="H84" s="74">
        <v>-23.06915</v>
      </c>
      <c r="I84" s="63">
        <f>MAX(H84,-0.12*G84)</f>
        <v>-23.06915</v>
      </c>
      <c r="J84" s="63">
        <f>IF(ABS(G84)&lt;=10,0.5,IF(ABS(G84)&lt;=25,1,IF(ABS(G84)&lt;=100,2,10)))</f>
        <v>10</v>
      </c>
      <c r="K84" s="64">
        <f>IF(H84&lt;-J84,1,0)</f>
        <v>1</v>
      </c>
      <c r="L84" s="64">
        <f>IF(K84=K83,L83+K84,0)</f>
        <v>9</v>
      </c>
      <c r="M84" s="65">
        <f>IF(OR(L84=6,L84=12,L84=18,L84=24,L84=30,L84=36,L84=42,L84=48,L84=54,L84=60,L84=66,L84=72,L84=78,L84=84,L84=90,L84=96),1,0)</f>
        <v>0</v>
      </c>
      <c r="N84" s="65">
        <f>IF(H84&gt;J84,1,0)</f>
        <v>0</v>
      </c>
      <c r="O84" s="65">
        <f>IF(N84=N83,O83+N84,0)</f>
        <v>0</v>
      </c>
      <c r="P84" s="65">
        <f>IF(OR(O84=6,O84=12,O84=18,O84=24,O84=30,O84=36,O84=42,O84=48,O84=54,O84=60,O84=66,O84=72,O84=78,O84=84,O84=90,O84=96),1,0)</f>
        <v>0</v>
      </c>
      <c r="Q84" s="66">
        <f>M84+P84</f>
        <v>0</v>
      </c>
      <c r="R84" s="66">
        <f>Q84*ABS(S84)*0.1</f>
        <v>0</v>
      </c>
      <c r="S84" s="67">
        <f>I84*E84/40000</f>
        <v>-0.09953761496250001</v>
      </c>
      <c r="T84" s="60">
        <f>MIN($T$6/100*G84,150)</f>
        <v>148.9929888</v>
      </c>
      <c r="U84" s="60">
        <f>MIN($U$6/100*G84,200)</f>
        <v>186.241236</v>
      </c>
      <c r="V84" s="60">
        <f>MIN($V$6/100*G84,250)</f>
        <v>248.321648</v>
      </c>
      <c r="W84" s="60">
        <v>0.2</v>
      </c>
      <c r="X84" s="60">
        <v>0.2</v>
      </c>
      <c r="Y84" s="60">
        <v>0.6</v>
      </c>
      <c r="Z84" s="67">
        <f>IF(AND(D84&lt;49.85,H84&gt;0),$C$2*ABS(H84)/40000,(SUMPRODUCT(--(H84&gt;$T84:$V84),(H84-$T84:$V84),($W84:$Y84)))*E84/40000)</f>
        <v>0</v>
      </c>
      <c r="AA84" s="67">
        <f>IF(AND(C84&gt;=50.1,H84&lt;0),($A$2)*ABS(H84)/40000,0)</f>
        <v>0</v>
      </c>
      <c r="AB84" s="67">
        <f>S84+Z84+AA84</f>
        <v>-0.09953761496250001</v>
      </c>
      <c r="AC84" s="75" t="str">
        <f>IF(AB84&gt;=0,AB84,"")</f>
        <v/>
      </c>
      <c r="AD84" s="76">
        <f>IF(AB84&lt;0,AB84,"")</f>
        <v>-0.09953761496250001</v>
      </c>
      <c r="AE84" s="77"/>
      <c r="AF84" s="89"/>
      <c r="AG84" s="92">
        <f>ROUND((AG83-0.01),2)</f>
        <v>50.72</v>
      </c>
      <c r="AH84" s="93">
        <v>0</v>
      </c>
      <c r="AI84" s="86">
        <v>0</v>
      </c>
    </row>
    <row r="85" spans="1:38" customHeight="1" ht="15.75">
      <c r="A85" s="70">
        <v>0.802083333333333</v>
      </c>
      <c r="B85" s="71">
        <v>0.8125</v>
      </c>
      <c r="C85" s="72">
        <v>50.01</v>
      </c>
      <c r="D85" s="73">
        <f>ROUND(C85,2)</f>
        <v>50.01</v>
      </c>
      <c r="E85" s="60">
        <v>230.12</v>
      </c>
      <c r="F85" s="60">
        <v>1253.17832</v>
      </c>
      <c r="G85" s="61">
        <f>ABS(F85)</f>
        <v>1253.17832</v>
      </c>
      <c r="H85" s="74">
        <v>-39.70539</v>
      </c>
      <c r="I85" s="63">
        <f>MAX(H85,-0.12*G85)</f>
        <v>-39.70539</v>
      </c>
      <c r="J85" s="63">
        <f>IF(ABS(G85)&lt;=10,0.5,IF(ABS(G85)&lt;=25,1,IF(ABS(G85)&lt;=100,2,10)))</f>
        <v>10</v>
      </c>
      <c r="K85" s="64">
        <f>IF(H85&lt;-J85,1,0)</f>
        <v>1</v>
      </c>
      <c r="L85" s="64">
        <f>IF(K85=K84,L84+K85,0)</f>
        <v>10</v>
      </c>
      <c r="M85" s="65">
        <f>IF(OR(L85=6,L85=12,L85=18,L85=24,L85=30,L85=36,L85=42,L85=48,L85=54,L85=60,L85=66,L85=72,L85=78,L85=84,L85=90,L85=96),1,0)</f>
        <v>0</v>
      </c>
      <c r="N85" s="65">
        <f>IF(H85&gt;J85,1,0)</f>
        <v>0</v>
      </c>
      <c r="O85" s="65">
        <f>IF(N85=N84,O84+N85,0)</f>
        <v>0</v>
      </c>
      <c r="P85" s="65">
        <f>IF(OR(O85=6,O85=12,O85=18,O85=24,O85=30,O85=36,O85=42,O85=48,O85=54,O85=60,O85=66,O85=72,O85=78,O85=84,O85=90,O85=96),1,0)</f>
        <v>0</v>
      </c>
      <c r="Q85" s="66">
        <f>M85+P85</f>
        <v>0</v>
      </c>
      <c r="R85" s="66">
        <f>Q85*ABS(S85)*0.1</f>
        <v>0</v>
      </c>
      <c r="S85" s="67">
        <f>I85*E85/40000</f>
        <v>-0.22842510867</v>
      </c>
      <c r="T85" s="60">
        <f>MIN($T$6/100*G85,150)</f>
        <v>150</v>
      </c>
      <c r="U85" s="60">
        <f>MIN($U$6/100*G85,200)</f>
        <v>187.976748</v>
      </c>
      <c r="V85" s="60">
        <f>MIN($V$6/100*G85,250)</f>
        <v>250</v>
      </c>
      <c r="W85" s="60">
        <v>0.2</v>
      </c>
      <c r="X85" s="60">
        <v>0.2</v>
      </c>
      <c r="Y85" s="60">
        <v>0.6</v>
      </c>
      <c r="Z85" s="67">
        <f>IF(AND(D85&lt;49.85,H85&gt;0),$C$2*ABS(H85)/40000,(SUMPRODUCT(--(H85&gt;$T85:$V85),(H85-$T85:$V85),($W85:$Y85)))*E85/40000)</f>
        <v>0</v>
      </c>
      <c r="AA85" s="67">
        <f>IF(AND(C85&gt;=50.1,H85&lt;0),($A$2)*ABS(H85)/40000,0)</f>
        <v>0</v>
      </c>
      <c r="AB85" s="67">
        <f>S85+Z85+AA85</f>
        <v>-0.22842510867</v>
      </c>
      <c r="AC85" s="75" t="str">
        <f>IF(AB85&gt;=0,AB85,"")</f>
        <v/>
      </c>
      <c r="AD85" s="76">
        <f>IF(AB85&lt;0,AB85,"")</f>
        <v>-0.22842510867</v>
      </c>
      <c r="AE85" s="77"/>
      <c r="AF85" s="89"/>
      <c r="AG85" s="92">
        <f>ROUND((AG84-0.01),2)</f>
        <v>50.71</v>
      </c>
      <c r="AH85" s="93">
        <v>0</v>
      </c>
      <c r="AI85" s="86">
        <v>0</v>
      </c>
    </row>
    <row r="86" spans="1:38" customHeight="1" ht="15.75">
      <c r="A86" s="70">
        <v>0.8125</v>
      </c>
      <c r="B86" s="71">
        <v>0.822916666666667</v>
      </c>
      <c r="C86" s="72">
        <v>49.94</v>
      </c>
      <c r="D86" s="73">
        <f>ROUND(C86,2)</f>
        <v>49.94</v>
      </c>
      <c r="E86" s="60">
        <v>479.78</v>
      </c>
      <c r="F86" s="60">
        <v>1249.21378</v>
      </c>
      <c r="G86" s="61">
        <f>ABS(F86)</f>
        <v>1249.21378</v>
      </c>
      <c r="H86" s="74">
        <v>-47.62317</v>
      </c>
      <c r="I86" s="63">
        <f>MAX(H86,-0.12*G86)</f>
        <v>-47.62317</v>
      </c>
      <c r="J86" s="63">
        <f>IF(ABS(G86)&lt;=10,0.5,IF(ABS(G86)&lt;=25,1,IF(ABS(G86)&lt;=100,2,10)))</f>
        <v>10</v>
      </c>
      <c r="K86" s="64">
        <f>IF(H86&lt;-J86,1,0)</f>
        <v>1</v>
      </c>
      <c r="L86" s="64">
        <f>IF(K86=K85,L85+K86,0)</f>
        <v>11</v>
      </c>
      <c r="M86" s="65">
        <f>IF(OR(L86=6,L86=12,L86=18,L86=24,L86=30,L86=36,L86=42,L86=48,L86=54,L86=60,L86=66,L86=72,L86=78,L86=84,L86=90,L86=96),1,0)</f>
        <v>0</v>
      </c>
      <c r="N86" s="65">
        <f>IF(H86&gt;J86,1,0)</f>
        <v>0</v>
      </c>
      <c r="O86" s="65">
        <f>IF(N86=N85,O85+N86,0)</f>
        <v>0</v>
      </c>
      <c r="P86" s="65">
        <f>IF(OR(O86=6,O86=12,O86=18,O86=24,O86=30,O86=36,O86=42,O86=48,O86=54,O86=60,O86=66,O86=72,O86=78,O86=84,O86=90,O86=96),1,0)</f>
        <v>0</v>
      </c>
      <c r="Q86" s="66">
        <f>M86+P86</f>
        <v>0</v>
      </c>
      <c r="R86" s="66">
        <f>Q86*ABS(S86)*0.1</f>
        <v>0</v>
      </c>
      <c r="S86" s="67">
        <f>I86*E86/40000</f>
        <v>-0.571216112565</v>
      </c>
      <c r="T86" s="60">
        <f>MIN($T$6/100*G86,150)</f>
        <v>149.9056536</v>
      </c>
      <c r="U86" s="60">
        <f>MIN($U$6/100*G86,200)</f>
        <v>187.382067</v>
      </c>
      <c r="V86" s="60">
        <f>MIN($V$6/100*G86,250)</f>
        <v>249.842756</v>
      </c>
      <c r="W86" s="60">
        <v>0.2</v>
      </c>
      <c r="X86" s="60">
        <v>0.2</v>
      </c>
      <c r="Y86" s="60">
        <v>0.6</v>
      </c>
      <c r="Z86" s="67">
        <f>IF(AND(D86&lt;49.85,H86&gt;0),$C$2*ABS(H86)/40000,(SUMPRODUCT(--(H86&gt;$T86:$V86),(H86-$T86:$V86),($W86:$Y86)))*E86/40000)</f>
        <v>0</v>
      </c>
      <c r="AA86" s="67">
        <f>IF(AND(C86&gt;=50.1,H86&lt;0),($A$2)*ABS(H86)/40000,0)</f>
        <v>0</v>
      </c>
      <c r="AB86" s="67">
        <f>S86+Z86+AA86</f>
        <v>-0.571216112565</v>
      </c>
      <c r="AC86" s="75" t="str">
        <f>IF(AB86&gt;=0,AB86,"")</f>
        <v/>
      </c>
      <c r="AD86" s="76">
        <f>IF(AB86&lt;0,AB86,"")</f>
        <v>-0.571216112565</v>
      </c>
      <c r="AE86" s="77"/>
      <c r="AF86" s="89"/>
      <c r="AG86" s="92">
        <f>ROUND((AG85-0.01),2)</f>
        <v>50.7</v>
      </c>
      <c r="AH86" s="93">
        <v>0</v>
      </c>
      <c r="AI86" s="86">
        <v>0</v>
      </c>
    </row>
    <row r="87" spans="1:38" customHeight="1" ht="15.75">
      <c r="A87" s="70">
        <v>0.822916666666667</v>
      </c>
      <c r="B87" s="71">
        <v>0.833333333333334</v>
      </c>
      <c r="C87" s="72">
        <v>50.01</v>
      </c>
      <c r="D87" s="73">
        <f>ROUND(C87,2)</f>
        <v>50.01</v>
      </c>
      <c r="E87" s="60">
        <v>230.12</v>
      </c>
      <c r="F87" s="60">
        <v>1162.03231</v>
      </c>
      <c r="G87" s="61">
        <f>ABS(F87)</f>
        <v>1162.03231</v>
      </c>
      <c r="H87" s="74">
        <v>26.40532</v>
      </c>
      <c r="I87" s="63">
        <f>MAX(H87,-0.12*G87)</f>
        <v>26.40532</v>
      </c>
      <c r="J87" s="63">
        <f>IF(ABS(G87)&lt;=10,0.5,IF(ABS(G87)&lt;=25,1,IF(ABS(G87)&lt;=100,2,10)))</f>
        <v>10</v>
      </c>
      <c r="K87" s="64">
        <f>IF(H87&lt;-J87,1,0)</f>
        <v>0</v>
      </c>
      <c r="L87" s="64">
        <f>IF(K87=K86,L86+K87,0)</f>
        <v>0</v>
      </c>
      <c r="M87" s="65">
        <f>IF(OR(L87=6,L87=12,L87=18,L87=24,L87=30,L87=36,L87=42,L87=48,L87=54,L87=60,L87=66,L87=72,L87=78,L87=84,L87=90,L87=96),1,0)</f>
        <v>0</v>
      </c>
      <c r="N87" s="65">
        <f>IF(H87&gt;J87,1,0)</f>
        <v>1</v>
      </c>
      <c r="O87" s="65">
        <f>IF(N87=N86,O86+N87,0)</f>
        <v>0</v>
      </c>
      <c r="P87" s="65">
        <f>IF(OR(O87=6,O87=12,O87=18,O87=24,O87=30,O87=36,O87=42,O87=48,O87=54,O87=60,O87=66,O87=72,O87=78,O87=84,O87=90,O87=96),1,0)</f>
        <v>0</v>
      </c>
      <c r="Q87" s="66">
        <f>M87+P87</f>
        <v>0</v>
      </c>
      <c r="R87" s="66">
        <f>Q87*ABS(S87)*0.1</f>
        <v>0</v>
      </c>
      <c r="S87" s="67">
        <f>I87*E87/40000</f>
        <v>0.15190980596</v>
      </c>
      <c r="T87" s="60">
        <f>MIN($T$6/100*G87,150)</f>
        <v>139.4438772</v>
      </c>
      <c r="U87" s="60">
        <f>MIN($U$6/100*G87,200)</f>
        <v>174.3048465</v>
      </c>
      <c r="V87" s="60">
        <f>MIN($V$6/100*G87,250)</f>
        <v>232.406462</v>
      </c>
      <c r="W87" s="60">
        <v>0.2</v>
      </c>
      <c r="X87" s="60">
        <v>0.2</v>
      </c>
      <c r="Y87" s="60">
        <v>0.6</v>
      </c>
      <c r="Z87" s="67">
        <f>IF(AND(D87&lt;49.85,H87&gt;0),$C$2*ABS(H87)/40000,(SUMPRODUCT(--(H87&gt;$T87:$V87),(H87-$T87:$V87),($W87:$Y87)))*E87/40000)</f>
        <v>0</v>
      </c>
      <c r="AA87" s="67">
        <f>IF(AND(C87&gt;=50.1,H87&lt;0),($A$2)*ABS(H87)/40000,0)</f>
        <v>0</v>
      </c>
      <c r="AB87" s="67">
        <f>S87+Z87+AA87</f>
        <v>0.15190980596</v>
      </c>
      <c r="AC87" s="75">
        <f>IF(AB87&gt;=0,AB87,"")</f>
        <v>0.15190980596</v>
      </c>
      <c r="AD87" s="76" t="str">
        <f>IF(AB87&lt;0,AB87,"")</f>
        <v/>
      </c>
      <c r="AE87" s="77"/>
      <c r="AF87" s="89"/>
      <c r="AG87" s="92">
        <f>ROUND((AG86-0.01),2)</f>
        <v>50.69</v>
      </c>
      <c r="AH87" s="93">
        <v>0</v>
      </c>
      <c r="AI87" s="86">
        <v>0</v>
      </c>
    </row>
    <row r="88" spans="1:38" customHeight="1" ht="15.75">
      <c r="A88" s="70">
        <v>0.833333333333333</v>
      </c>
      <c r="B88" s="71">
        <v>0.84375</v>
      </c>
      <c r="C88" s="72">
        <v>50.02</v>
      </c>
      <c r="D88" s="73">
        <f>ROUND(C88,2)</f>
        <v>50.02</v>
      </c>
      <c r="E88" s="60">
        <v>172.59</v>
      </c>
      <c r="F88" s="60">
        <v>1099.05669</v>
      </c>
      <c r="G88" s="61">
        <f>ABS(F88)</f>
        <v>1099.05669</v>
      </c>
      <c r="H88" s="74">
        <v>56.84131</v>
      </c>
      <c r="I88" s="63">
        <f>MAX(H88,-0.12*G88)</f>
        <v>56.84131</v>
      </c>
      <c r="J88" s="63">
        <f>IF(ABS(G88)&lt;=10,0.5,IF(ABS(G88)&lt;=25,1,IF(ABS(G88)&lt;=100,2,10)))</f>
        <v>10</v>
      </c>
      <c r="K88" s="64">
        <f>IF(H88&lt;-J88,1,0)</f>
        <v>0</v>
      </c>
      <c r="L88" s="64">
        <f>IF(K88=K87,L87+K88,0)</f>
        <v>0</v>
      </c>
      <c r="M88" s="65">
        <f>IF(OR(L88=6,L88=12,L88=18,L88=24,L88=30,L88=36,L88=42,L88=48,L88=54,L88=60,L88=66,L88=72,L88=78,L88=84,L88=90,L88=96),1,0)</f>
        <v>0</v>
      </c>
      <c r="N88" s="65">
        <f>IF(H88&gt;J88,1,0)</f>
        <v>1</v>
      </c>
      <c r="O88" s="65">
        <f>IF(N88=N87,O87+N88,0)</f>
        <v>1</v>
      </c>
      <c r="P88" s="65">
        <f>IF(OR(O88=6,O88=12,O88=18,O88=24,O88=30,O88=36,O88=42,O88=48,O88=54,O88=60,O88=66,O88=72,O88=78,O88=84,O88=90,O88=96),1,0)</f>
        <v>0</v>
      </c>
      <c r="Q88" s="66">
        <f>M88+P88</f>
        <v>0</v>
      </c>
      <c r="R88" s="66">
        <f>Q88*ABS(S88)*0.1</f>
        <v>0</v>
      </c>
      <c r="S88" s="67">
        <f>I88*E88/40000</f>
        <v>0.2452560423225</v>
      </c>
      <c r="T88" s="60">
        <f>MIN($T$6/100*G88,150)</f>
        <v>131.8868028</v>
      </c>
      <c r="U88" s="60">
        <f>MIN($U$6/100*G88,200)</f>
        <v>164.8585035</v>
      </c>
      <c r="V88" s="60">
        <f>MIN($V$6/100*G88,250)</f>
        <v>219.811338</v>
      </c>
      <c r="W88" s="60">
        <v>0.2</v>
      </c>
      <c r="X88" s="60">
        <v>0.2</v>
      </c>
      <c r="Y88" s="60">
        <v>0.6</v>
      </c>
      <c r="Z88" s="67">
        <f>IF(AND(D88&lt;49.85,H88&gt;0),$C$2*ABS(H88)/40000,(SUMPRODUCT(--(H88&gt;$T88:$V88),(H88-$T88:$V88),($W88:$Y88)))*E88/40000)</f>
        <v>0</v>
      </c>
      <c r="AA88" s="67">
        <f>IF(AND(C88&gt;=50.1,H88&lt;0),($A$2)*ABS(H88)/40000,0)</f>
        <v>0</v>
      </c>
      <c r="AB88" s="67">
        <f>S88+Z88+AA88</f>
        <v>0.2452560423225</v>
      </c>
      <c r="AC88" s="75">
        <f>IF(AB88&gt;=0,AB88,"")</f>
        <v>0.2452560423225</v>
      </c>
      <c r="AD88" s="76" t="str">
        <f>IF(AB88&lt;0,AB88,"")</f>
        <v/>
      </c>
      <c r="AE88" s="77"/>
      <c r="AF88" s="89"/>
      <c r="AG88" s="92">
        <f>ROUND((AG87-0.01),2)</f>
        <v>50.68</v>
      </c>
      <c r="AH88" s="93">
        <v>0</v>
      </c>
      <c r="AI88" s="86">
        <v>0</v>
      </c>
    </row>
    <row r="89" spans="1:38" customHeight="1" ht="15.75">
      <c r="A89" s="70">
        <v>0.84375</v>
      </c>
      <c r="B89" s="71">
        <v>0.854166666666667</v>
      </c>
      <c r="C89" s="72">
        <v>49.97</v>
      </c>
      <c r="D89" s="73">
        <f>ROUND(C89,2)</f>
        <v>49.97</v>
      </c>
      <c r="E89" s="60">
        <v>383.71</v>
      </c>
      <c r="F89" s="60">
        <v>1030.23363</v>
      </c>
      <c r="G89" s="61">
        <f>ABS(F89)</f>
        <v>1030.23363</v>
      </c>
      <c r="H89" s="74">
        <v>71.35284</v>
      </c>
      <c r="I89" s="63">
        <f>MAX(H89,-0.12*G89)</f>
        <v>71.35284</v>
      </c>
      <c r="J89" s="63">
        <f>IF(ABS(G89)&lt;=10,0.5,IF(ABS(G89)&lt;=25,1,IF(ABS(G89)&lt;=100,2,10)))</f>
        <v>10</v>
      </c>
      <c r="K89" s="64">
        <f>IF(H89&lt;-J89,1,0)</f>
        <v>0</v>
      </c>
      <c r="L89" s="64">
        <f>IF(K89=K88,L88+K89,0)</f>
        <v>0</v>
      </c>
      <c r="M89" s="65">
        <f>IF(OR(L89=6,L89=12,L89=18,L89=24,L89=30,L89=36,L89=42,L89=48,L89=54,L89=60,L89=66,L89=72,L89=78,L89=84,L89=90,L89=96),1,0)</f>
        <v>0</v>
      </c>
      <c r="N89" s="65">
        <f>IF(H89&gt;J89,1,0)</f>
        <v>1</v>
      </c>
      <c r="O89" s="65">
        <f>IF(N89=N88,O88+N89,0)</f>
        <v>2</v>
      </c>
      <c r="P89" s="65">
        <f>IF(OR(O89=6,O89=12,O89=18,O89=24,O89=30,O89=36,O89=42,O89=48,O89=54,O89=60,O89=66,O89=72,O89=78,O89=84,O89=90,O89=96),1,0)</f>
        <v>0</v>
      </c>
      <c r="Q89" s="66">
        <f>M89+P89</f>
        <v>0</v>
      </c>
      <c r="R89" s="66">
        <f>Q89*ABS(S89)*0.1</f>
        <v>0</v>
      </c>
      <c r="S89" s="67">
        <f>I89*E89/40000</f>
        <v>0.6844699559099999</v>
      </c>
      <c r="T89" s="60">
        <f>MIN($T$6/100*G89,150)</f>
        <v>123.6280356</v>
      </c>
      <c r="U89" s="60">
        <f>MIN($U$6/100*G89,200)</f>
        <v>154.5350445</v>
      </c>
      <c r="V89" s="60">
        <f>MIN($V$6/100*G89,250)</f>
        <v>206.046726</v>
      </c>
      <c r="W89" s="60">
        <v>0.2</v>
      </c>
      <c r="X89" s="60">
        <v>0.2</v>
      </c>
      <c r="Y89" s="60">
        <v>0.6</v>
      </c>
      <c r="Z89" s="67">
        <f>IF(AND(D89&lt;49.85,H89&gt;0),$C$2*ABS(H89)/40000,(SUMPRODUCT(--(H89&gt;$T89:$V89),(H89-$T89:$V89),($W89:$Y89)))*E89/40000)</f>
        <v>0</v>
      </c>
      <c r="AA89" s="67">
        <f>IF(AND(C89&gt;=50.1,H89&lt;0),($A$2)*ABS(H89)/40000,0)</f>
        <v>0</v>
      </c>
      <c r="AB89" s="67">
        <f>S89+Z89+AA89</f>
        <v>0.6844699559099999</v>
      </c>
      <c r="AC89" s="75">
        <f>IF(AB89&gt;=0,AB89,"")</f>
        <v>0.6844699559099999</v>
      </c>
      <c r="AD89" s="76" t="str">
        <f>IF(AB89&lt;0,AB89,"")</f>
        <v/>
      </c>
      <c r="AE89" s="77"/>
      <c r="AF89" s="89"/>
      <c r="AG89" s="92">
        <f>ROUND((AG88-0.01),2)</f>
        <v>50.67</v>
      </c>
      <c r="AH89" s="93">
        <v>0</v>
      </c>
      <c r="AI89" s="86">
        <v>0</v>
      </c>
    </row>
    <row r="90" spans="1:38" customHeight="1" ht="15.75">
      <c r="A90" s="70">
        <v>0.854166666666667</v>
      </c>
      <c r="B90" s="71">
        <v>0.864583333333334</v>
      </c>
      <c r="C90" s="72">
        <v>49.97</v>
      </c>
      <c r="D90" s="73">
        <f>ROUND(C90,2)</f>
        <v>49.97</v>
      </c>
      <c r="E90" s="60">
        <v>383.71</v>
      </c>
      <c r="F90" s="60">
        <v>1005.36578</v>
      </c>
      <c r="G90" s="61">
        <f>ABS(F90)</f>
        <v>1005.36578</v>
      </c>
      <c r="H90" s="74">
        <v>53.42098</v>
      </c>
      <c r="I90" s="63">
        <f>MAX(H90,-0.12*G90)</f>
        <v>53.42098</v>
      </c>
      <c r="J90" s="63">
        <f>IF(ABS(G90)&lt;=10,0.5,IF(ABS(G90)&lt;=25,1,IF(ABS(G90)&lt;=100,2,10)))</f>
        <v>10</v>
      </c>
      <c r="K90" s="64">
        <f>IF(H90&lt;-J90,1,0)</f>
        <v>0</v>
      </c>
      <c r="L90" s="64">
        <f>IF(K90=K89,L89+K90,0)</f>
        <v>0</v>
      </c>
      <c r="M90" s="65">
        <f>IF(OR(L90=6,L90=12,L90=18,L90=24,L90=30,L90=36,L90=42,L90=48,L90=54,L90=60,L90=66,L90=72,L90=78,L90=84,L90=90,L90=96),1,0)</f>
        <v>0</v>
      </c>
      <c r="N90" s="65">
        <f>IF(H90&gt;J90,1,0)</f>
        <v>1</v>
      </c>
      <c r="O90" s="65">
        <f>IF(N90=N89,O89+N90,0)</f>
        <v>3</v>
      </c>
      <c r="P90" s="65">
        <f>IF(OR(O90=6,O90=12,O90=18,O90=24,O90=30,O90=36,O90=42,O90=48,O90=54,O90=60,O90=66,O90=72,O90=78,O90=84,O90=90,O90=96),1,0)</f>
        <v>0</v>
      </c>
      <c r="Q90" s="66">
        <f>M90+P90</f>
        <v>0</v>
      </c>
      <c r="R90" s="66">
        <f>Q90*ABS(S90)*0.1</f>
        <v>0</v>
      </c>
      <c r="S90" s="67">
        <f>I90*E90/40000</f>
        <v>0.512454105895</v>
      </c>
      <c r="T90" s="60">
        <f>MIN($T$6/100*G90,150)</f>
        <v>120.6438936</v>
      </c>
      <c r="U90" s="60">
        <f>MIN($U$6/100*G90,200)</f>
        <v>150.804867</v>
      </c>
      <c r="V90" s="60">
        <f>MIN($V$6/100*G90,250)</f>
        <v>201.073156</v>
      </c>
      <c r="W90" s="60">
        <v>0.2</v>
      </c>
      <c r="X90" s="60">
        <v>0.2</v>
      </c>
      <c r="Y90" s="60">
        <v>0.6</v>
      </c>
      <c r="Z90" s="67">
        <f>IF(AND(D90&lt;49.85,H90&gt;0),$C$2*ABS(H90)/40000,(SUMPRODUCT(--(H90&gt;$T90:$V90),(H90-$T90:$V90),($W90:$Y90)))*E90/40000)</f>
        <v>0</v>
      </c>
      <c r="AA90" s="67">
        <f>IF(AND(C90&gt;=50.1,H90&lt;0),($A$2)*ABS(H90)/40000,0)</f>
        <v>0</v>
      </c>
      <c r="AB90" s="67">
        <f>S90+Z90+AA90</f>
        <v>0.512454105895</v>
      </c>
      <c r="AC90" s="75">
        <f>IF(AB90&gt;=0,AB90,"")</f>
        <v>0.512454105895</v>
      </c>
      <c r="AD90" s="76" t="str">
        <f>IF(AB90&lt;0,AB90,"")</f>
        <v/>
      </c>
      <c r="AE90" s="77"/>
      <c r="AF90" s="89"/>
      <c r="AG90" s="92">
        <f>ROUND((AG89-0.01),2)</f>
        <v>50.66</v>
      </c>
      <c r="AH90" s="93">
        <v>0</v>
      </c>
      <c r="AI90" s="86">
        <v>0</v>
      </c>
    </row>
    <row r="91" spans="1:38" customHeight="1" ht="15.75">
      <c r="A91" s="70">
        <v>0.864583333333333</v>
      </c>
      <c r="B91" s="71">
        <v>0.875</v>
      </c>
      <c r="C91" s="72">
        <v>49.91</v>
      </c>
      <c r="D91" s="73">
        <f>ROUND(C91,2)</f>
        <v>49.91</v>
      </c>
      <c r="E91" s="60">
        <v>575.85</v>
      </c>
      <c r="F91" s="60">
        <v>1009.93039</v>
      </c>
      <c r="G91" s="61">
        <f>ABS(F91)</f>
        <v>1009.93039</v>
      </c>
      <c r="H91" s="74">
        <v>15.71532</v>
      </c>
      <c r="I91" s="63">
        <f>MAX(H91,-0.12*G91)</f>
        <v>15.71532</v>
      </c>
      <c r="J91" s="63">
        <f>IF(ABS(G91)&lt;=10,0.5,IF(ABS(G91)&lt;=25,1,IF(ABS(G91)&lt;=100,2,10)))</f>
        <v>10</v>
      </c>
      <c r="K91" s="64">
        <f>IF(H91&lt;-J91,1,0)</f>
        <v>0</v>
      </c>
      <c r="L91" s="64">
        <f>IF(K91=K90,L90+K91,0)</f>
        <v>0</v>
      </c>
      <c r="M91" s="65">
        <f>IF(OR(L91=6,L91=12,L91=18,L91=24,L91=30,L91=36,L91=42,L91=48,L91=54,L91=60,L91=66,L91=72,L91=78,L91=84,L91=90,L91=96),1,0)</f>
        <v>0</v>
      </c>
      <c r="N91" s="65">
        <f>IF(H91&gt;J91,1,0)</f>
        <v>1</v>
      </c>
      <c r="O91" s="65">
        <f>IF(N91=N90,O90+N91,0)</f>
        <v>4</v>
      </c>
      <c r="P91" s="65">
        <f>IF(OR(O91=6,O91=12,O91=18,O91=24,O91=30,O91=36,O91=42,O91=48,O91=54,O91=60,O91=66,O91=72,O91=78,O91=84,O91=90,O91=96),1,0)</f>
        <v>0</v>
      </c>
      <c r="Q91" s="66">
        <f>M91+P91</f>
        <v>0</v>
      </c>
      <c r="R91" s="66">
        <f>Q91*ABS(S91)*0.1</f>
        <v>0</v>
      </c>
      <c r="S91" s="67">
        <f>I91*E91/40000</f>
        <v>0.22624167555</v>
      </c>
      <c r="T91" s="60">
        <f>MIN($T$6/100*G91,150)</f>
        <v>121.1916468</v>
      </c>
      <c r="U91" s="60">
        <f>MIN($U$6/100*G91,200)</f>
        <v>151.4895585</v>
      </c>
      <c r="V91" s="60">
        <f>MIN($V$6/100*G91,250)</f>
        <v>201.986078</v>
      </c>
      <c r="W91" s="60">
        <v>0.2</v>
      </c>
      <c r="X91" s="60">
        <v>0.2</v>
      </c>
      <c r="Y91" s="60">
        <v>0.6</v>
      </c>
      <c r="Z91" s="67">
        <f>IF(AND(D91&lt;49.85,H91&gt;0),$C$2*ABS(H91)/40000,(SUMPRODUCT(--(H91&gt;$T91:$V91),(H91-$T91:$V91),($W91:$Y91)))*E91/40000)</f>
        <v>0</v>
      </c>
      <c r="AA91" s="67">
        <f>IF(AND(C91&gt;=50.1,H91&lt;0),($A$2)*ABS(H91)/40000,0)</f>
        <v>0</v>
      </c>
      <c r="AB91" s="67">
        <f>S91+Z91+AA91</f>
        <v>0.22624167555</v>
      </c>
      <c r="AC91" s="75">
        <f>IF(AB91&gt;=0,AB91,"")</f>
        <v>0.22624167555</v>
      </c>
      <c r="AD91" s="76" t="str">
        <f>IF(AB91&lt;0,AB91,"")</f>
        <v/>
      </c>
      <c r="AE91" s="77"/>
      <c r="AF91" s="89"/>
      <c r="AG91" s="92">
        <f>ROUND((AG90-0.01),2)</f>
        <v>50.65</v>
      </c>
      <c r="AH91" s="93">
        <v>0</v>
      </c>
      <c r="AI91" s="86">
        <v>0</v>
      </c>
    </row>
    <row r="92" spans="1:38" customHeight="1" ht="15.75">
      <c r="A92" s="70">
        <v>0.875</v>
      </c>
      <c r="B92" s="71">
        <v>0.885416666666667</v>
      </c>
      <c r="C92" s="72">
        <v>49.85</v>
      </c>
      <c r="D92" s="73">
        <f>ROUND(C92,2)</f>
        <v>49.85</v>
      </c>
      <c r="E92" s="60">
        <v>767.98</v>
      </c>
      <c r="F92" s="60">
        <v>995.3603900000001</v>
      </c>
      <c r="G92" s="61">
        <f>ABS(F92)</f>
        <v>995.3603900000001</v>
      </c>
      <c r="H92" s="74">
        <v>9.717370000000001</v>
      </c>
      <c r="I92" s="63">
        <f>MAX(H92,-0.12*G92)</f>
        <v>9.717370000000001</v>
      </c>
      <c r="J92" s="63">
        <f>IF(ABS(G92)&lt;=10,0.5,IF(ABS(G92)&lt;=25,1,IF(ABS(G92)&lt;=100,2,10)))</f>
        <v>10</v>
      </c>
      <c r="K92" s="64">
        <f>IF(H92&lt;-J92,1,0)</f>
        <v>0</v>
      </c>
      <c r="L92" s="64">
        <f>IF(K92=K91,L91+K92,0)</f>
        <v>0</v>
      </c>
      <c r="M92" s="65">
        <f>IF(OR(L92=6,L92=12,L92=18,L92=24,L92=30,L92=36,L92=42,L92=48,L92=54,L92=60,L92=66,L92=72,L92=78,L92=84,L92=90,L92=96),1,0)</f>
        <v>0</v>
      </c>
      <c r="N92" s="65">
        <f>IF(H92&gt;J92,1,0)</f>
        <v>0</v>
      </c>
      <c r="O92" s="65">
        <f>IF(N92=N91,O91+N92,0)</f>
        <v>0</v>
      </c>
      <c r="P92" s="65">
        <f>IF(OR(O92=6,O92=12,O92=18,O92=24,O92=30,O92=36,O92=42,O92=48,O92=54,O92=60,O92=66,O92=72,O92=78,O92=84,O92=90,O92=96),1,0)</f>
        <v>0</v>
      </c>
      <c r="Q92" s="66">
        <f>M92+P92</f>
        <v>0</v>
      </c>
      <c r="R92" s="66">
        <f>Q92*ABS(S92)*0.1</f>
        <v>0</v>
      </c>
      <c r="S92" s="67">
        <f>I92*E92/40000</f>
        <v>0.186568645315</v>
      </c>
      <c r="T92" s="60">
        <f>MIN($T$6/100*G92,150)</f>
        <v>119.4432468</v>
      </c>
      <c r="U92" s="60">
        <f>MIN($U$6/100*G92,200)</f>
        <v>149.3040585</v>
      </c>
      <c r="V92" s="60">
        <f>MIN($V$6/100*G92,250)</f>
        <v>199.072078</v>
      </c>
      <c r="W92" s="60">
        <v>0.2</v>
      </c>
      <c r="X92" s="60">
        <v>0.2</v>
      </c>
      <c r="Y92" s="60">
        <v>0.6</v>
      </c>
      <c r="Z92" s="67">
        <f>IF(AND(D92&lt;49.85,H92&gt;0),$C$2*ABS(H92)/40000,(SUMPRODUCT(--(H92&gt;$T92:$V92),(H92-$T92:$V92),($W92:$Y92)))*E92/40000)</f>
        <v>0</v>
      </c>
      <c r="AA92" s="67">
        <f>IF(AND(C92&gt;=50.1,H92&lt;0),($A$2)*ABS(H92)/40000,0)</f>
        <v>0</v>
      </c>
      <c r="AB92" s="67">
        <f>S92+Z92+AA92</f>
        <v>0.186568645315</v>
      </c>
      <c r="AC92" s="75">
        <f>IF(AB92&gt;=0,AB92,"")</f>
        <v>0.186568645315</v>
      </c>
      <c r="AD92" s="76" t="str">
        <f>IF(AB92&lt;0,AB92,"")</f>
        <v/>
      </c>
      <c r="AE92" s="77"/>
      <c r="AF92" s="89"/>
      <c r="AG92" s="92">
        <f>ROUND((AG91-0.01),2)</f>
        <v>50.64</v>
      </c>
      <c r="AH92" s="93">
        <v>0</v>
      </c>
      <c r="AI92" s="86">
        <v>0</v>
      </c>
    </row>
    <row r="93" spans="1:38" customHeight="1" ht="15.75">
      <c r="A93" s="70">
        <v>0.885416666666667</v>
      </c>
      <c r="B93" s="71">
        <v>0.895833333333334</v>
      </c>
      <c r="C93" s="72">
        <v>49.92</v>
      </c>
      <c r="D93" s="73">
        <f>ROUND(C93,2)</f>
        <v>49.92</v>
      </c>
      <c r="E93" s="60">
        <v>543.8200000000001</v>
      </c>
      <c r="F93" s="60">
        <v>953.18788</v>
      </c>
      <c r="G93" s="61">
        <f>ABS(F93)</f>
        <v>953.18788</v>
      </c>
      <c r="H93" s="74">
        <v>18.51105</v>
      </c>
      <c r="I93" s="63">
        <f>MAX(H93,-0.12*G93)</f>
        <v>18.51105</v>
      </c>
      <c r="J93" s="63">
        <f>IF(ABS(G93)&lt;=10,0.5,IF(ABS(G93)&lt;=25,1,IF(ABS(G93)&lt;=100,2,10)))</f>
        <v>10</v>
      </c>
      <c r="K93" s="64">
        <f>IF(H93&lt;-J93,1,0)</f>
        <v>0</v>
      </c>
      <c r="L93" s="64">
        <f>IF(K93=K92,L92+K93,0)</f>
        <v>0</v>
      </c>
      <c r="M93" s="65">
        <f>IF(OR(L93=6,L93=12,L93=18,L93=24,L93=30,L93=36,L93=42,L93=48,L93=54,L93=60,L93=66,L93=72,L93=78,L93=84,L93=90,L93=96),1,0)</f>
        <v>0</v>
      </c>
      <c r="N93" s="65">
        <f>IF(H93&gt;J93,1,0)</f>
        <v>1</v>
      </c>
      <c r="O93" s="65">
        <f>IF(N93=N92,O92+N93,0)</f>
        <v>0</v>
      </c>
      <c r="P93" s="65">
        <f>IF(OR(O93=6,O93=12,O93=18,O93=24,O93=30,O93=36,O93=42,O93=48,O93=54,O93=60,O93=66,O93=72,O93=78,O93=84,O93=90,O93=96),1,0)</f>
        <v>0</v>
      </c>
      <c r="Q93" s="66">
        <f>M93+P93</f>
        <v>0</v>
      </c>
      <c r="R93" s="66">
        <f>Q93*ABS(S93)*0.1</f>
        <v>0</v>
      </c>
      <c r="S93" s="67">
        <f>I93*E93/40000</f>
        <v>0.251666980275</v>
      </c>
      <c r="T93" s="60">
        <f>MIN($T$6/100*G93,150)</f>
        <v>114.3825456</v>
      </c>
      <c r="U93" s="60">
        <f>MIN($U$6/100*G93,200)</f>
        <v>142.978182</v>
      </c>
      <c r="V93" s="60">
        <f>MIN($V$6/100*G93,250)</f>
        <v>190.637576</v>
      </c>
      <c r="W93" s="60">
        <v>0.2</v>
      </c>
      <c r="X93" s="60">
        <v>0.2</v>
      </c>
      <c r="Y93" s="60">
        <v>0.6</v>
      </c>
      <c r="Z93" s="67">
        <f>IF(AND(D93&lt;49.85,H93&gt;0),$C$2*ABS(H93)/40000,(SUMPRODUCT(--(H93&gt;$T93:$V93),(H93-$T93:$V93),($W93:$Y93)))*E93/40000)</f>
        <v>0</v>
      </c>
      <c r="AA93" s="67">
        <f>IF(AND(C93&gt;=50.1,H93&lt;0),($A$2)*ABS(H93)/40000,0)</f>
        <v>0</v>
      </c>
      <c r="AB93" s="67">
        <f>S93+Z93+AA93</f>
        <v>0.251666980275</v>
      </c>
      <c r="AC93" s="75">
        <f>IF(AB93&gt;=0,AB93,"")</f>
        <v>0.251666980275</v>
      </c>
      <c r="AD93" s="76" t="str">
        <f>IF(AB93&lt;0,AB93,"")</f>
        <v/>
      </c>
      <c r="AE93" s="77"/>
      <c r="AF93" s="89"/>
      <c r="AG93" s="92">
        <f>ROUND((AG92-0.01),2)</f>
        <v>50.63</v>
      </c>
      <c r="AH93" s="93">
        <v>0</v>
      </c>
      <c r="AI93" s="86">
        <v>0</v>
      </c>
    </row>
    <row r="94" spans="1:38" customHeight="1" ht="15.75">
      <c r="A94" s="70">
        <v>0.895833333333333</v>
      </c>
      <c r="B94" s="71">
        <v>0.90625</v>
      </c>
      <c r="C94" s="72">
        <v>50</v>
      </c>
      <c r="D94" s="73">
        <f>ROUND(C94,2)</f>
        <v>50</v>
      </c>
      <c r="E94" s="60">
        <v>287.65</v>
      </c>
      <c r="F94" s="60">
        <v>941.9491400000001</v>
      </c>
      <c r="G94" s="61">
        <f>ABS(F94)</f>
        <v>941.9491400000001</v>
      </c>
      <c r="H94" s="74">
        <v>10.09898</v>
      </c>
      <c r="I94" s="63">
        <f>MAX(H94,-0.12*G94)</f>
        <v>10.09898</v>
      </c>
      <c r="J94" s="63">
        <f>IF(ABS(G94)&lt;=10,0.5,IF(ABS(G94)&lt;=25,1,IF(ABS(G94)&lt;=100,2,10)))</f>
        <v>10</v>
      </c>
      <c r="K94" s="64">
        <f>IF(H94&lt;-J94,1,0)</f>
        <v>0</v>
      </c>
      <c r="L94" s="64">
        <f>IF(K94=K93,L93+K94,0)</f>
        <v>0</v>
      </c>
      <c r="M94" s="65">
        <f>IF(OR(L94=6,L94=12,L94=18,L94=24,L94=30,L94=36,L94=42,L94=48,L94=54,L94=60,L94=66,L94=72,L94=78,L94=84,L94=90,L94=96),1,0)</f>
        <v>0</v>
      </c>
      <c r="N94" s="65">
        <f>IF(H94&gt;J94,1,0)</f>
        <v>1</v>
      </c>
      <c r="O94" s="65">
        <f>IF(N94=N93,O93+N94,0)</f>
        <v>1</v>
      </c>
      <c r="P94" s="65">
        <f>IF(OR(O94=6,O94=12,O94=18,O94=24,O94=30,O94=36,O94=42,O94=48,O94=54,O94=60,O94=66,O94=72,O94=78,O94=84,O94=90,O94=96),1,0)</f>
        <v>0</v>
      </c>
      <c r="Q94" s="66">
        <f>M94+P94</f>
        <v>0</v>
      </c>
      <c r="R94" s="66">
        <f>Q94*ABS(S94)*0.1</f>
        <v>0</v>
      </c>
      <c r="S94" s="67">
        <f>I94*E94/40000</f>
        <v>0.07262428992499999</v>
      </c>
      <c r="T94" s="60">
        <f>MIN($T$6/100*G94,150)</f>
        <v>113.0338968</v>
      </c>
      <c r="U94" s="60">
        <f>MIN($U$6/100*G94,200)</f>
        <v>141.292371</v>
      </c>
      <c r="V94" s="60">
        <f>MIN($V$6/100*G94,250)</f>
        <v>188.389828</v>
      </c>
      <c r="W94" s="60">
        <v>0.2</v>
      </c>
      <c r="X94" s="60">
        <v>0.2</v>
      </c>
      <c r="Y94" s="60">
        <v>0.6</v>
      </c>
      <c r="Z94" s="67">
        <f>IF(AND(D94&lt;49.85,H94&gt;0),$C$2*ABS(H94)/40000,(SUMPRODUCT(--(H94&gt;$T94:$V94),(H94-$T94:$V94),($W94:$Y94)))*E94/40000)</f>
        <v>0</v>
      </c>
      <c r="AA94" s="67">
        <f>IF(AND(C94&gt;=50.1,H94&lt;0),($A$2)*ABS(H94)/40000,0)</f>
        <v>0</v>
      </c>
      <c r="AB94" s="67">
        <f>S94+Z94+AA94</f>
        <v>0.07262428992499999</v>
      </c>
      <c r="AC94" s="75">
        <f>IF(AB94&gt;=0,AB94,"")</f>
        <v>0.07262428992499999</v>
      </c>
      <c r="AD94" s="76" t="str">
        <f>IF(AB94&lt;0,AB94,"")</f>
        <v/>
      </c>
      <c r="AE94" s="77"/>
      <c r="AF94" s="89"/>
      <c r="AG94" s="92">
        <f>ROUND((AG93-0.01),2)</f>
        <v>50.62</v>
      </c>
      <c r="AH94" s="93">
        <v>0</v>
      </c>
      <c r="AI94" s="86">
        <v>0</v>
      </c>
    </row>
    <row r="95" spans="1:38" customHeight="1" ht="15.75">
      <c r="A95" s="70">
        <v>0.90625</v>
      </c>
      <c r="B95" s="71">
        <v>0.916666666666667</v>
      </c>
      <c r="C95" s="72">
        <v>49.99</v>
      </c>
      <c r="D95" s="73">
        <f>ROUND(C95,2)</f>
        <v>49.99</v>
      </c>
      <c r="E95" s="60">
        <v>319.67</v>
      </c>
      <c r="F95" s="60">
        <v>898.74314</v>
      </c>
      <c r="G95" s="61">
        <f>ABS(F95)</f>
        <v>898.74314</v>
      </c>
      <c r="H95" s="74">
        <v>38.26574</v>
      </c>
      <c r="I95" s="63">
        <f>MAX(H95,-0.12*G95)</f>
        <v>38.26574</v>
      </c>
      <c r="J95" s="63">
        <f>IF(ABS(G95)&lt;=10,0.5,IF(ABS(G95)&lt;=25,1,IF(ABS(G95)&lt;=100,2,10)))</f>
        <v>10</v>
      </c>
      <c r="K95" s="64">
        <f>IF(H95&lt;-J95,1,0)</f>
        <v>0</v>
      </c>
      <c r="L95" s="64">
        <f>IF(K95=K94,L94+K95,0)</f>
        <v>0</v>
      </c>
      <c r="M95" s="65">
        <f>IF(OR(L95=6,L95=12,L95=18,L95=24,L95=30,L95=36,L95=42,L95=48,L95=54,L95=60,L95=66,L95=72,L95=78,L95=84,L95=90,L95=96),1,0)</f>
        <v>0</v>
      </c>
      <c r="N95" s="65">
        <f>IF(H95&gt;J95,1,0)</f>
        <v>1</v>
      </c>
      <c r="O95" s="65">
        <f>IF(N95=N94,O94+N95,0)</f>
        <v>2</v>
      </c>
      <c r="P95" s="65">
        <f>IF(OR(O95=6,O95=12,O95=18,O95=24,O95=30,O95=36,O95=42,O95=48,O95=54,O95=60,O95=66,O95=72,O95=78,O95=84,O95=90,O95=96),1,0)</f>
        <v>0</v>
      </c>
      <c r="Q95" s="66">
        <f>M95+P95</f>
        <v>0</v>
      </c>
      <c r="R95" s="66">
        <f>Q95*ABS(S95)*0.1</f>
        <v>0</v>
      </c>
      <c r="S95" s="67">
        <f>I95*E95/40000</f>
        <v>0.305810227645</v>
      </c>
      <c r="T95" s="60">
        <f>MIN($T$6/100*G95,150)</f>
        <v>107.8491768</v>
      </c>
      <c r="U95" s="60">
        <f>MIN($U$6/100*G95,200)</f>
        <v>134.811471</v>
      </c>
      <c r="V95" s="60">
        <f>MIN($V$6/100*G95,250)</f>
        <v>179.748628</v>
      </c>
      <c r="W95" s="60">
        <v>0.2</v>
      </c>
      <c r="X95" s="60">
        <v>0.2</v>
      </c>
      <c r="Y95" s="60">
        <v>0.6</v>
      </c>
      <c r="Z95" s="67">
        <f>IF(AND(D95&lt;49.85,H95&gt;0),$C$2*ABS(H95)/40000,(SUMPRODUCT(--(H95&gt;$T95:$V95),(H95-$T95:$V95),($W95:$Y95)))*E95/40000)</f>
        <v>0</v>
      </c>
      <c r="AA95" s="67">
        <f>IF(AND(C95&gt;=50.1,H95&lt;0),($A$2)*ABS(H95)/40000,0)</f>
        <v>0</v>
      </c>
      <c r="AB95" s="67">
        <f>S95+Z95+AA95</f>
        <v>0.305810227645</v>
      </c>
      <c r="AC95" s="75">
        <f>IF(AB95&gt;=0,AB95,"")</f>
        <v>0.305810227645</v>
      </c>
      <c r="AD95" s="76" t="str">
        <f>IF(AB95&lt;0,AB95,"")</f>
        <v/>
      </c>
      <c r="AE95" s="77"/>
      <c r="AF95" s="89"/>
      <c r="AG95" s="92">
        <f>ROUND((AG94-0.01),2)</f>
        <v>50.61</v>
      </c>
      <c r="AH95" s="93">
        <v>0</v>
      </c>
      <c r="AI95" s="86">
        <v>0</v>
      </c>
    </row>
    <row r="96" spans="1:38" customHeight="1" ht="15.75">
      <c r="A96" s="70">
        <v>0.916666666666667</v>
      </c>
      <c r="B96" s="71">
        <v>0.927083333333334</v>
      </c>
      <c r="C96" s="72">
        <v>49.9</v>
      </c>
      <c r="D96" s="73">
        <f>ROUND(C96,2)</f>
        <v>49.9</v>
      </c>
      <c r="E96" s="60">
        <v>607.87</v>
      </c>
      <c r="F96" s="60">
        <v>930.3223400000001</v>
      </c>
      <c r="G96" s="61">
        <f>ABS(F96)</f>
        <v>930.3223400000001</v>
      </c>
      <c r="H96" s="74">
        <v>18.50031</v>
      </c>
      <c r="I96" s="63">
        <f>MAX(H96,-0.12*G96)</f>
        <v>18.50031</v>
      </c>
      <c r="J96" s="63">
        <f>IF(ABS(G96)&lt;=10,0.5,IF(ABS(G96)&lt;=25,1,IF(ABS(G96)&lt;=100,2,10)))</f>
        <v>10</v>
      </c>
      <c r="K96" s="64">
        <f>IF(H96&lt;-J96,1,0)</f>
        <v>0</v>
      </c>
      <c r="L96" s="64">
        <f>IF(K96=K95,L95+K96,0)</f>
        <v>0</v>
      </c>
      <c r="M96" s="65">
        <f>IF(OR(L96=6,L96=12,L96=18,L96=24,L96=30,L96=36,L96=42,L96=48,L96=54,L96=60,L96=66,L96=72,L96=78,L96=84,L96=90,L96=96),1,0)</f>
        <v>0</v>
      </c>
      <c r="N96" s="65">
        <f>IF(H96&gt;J96,1,0)</f>
        <v>1</v>
      </c>
      <c r="O96" s="65">
        <f>IF(N96=N95,O95+N96,0)</f>
        <v>3</v>
      </c>
      <c r="P96" s="65">
        <f>IF(OR(O96=6,O96=12,O96=18,O96=24,O96=30,O96=36,O96=42,O96=48,O96=54,O96=60,O96=66,O96=72,O96=78,O96=84,O96=90,O96=96),1,0)</f>
        <v>0</v>
      </c>
      <c r="Q96" s="66">
        <f>M96+P96</f>
        <v>0</v>
      </c>
      <c r="R96" s="66">
        <f>Q96*ABS(S96)*0.1</f>
        <v>0</v>
      </c>
      <c r="S96" s="67">
        <f>I96*E96/40000</f>
        <v>0.2811445859925</v>
      </c>
      <c r="T96" s="60">
        <f>MIN($T$6/100*G96,150)</f>
        <v>111.6386808</v>
      </c>
      <c r="U96" s="60">
        <f>MIN($U$6/100*G96,200)</f>
        <v>139.548351</v>
      </c>
      <c r="V96" s="60">
        <f>MIN($V$6/100*G96,250)</f>
        <v>186.064468</v>
      </c>
      <c r="W96" s="60">
        <v>0.2</v>
      </c>
      <c r="X96" s="60">
        <v>0.2</v>
      </c>
      <c r="Y96" s="60">
        <v>0.6</v>
      </c>
      <c r="Z96" s="67">
        <f>IF(AND(D96&lt;49.85,H96&gt;0),$C$2*ABS(H96)/40000,(SUMPRODUCT(--(H96&gt;$T96:$V96),(H96-$T96:$V96),($W96:$Y96)))*E96/40000)</f>
        <v>0</v>
      </c>
      <c r="AA96" s="67">
        <f>IF(AND(C96&gt;=50.1,H96&lt;0),($A$2)*ABS(H96)/40000,0)</f>
        <v>0</v>
      </c>
      <c r="AB96" s="67">
        <f>S96+Z96+AA96</f>
        <v>0.2811445859925</v>
      </c>
      <c r="AC96" s="75">
        <f>IF(AB96&gt;=0,AB96,"")</f>
        <v>0.2811445859925</v>
      </c>
      <c r="AD96" s="76" t="str">
        <f>IF(AB96&lt;0,AB96,"")</f>
        <v/>
      </c>
      <c r="AE96" s="77"/>
      <c r="AF96" s="89"/>
      <c r="AG96" s="92">
        <f>ROUND((AG95-0.01),2)</f>
        <v>50.6</v>
      </c>
      <c r="AH96" s="93">
        <v>0</v>
      </c>
      <c r="AI96" s="86">
        <v>0</v>
      </c>
    </row>
    <row r="97" spans="1:38" customHeight="1" ht="15.75">
      <c r="A97" s="70">
        <v>0.927083333333333</v>
      </c>
      <c r="B97" s="71">
        <v>0.9375</v>
      </c>
      <c r="C97" s="72">
        <v>49.98</v>
      </c>
      <c r="D97" s="73">
        <f>ROUND(C97,2)</f>
        <v>49.98</v>
      </c>
      <c r="E97" s="60">
        <v>351.69</v>
      </c>
      <c r="F97" s="60">
        <v>878.67034</v>
      </c>
      <c r="G97" s="61">
        <f>ABS(F97)</f>
        <v>878.67034</v>
      </c>
      <c r="H97" s="74">
        <v>4.01928</v>
      </c>
      <c r="I97" s="63">
        <f>MAX(H97,-0.12*G97)</f>
        <v>4.01928</v>
      </c>
      <c r="J97" s="63">
        <f>IF(ABS(G97)&lt;=10,0.5,IF(ABS(G97)&lt;=25,1,IF(ABS(G97)&lt;=100,2,10)))</f>
        <v>10</v>
      </c>
      <c r="K97" s="64">
        <f>IF(H97&lt;-J97,1,0)</f>
        <v>0</v>
      </c>
      <c r="L97" s="64">
        <f>IF(K97=K96,L96+K97,0)</f>
        <v>0</v>
      </c>
      <c r="M97" s="65">
        <f>IF(OR(L97=6,L97=12,L97=18,L97=24,L97=30,L97=36,L97=42,L97=48,L97=54,L97=60,L97=66,L97=72,L97=78,L97=84,L97=90,L97=96),1,0)</f>
        <v>0</v>
      </c>
      <c r="N97" s="65">
        <f>IF(H97&gt;J97,1,0)</f>
        <v>0</v>
      </c>
      <c r="O97" s="65">
        <f>IF(N97=N96,O96+N97,0)</f>
        <v>0</v>
      </c>
      <c r="P97" s="65">
        <f>IF(OR(O97=6,O97=12,O97=18,O97=24,O97=30,O97=36,O97=42,O97=48,O97=54,O97=60,O97=66,O97=72,O97=78,O97=84,O97=90,O97=96),1,0)</f>
        <v>0</v>
      </c>
      <c r="Q97" s="66">
        <f>M97+P97</f>
        <v>0</v>
      </c>
      <c r="R97" s="66">
        <f>Q97*ABS(S97)*0.1</f>
        <v>0</v>
      </c>
      <c r="S97" s="67">
        <f>I97*E97/40000</f>
        <v>0.03533851458</v>
      </c>
      <c r="T97" s="60">
        <f>MIN($T$6/100*G97,150)</f>
        <v>105.4404408</v>
      </c>
      <c r="U97" s="60">
        <f>MIN($U$6/100*G97,200)</f>
        <v>131.800551</v>
      </c>
      <c r="V97" s="60">
        <f>MIN($V$6/100*G97,250)</f>
        <v>175.734068</v>
      </c>
      <c r="W97" s="60">
        <v>0.2</v>
      </c>
      <c r="X97" s="60">
        <v>0.2</v>
      </c>
      <c r="Y97" s="60">
        <v>0.6</v>
      </c>
      <c r="Z97" s="67">
        <f>IF(AND(D97&lt;49.85,H97&gt;0),$C$2*ABS(H97)/40000,(SUMPRODUCT(--(H97&gt;$T97:$V97),(H97-$T97:$V97),($W97:$Y97)))*E97/40000)</f>
        <v>0</v>
      </c>
      <c r="AA97" s="67">
        <f>IF(AND(C97&gt;=50.1,H97&lt;0),($A$2)*ABS(H97)/40000,0)</f>
        <v>0</v>
      </c>
      <c r="AB97" s="67">
        <f>S97+Z97+AA97</f>
        <v>0.03533851458</v>
      </c>
      <c r="AC97" s="75">
        <f>IF(AB97&gt;=0,AB97,"")</f>
        <v>0.03533851458</v>
      </c>
      <c r="AD97" s="76" t="str">
        <f>IF(AB97&lt;0,AB97,"")</f>
        <v/>
      </c>
      <c r="AE97" s="77"/>
      <c r="AF97" s="89"/>
      <c r="AG97" s="92">
        <f>ROUND((AG96-0.01),2)</f>
        <v>50.59</v>
      </c>
      <c r="AH97" s="93">
        <v>0</v>
      </c>
      <c r="AI97" s="86">
        <v>0</v>
      </c>
    </row>
    <row r="98" spans="1:38" customHeight="1" ht="15.75">
      <c r="A98" s="70">
        <v>0.9375</v>
      </c>
      <c r="B98" s="71">
        <v>0.947916666666667</v>
      </c>
      <c r="C98" s="72">
        <v>50.02</v>
      </c>
      <c r="D98" s="73">
        <f>ROUND(C98,2)</f>
        <v>50.02</v>
      </c>
      <c r="E98" s="60">
        <v>172.59</v>
      </c>
      <c r="F98" s="60">
        <v>878.33834</v>
      </c>
      <c r="G98" s="61">
        <f>ABS(F98)</f>
        <v>878.33834</v>
      </c>
      <c r="H98" s="74">
        <v>-35.38835</v>
      </c>
      <c r="I98" s="63">
        <f>MAX(H98,-0.12*G98)</f>
        <v>-35.38835</v>
      </c>
      <c r="J98" s="63">
        <f>IF(ABS(G98)&lt;=10,0.5,IF(ABS(G98)&lt;=25,1,IF(ABS(G98)&lt;=100,2,10)))</f>
        <v>10</v>
      </c>
      <c r="K98" s="64">
        <f>IF(H98&lt;-J98,1,0)</f>
        <v>1</v>
      </c>
      <c r="L98" s="64">
        <f>IF(K98=K97,L97+K98,0)</f>
        <v>0</v>
      </c>
      <c r="M98" s="65">
        <f>IF(OR(L98=6,L98=12,L98=18,L98=24,L98=30,L98=36,L98=42,L98=48,L98=54,L98=60,L98=66,L98=72,L98=78,L98=84,L98=90,L98=96),1,0)</f>
        <v>0</v>
      </c>
      <c r="N98" s="65">
        <f>IF(H98&gt;J98,1,0)</f>
        <v>0</v>
      </c>
      <c r="O98" s="65">
        <f>IF(N98=N97,O97+N98,0)</f>
        <v>0</v>
      </c>
      <c r="P98" s="65">
        <f>IF(OR(O98=6,O98=12,O98=18,O98=24,O98=30,O98=36,O98=42,O98=48,O98=54,O98=60,O98=66,O98=72,O98=78,O98=84,O98=90,O98=96),1,0)</f>
        <v>0</v>
      </c>
      <c r="Q98" s="66">
        <f>M98+P98</f>
        <v>0</v>
      </c>
      <c r="R98" s="66">
        <f>Q98*ABS(S98)*0.1</f>
        <v>0</v>
      </c>
      <c r="S98" s="67">
        <f>I98*E98/40000</f>
        <v>-0.1526918831625</v>
      </c>
      <c r="T98" s="60">
        <f>MIN($T$6/100*G98,150)</f>
        <v>105.4006008</v>
      </c>
      <c r="U98" s="60">
        <f>MIN($U$6/100*G98,200)</f>
        <v>131.750751</v>
      </c>
      <c r="V98" s="60">
        <f>MIN($V$6/100*G98,250)</f>
        <v>175.667668</v>
      </c>
      <c r="W98" s="60">
        <v>0.2</v>
      </c>
      <c r="X98" s="60">
        <v>0.2</v>
      </c>
      <c r="Y98" s="60">
        <v>0.6</v>
      </c>
      <c r="Z98" s="67">
        <f>IF(AND(D98&lt;49.85,H98&gt;0),$C$2*ABS(H98)/40000,(SUMPRODUCT(--(H98&gt;$T98:$V98),(H98-$T98:$V98),($W98:$Y98)))*E98/40000)</f>
        <v>0</v>
      </c>
      <c r="AA98" s="67">
        <f>IF(AND(C98&gt;=50.1,H98&lt;0),($A$2)*ABS(H98)/40000,0)</f>
        <v>0</v>
      </c>
      <c r="AB98" s="67">
        <f>S98+Z98+AA98</f>
        <v>-0.1526918831625</v>
      </c>
      <c r="AC98" s="75" t="str">
        <f>IF(AB98&gt;=0,AB98,"")</f>
        <v/>
      </c>
      <c r="AD98" s="76">
        <f>IF(AB98&lt;0,AB98,"")</f>
        <v>-0.1526918831625</v>
      </c>
      <c r="AE98" s="77"/>
      <c r="AF98" s="89"/>
      <c r="AG98" s="92">
        <f>ROUND((AG97-0.01),2)</f>
        <v>50.58</v>
      </c>
      <c r="AH98" s="93">
        <v>0</v>
      </c>
      <c r="AI98" s="86">
        <v>0</v>
      </c>
    </row>
    <row r="99" spans="1:38" customHeight="1" ht="15.75">
      <c r="A99" s="70">
        <v>0.947916666666667</v>
      </c>
      <c r="B99" s="71">
        <v>0.958333333333334</v>
      </c>
      <c r="C99" s="72">
        <v>50.05</v>
      </c>
      <c r="D99" s="73">
        <f>ROUND(C99,2)</f>
        <v>50.05</v>
      </c>
      <c r="E99" s="60">
        <v>0</v>
      </c>
      <c r="F99" s="60">
        <v>878.69834</v>
      </c>
      <c r="G99" s="61">
        <f>ABS(F99)</f>
        <v>878.69834</v>
      </c>
      <c r="H99" s="74">
        <v>-78.4228</v>
      </c>
      <c r="I99" s="63">
        <f>MAX(H99,-0.12*G99)</f>
        <v>-78.4228</v>
      </c>
      <c r="J99" s="63">
        <f>IF(ABS(G99)&lt;=10,0.5,IF(ABS(G99)&lt;=25,1,IF(ABS(G99)&lt;=100,2,10)))</f>
        <v>10</v>
      </c>
      <c r="K99" s="64">
        <f>IF(H99&lt;-J99,1,0)</f>
        <v>1</v>
      </c>
      <c r="L99" s="64">
        <f>IF(K99=K98,L98+K99,0)</f>
        <v>1</v>
      </c>
      <c r="M99" s="65">
        <f>IF(OR(L99=6,L99=12,L99=18,L99=24,L99=30,L99=36,L99=42,L99=48,L99=54,L99=60,L99=66,L99=72,L99=78,L99=84,L99=90,L99=96),1,0)</f>
        <v>0</v>
      </c>
      <c r="N99" s="65">
        <f>IF(H99&gt;J99,1,0)</f>
        <v>0</v>
      </c>
      <c r="O99" s="65">
        <f>IF(N99=N98,O98+N99,0)</f>
        <v>0</v>
      </c>
      <c r="P99" s="65">
        <f>IF(OR(O99=6,O99=12,O99=18,O99=24,O99=30,O99=36,O99=42,O99=48,O99=54,O99=60,O99=66,O99=72,O99=78,O99=84,O99=90,O99=96),1,0)</f>
        <v>0</v>
      </c>
      <c r="Q99" s="66">
        <f>M99+P99</f>
        <v>0</v>
      </c>
      <c r="R99" s="66">
        <f>Q99*ABS(S99)*0.1</f>
        <v>0</v>
      </c>
      <c r="S99" s="67">
        <f>I99*E99/40000</f>
        <v>-0</v>
      </c>
      <c r="T99" s="60">
        <f>MIN($T$6/100*G99,150)</f>
        <v>105.4438008</v>
      </c>
      <c r="U99" s="60">
        <f>MIN($U$6/100*G99,200)</f>
        <v>131.804751</v>
      </c>
      <c r="V99" s="60">
        <f>MIN($V$6/100*G99,250)</f>
        <v>175.739668</v>
      </c>
      <c r="W99" s="60">
        <v>0.2</v>
      </c>
      <c r="X99" s="60">
        <v>0.2</v>
      </c>
      <c r="Y99" s="60">
        <v>0.6</v>
      </c>
      <c r="Z99" s="67">
        <f>IF(AND(D99&lt;49.85,H99&gt;0),$C$2*ABS(H99)/40000,(SUMPRODUCT(--(H99&gt;$T99:$V99),(H99-$T99:$V99),($W99:$Y99)))*E99/40000)</f>
        <v>0</v>
      </c>
      <c r="AA99" s="67">
        <f>IF(AND(C99&gt;=50.1,H99&lt;0),($A$2)*ABS(H99)/40000,0)</f>
        <v>0</v>
      </c>
      <c r="AB99" s="67">
        <f>S99+Z99+AA99</f>
        <v>0</v>
      </c>
      <c r="AC99" s="75">
        <f>IF(AB99&gt;=0,AB99,"")</f>
        <v>0</v>
      </c>
      <c r="AD99" s="76" t="str">
        <f>IF(AB99&lt;0,AB99,"")</f>
        <v/>
      </c>
      <c r="AE99" s="77"/>
      <c r="AF99" s="89"/>
      <c r="AG99" s="92">
        <f>ROUND((AG98-0.01),2)</f>
        <v>50.57</v>
      </c>
      <c r="AH99" s="93">
        <v>0</v>
      </c>
      <c r="AI99" s="86">
        <v>0</v>
      </c>
    </row>
    <row r="100" spans="1:38" customHeight="1" ht="15.75">
      <c r="A100" s="70">
        <v>0.958333333333333</v>
      </c>
      <c r="B100" s="71">
        <v>0.96875</v>
      </c>
      <c r="C100" s="72">
        <v>50.07</v>
      </c>
      <c r="D100" s="73">
        <f>ROUND(C100,2)</f>
        <v>50.07</v>
      </c>
      <c r="E100" s="60">
        <v>0</v>
      </c>
      <c r="F100" s="60">
        <v>856.77834</v>
      </c>
      <c r="G100" s="61">
        <f>ABS(F100)</f>
        <v>856.77834</v>
      </c>
      <c r="H100" s="74">
        <v>-88.10749</v>
      </c>
      <c r="I100" s="63">
        <f>MAX(H100,-0.12*G100)</f>
        <v>-88.10749</v>
      </c>
      <c r="J100" s="63">
        <f>IF(ABS(G100)&lt;=10,0.5,IF(ABS(G100)&lt;=25,1,IF(ABS(G100)&lt;=100,2,10)))</f>
        <v>10</v>
      </c>
      <c r="K100" s="64">
        <f>IF(H100&lt;-J100,1,0)</f>
        <v>1</v>
      </c>
      <c r="L100" s="64">
        <f>IF(K100=K99,L99+K100,0)</f>
        <v>2</v>
      </c>
      <c r="M100" s="65">
        <f>IF(OR(L100=6,L100=12,L100=18,L100=24,L100=30,L100=36,L100=42,L100=48,L100=54,L100=60,L100=66,L100=72,L100=78,L100=84,L100=90,L100=96),1,0)</f>
        <v>0</v>
      </c>
      <c r="N100" s="65">
        <f>IF(H100&gt;J100,1,0)</f>
        <v>0</v>
      </c>
      <c r="O100" s="65">
        <f>IF(N100=N99,O99+N100,0)</f>
        <v>0</v>
      </c>
      <c r="P100" s="65">
        <f>IF(OR(O100=6,O100=12,O100=18,O100=24,O100=30,O100=36,O100=42,O100=48,O100=54,O100=60,O100=66,O100=72,O100=78,O100=84,O100=90,O100=96),1,0)</f>
        <v>0</v>
      </c>
      <c r="Q100" s="66">
        <f>M100+P100</f>
        <v>0</v>
      </c>
      <c r="R100" s="66">
        <f>Q100*ABS(S100)*0.1</f>
        <v>0</v>
      </c>
      <c r="S100" s="67">
        <f>I100*E100/40000</f>
        <v>-0</v>
      </c>
      <c r="T100" s="60">
        <f>MIN($T$6/100*G100,150)</f>
        <v>102.8134008</v>
      </c>
      <c r="U100" s="60">
        <f>MIN($U$6/100*G100,200)</f>
        <v>128.516751</v>
      </c>
      <c r="V100" s="60">
        <f>MIN($V$6/100*G100,250)</f>
        <v>171.355668</v>
      </c>
      <c r="W100" s="60">
        <v>0.2</v>
      </c>
      <c r="X100" s="60">
        <v>0.2</v>
      </c>
      <c r="Y100" s="60">
        <v>0.6</v>
      </c>
      <c r="Z100" s="67">
        <f>IF(AND(D100&lt;49.85,H100&gt;0),$C$2*ABS(H100)/40000,(SUMPRODUCT(--(H100&gt;$T100:$V100),(H100-$T100:$V100),($W100:$Y100)))*E100/40000)</f>
        <v>0</v>
      </c>
      <c r="AA100" s="67">
        <f>IF(AND(C100&gt;=50.1,H100&lt;0),($A$2)*ABS(H100)/40000,0)</f>
        <v>0</v>
      </c>
      <c r="AB100" s="67">
        <f>S100+Z100+AA100</f>
        <v>0</v>
      </c>
      <c r="AC100" s="75">
        <f>IF(AB100&gt;=0,AB100,"")</f>
        <v>0</v>
      </c>
      <c r="AD100" s="76" t="str">
        <f>IF(AB100&lt;0,AB100,"")</f>
        <v/>
      </c>
      <c r="AE100" s="77"/>
      <c r="AF100" s="89"/>
      <c r="AG100" s="92">
        <f>ROUND((AG99-0.01),2)</f>
        <v>50.56</v>
      </c>
      <c r="AH100" s="93">
        <v>0</v>
      </c>
      <c r="AI100" s="86">
        <v>0</v>
      </c>
    </row>
    <row r="101" spans="1:38" customHeight="1" ht="15.75">
      <c r="A101" s="70">
        <v>0.96875</v>
      </c>
      <c r="B101" s="71">
        <v>0.979166666666667</v>
      </c>
      <c r="C101" s="72">
        <v>50.04</v>
      </c>
      <c r="D101" s="73">
        <f>ROUND(C101,2)</f>
        <v>50.04</v>
      </c>
      <c r="E101" s="60">
        <v>57.53</v>
      </c>
      <c r="F101" s="60">
        <v>783.53234</v>
      </c>
      <c r="G101" s="61">
        <f>ABS(F101)</f>
        <v>783.53234</v>
      </c>
      <c r="H101" s="74">
        <v>-33.01922</v>
      </c>
      <c r="I101" s="63">
        <f>MAX(H101,-0.12*G101)</f>
        <v>-33.01922</v>
      </c>
      <c r="J101" s="63">
        <f>IF(ABS(G101)&lt;=10,0.5,IF(ABS(G101)&lt;=25,1,IF(ABS(G101)&lt;=100,2,10)))</f>
        <v>10</v>
      </c>
      <c r="K101" s="64">
        <f>IF(H101&lt;-J101,1,0)</f>
        <v>1</v>
      </c>
      <c r="L101" s="64">
        <f>IF(K101=K100,L100+K101,0)</f>
        <v>3</v>
      </c>
      <c r="M101" s="65">
        <f>IF(OR(L101=6,L101=12,L101=18,L101=24,L101=30,L101=36,L101=42,L101=48,L101=54,L101=60,L101=66,L101=72,L101=78,L101=84,L101=90,L101=96),1,0)</f>
        <v>0</v>
      </c>
      <c r="N101" s="65">
        <f>IF(H101&gt;J101,1,0)</f>
        <v>0</v>
      </c>
      <c r="O101" s="65">
        <f>IF(N101=N100,O100+N101,0)</f>
        <v>0</v>
      </c>
      <c r="P101" s="65">
        <f>IF(OR(O101=6,O101=12,O101=18,O101=24,O101=30,O101=36,O101=42,O101=48,O101=54,O101=60,O101=66,O101=72,O101=78,O101=84,O101=90,O101=96),1,0)</f>
        <v>0</v>
      </c>
      <c r="Q101" s="66">
        <f>M101+P101</f>
        <v>0</v>
      </c>
      <c r="R101" s="66">
        <f>Q101*ABS(S101)*0.1</f>
        <v>0</v>
      </c>
      <c r="S101" s="67">
        <f>I101*E101/40000</f>
        <v>-0.047489893165</v>
      </c>
      <c r="T101" s="60">
        <f>MIN($T$6/100*G101,150)</f>
        <v>94.0238808</v>
      </c>
      <c r="U101" s="60">
        <f>MIN($U$6/100*G101,200)</f>
        <v>117.529851</v>
      </c>
      <c r="V101" s="60">
        <f>MIN($V$6/100*G101,250)</f>
        <v>156.706468</v>
      </c>
      <c r="W101" s="60">
        <v>0.2</v>
      </c>
      <c r="X101" s="60">
        <v>0.2</v>
      </c>
      <c r="Y101" s="60">
        <v>0.6</v>
      </c>
      <c r="Z101" s="67">
        <f>IF(AND(D101&lt;49.85,H101&gt;0),$C$2*ABS(H101)/40000,(SUMPRODUCT(--(H101&gt;$T101:$V101),(H101-$T101:$V101),($W101:$Y101)))*E101/40000)</f>
        <v>0</v>
      </c>
      <c r="AA101" s="67">
        <f>IF(AND(C101&gt;=50.1,H101&lt;0),($A$2)*ABS(H101)/40000,0)</f>
        <v>0</v>
      </c>
      <c r="AB101" s="67">
        <f>S101+Z101+AA101</f>
        <v>-0.047489893165</v>
      </c>
      <c r="AC101" s="75" t="str">
        <f>IF(AB101&gt;=0,AB101,"")</f>
        <v/>
      </c>
      <c r="AD101" s="76">
        <f>IF(AB101&lt;0,AB101,"")</f>
        <v>-0.047489893165</v>
      </c>
      <c r="AE101" s="77"/>
      <c r="AF101" s="89"/>
      <c r="AG101" s="92">
        <f>ROUND((AG100-0.01),2)</f>
        <v>50.55</v>
      </c>
      <c r="AH101" s="93">
        <v>0</v>
      </c>
      <c r="AI101" s="86">
        <v>0</v>
      </c>
    </row>
    <row r="102" spans="1:38" customHeight="1" ht="15.75">
      <c r="A102" s="70">
        <v>0.979166666666667</v>
      </c>
      <c r="B102" s="71">
        <v>0.989583333333334</v>
      </c>
      <c r="C102" s="72">
        <v>50.02</v>
      </c>
      <c r="D102" s="73">
        <f>ROUND(C102,2)</f>
        <v>50.02</v>
      </c>
      <c r="E102" s="60">
        <v>172.59</v>
      </c>
      <c r="F102" s="60">
        <v>752.362</v>
      </c>
      <c r="G102" s="61">
        <f>ABS(F102)</f>
        <v>752.362</v>
      </c>
      <c r="H102" s="74">
        <v>-24.53618</v>
      </c>
      <c r="I102" s="63">
        <f>MAX(H102,-0.12*G102)</f>
        <v>-24.53618</v>
      </c>
      <c r="J102" s="63">
        <f>IF(ABS(G102)&lt;=10,0.5,IF(ABS(G102)&lt;=25,1,IF(ABS(G102)&lt;=100,2,10)))</f>
        <v>10</v>
      </c>
      <c r="K102" s="64">
        <f>IF(H102&lt;-J102,1,0)</f>
        <v>1</v>
      </c>
      <c r="L102" s="64">
        <f>IF(K102=K101,L101+K102,0)</f>
        <v>4</v>
      </c>
      <c r="M102" s="65">
        <f>IF(OR(L102=6,L102=12,L102=18,L102=24,L102=30,L102=36,L102=42,L102=48,L102=54,L102=60,L102=66,L102=72,L102=78,L102=84,L102=90,L102=96),1,0)</f>
        <v>0</v>
      </c>
      <c r="N102" s="65">
        <f>IF(H102&gt;J102,1,0)</f>
        <v>0</v>
      </c>
      <c r="O102" s="65">
        <f>IF(N102=N101,O101+N102,0)</f>
        <v>0</v>
      </c>
      <c r="P102" s="65">
        <f>IF(OR(O102=6,O102=12,O102=18,O102=24,O102=30,O102=36,O102=42,O102=48,O102=54,O102=60,O102=66,O102=72,O102=78,O102=84,O102=90,O102=96),1,0)</f>
        <v>0</v>
      </c>
      <c r="Q102" s="66">
        <f>M102+P102</f>
        <v>0</v>
      </c>
      <c r="R102" s="66">
        <f>Q102*ABS(S102)*0.1</f>
        <v>0</v>
      </c>
      <c r="S102" s="67">
        <f>I102*E102/40000</f>
        <v>-0.105867482655</v>
      </c>
      <c r="T102" s="60">
        <f>MIN($T$6/100*G102,150)</f>
        <v>90.28344</v>
      </c>
      <c r="U102" s="60">
        <f>MIN($U$6/100*G102,200)</f>
        <v>112.8543</v>
      </c>
      <c r="V102" s="60">
        <f>MIN($V$6/100*G102,250)</f>
        <v>150.4724</v>
      </c>
      <c r="W102" s="60">
        <v>0.2</v>
      </c>
      <c r="X102" s="60">
        <v>0.2</v>
      </c>
      <c r="Y102" s="60">
        <v>0.6</v>
      </c>
      <c r="Z102" s="67">
        <f>IF(AND(D102&lt;49.85,H102&gt;0),$C$2*ABS(H102)/40000,(SUMPRODUCT(--(H102&gt;$T102:$V102),(H102-$T102:$V102),($W102:$Y102)))*E102/40000)</f>
        <v>0</v>
      </c>
      <c r="AA102" s="67">
        <f>IF(AND(C102&gt;=50.1,H102&lt;0),($A$2)*ABS(H102)/40000,0)</f>
        <v>0</v>
      </c>
      <c r="AB102" s="67">
        <f>S102+Z102+AA102</f>
        <v>-0.105867482655</v>
      </c>
      <c r="AC102" s="75" t="str">
        <f>IF(AB102&gt;=0,AB102,"")</f>
        <v/>
      </c>
      <c r="AD102" s="76">
        <f>IF(AB102&lt;0,AB102,"")</f>
        <v>-0.105867482655</v>
      </c>
      <c r="AE102" s="77"/>
      <c r="AF102" s="89"/>
      <c r="AG102" s="92">
        <f>ROUND((AG101-0.01),2)</f>
        <v>50.54</v>
      </c>
      <c r="AH102" s="93">
        <v>0</v>
      </c>
      <c r="AI102" s="86">
        <v>0</v>
      </c>
      <c r="AK102" s="94"/>
    </row>
    <row r="103" spans="1:38" customHeight="1" ht="15.75">
      <c r="A103" s="95">
        <v>0.989583333333333</v>
      </c>
      <c r="B103" s="96">
        <v>1</v>
      </c>
      <c r="C103" s="97">
        <v>50.02</v>
      </c>
      <c r="D103" s="98">
        <f>ROUND(C103,2)</f>
        <v>50.02</v>
      </c>
      <c r="E103" s="99">
        <v>172.59</v>
      </c>
      <c r="F103" s="99">
        <v>736.1744</v>
      </c>
      <c r="G103" s="61">
        <f>ABS(F103)</f>
        <v>736.1744</v>
      </c>
      <c r="H103" s="100">
        <v>-31.33926</v>
      </c>
      <c r="I103" s="101">
        <f>MAX(H103,-0.12*G103)</f>
        <v>-31.33926</v>
      </c>
      <c r="J103" s="101">
        <f>IF(ABS(G103)&lt;=10,0.5,IF(ABS(G103)&lt;=25,1,IF(ABS(G103)&lt;=100,2,10)))</f>
        <v>10</v>
      </c>
      <c r="K103" s="64">
        <f>IF(H103&lt;-J103,1,0)</f>
        <v>1</v>
      </c>
      <c r="L103" s="102">
        <f>IF(K103=K102,L102+K103,0)</f>
        <v>5</v>
      </c>
      <c r="M103" s="65">
        <f>IF(OR(L103=6,L103=12,L103=18,L103=24,L103=30,L103=36,L103=42,L103=48,L103=54,L103=60,L103=66,L103=72,L103=78,L103=84,L103=90,L103=96),1,0)</f>
        <v>0</v>
      </c>
      <c r="N103" s="103">
        <f>IF(H103&gt;J103,1,0)</f>
        <v>0</v>
      </c>
      <c r="O103" s="103">
        <f>IF(N103=N102,O102+N103,0)</f>
        <v>0</v>
      </c>
      <c r="P103" s="65">
        <f>IF(OR(O103=6,O103=12,O103=18,O103=24,O103=30,O103=36,O103=42,O103=48,O103=54,O103=60,O103=66,O103=72,O103=78,O103=84,O103=90,O103=96),1,0)</f>
        <v>0</v>
      </c>
      <c r="Q103" s="104">
        <f>M103+P103</f>
        <v>0</v>
      </c>
      <c r="R103" s="104">
        <f>Q103*ABS(S103)*0.1</f>
        <v>0</v>
      </c>
      <c r="S103" s="67">
        <f>I103*E103/40000</f>
        <v>-0.135221072085</v>
      </c>
      <c r="T103" s="105">
        <f>MIN($T$6/100*G103,150)</f>
        <v>88.34092799999999</v>
      </c>
      <c r="U103" s="105">
        <f>MIN($U$6/100*G103,200)</f>
        <v>110.42616</v>
      </c>
      <c r="V103" s="105">
        <f>MIN($V$6/100*G103,250)</f>
        <v>147.23488</v>
      </c>
      <c r="W103" s="105">
        <v>0.2</v>
      </c>
      <c r="X103" s="105">
        <v>0.2</v>
      </c>
      <c r="Y103" s="105">
        <v>0.6</v>
      </c>
      <c r="Z103" s="67">
        <f>IF(AND(D103&lt;49.85,H103&gt;0),$C$2*ABS(H103)/40000,(SUMPRODUCT(--(H103&gt;$T103:$V103),(H103-$T103:$V103),($W103:$Y103)))*E103/40000)</f>
        <v>0</v>
      </c>
      <c r="AA103" s="67">
        <f>IF(AND(C103&gt;=50.1,H103&lt;0),($A$2)*ABS(H103)/40000,0)</f>
        <v>0</v>
      </c>
      <c r="AB103" s="106">
        <f>S103+Z103+AA103</f>
        <v>-0.135221072085</v>
      </c>
      <c r="AC103" s="107" t="str">
        <f>IF(AB103&gt;=0,AB103,"")</f>
        <v/>
      </c>
      <c r="AD103" s="108">
        <f>IF(AB103&lt;0,AB103,"")</f>
        <v>-0.135221072085</v>
      </c>
      <c r="AE103" s="109"/>
      <c r="AF103" s="89"/>
      <c r="AG103" s="92">
        <f>ROUND((AG102-0.01),2)</f>
        <v>50.53</v>
      </c>
      <c r="AH103" s="93">
        <v>0</v>
      </c>
      <c r="AI103" s="86">
        <v>0</v>
      </c>
    </row>
    <row r="104" spans="1:38" customHeight="1" ht="15.75">
      <c r="A104" s="138" t="s">
        <v>29</v>
      </c>
      <c r="B104" s="138"/>
      <c r="C104" s="110">
        <f>AVERAGE(C8:C103)</f>
        <v>49.98968750000001</v>
      </c>
      <c r="D104" s="110">
        <f>ROUND(C104,2)</f>
        <v>49.99</v>
      </c>
      <c r="E104" s="111">
        <f>AVERAGE(E6:E103)</f>
        <v>289.3235416666665</v>
      </c>
      <c r="F104" s="111"/>
      <c r="G104" s="61">
        <f>ABS(F104)</f>
        <v>0</v>
      </c>
      <c r="H104" s="112">
        <f>SUM(H8:H103)/4</f>
        <v>-460.684075</v>
      </c>
      <c r="I104" s="112"/>
      <c r="J104" s="112"/>
      <c r="K104" s="112"/>
      <c r="L104" s="112"/>
      <c r="M104" s="112"/>
      <c r="N104" s="112"/>
      <c r="O104" s="112"/>
      <c r="P104" s="112"/>
      <c r="Q104" s="112">
        <f>SUM(Q8:Q103)</f>
        <v>6</v>
      </c>
      <c r="R104" s="112">
        <f>SUM($R$8:$R$103)</f>
        <v>0.25350278852075</v>
      </c>
      <c r="S104" s="111">
        <f>SUM(S8:S103)</f>
        <v>-5.551408902427501</v>
      </c>
      <c r="T104" s="113"/>
      <c r="U104" s="113"/>
      <c r="V104" s="113"/>
      <c r="W104" s="113"/>
      <c r="X104" s="113"/>
      <c r="Y104" s="113"/>
      <c r="Z104" s="114">
        <f>SUM(Z8:Z103)</f>
        <v>2.0560113741222</v>
      </c>
      <c r="AA104" s="114">
        <f>SUM(AA8:AA103)</f>
        <v>0</v>
      </c>
      <c r="AB104" s="115">
        <f>SUM(AB8:AB103)</f>
        <v>-3.4953975283053</v>
      </c>
      <c r="AC104" s="116">
        <f>SUM(AC8:AC103)</f>
        <v>14.2370949001522</v>
      </c>
      <c r="AD104" s="117">
        <f>SUM(AD8:AD103)</f>
        <v>-17.7324924284575</v>
      </c>
      <c r="AE104" s="118"/>
      <c r="AF104" s="89"/>
      <c r="AG104" s="92">
        <f>ROUND((AG103-0.01),2)</f>
        <v>50.52</v>
      </c>
      <c r="AH104" s="93">
        <v>0</v>
      </c>
      <c r="AI104" s="86">
        <v>0</v>
      </c>
    </row>
    <row r="105" spans="1:38" customHeight="1" ht="15.75">
      <c r="G105" s="61">
        <f>ABS(F105)</f>
        <v>0</v>
      </c>
      <c r="H105" s="139" t="s">
        <v>54</v>
      </c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19"/>
      <c r="AB105" s="120">
        <f>$R$104</f>
        <v>0.25350278852075</v>
      </c>
      <c r="AC105" s="121"/>
      <c r="AF105" s="89"/>
      <c r="AG105" s="92">
        <f>ROUND((AG104-0.01),2)</f>
        <v>50.51</v>
      </c>
      <c r="AH105" s="93">
        <v>0</v>
      </c>
      <c r="AI105" s="86">
        <v>0</v>
      </c>
    </row>
    <row r="106" spans="1:38" customHeight="1" ht="15.75">
      <c r="A106" s="122" t="s">
        <v>55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3"/>
      <c r="AA106" s="119"/>
      <c r="AB106" s="124">
        <f>IF($H$104&gt;(0.01*Q1),0.2*ABS(S104),0)</f>
        <v>0</v>
      </c>
      <c r="AC106" s="121"/>
      <c r="AF106" s="89"/>
      <c r="AG106" s="92">
        <f>ROUND((AG105-0.01),2)</f>
        <v>50.5</v>
      </c>
      <c r="AH106" s="93">
        <v>0</v>
      </c>
      <c r="AI106" s="86">
        <v>0</v>
      </c>
    </row>
    <row r="107" spans="1:38" customHeight="1" ht="15.75">
      <c r="S107" s="139" t="s">
        <v>56</v>
      </c>
      <c r="T107" s="139"/>
      <c r="U107" s="139"/>
      <c r="V107" s="139"/>
      <c r="W107" s="139"/>
      <c r="X107" s="139"/>
      <c r="Y107" s="139"/>
      <c r="Z107" s="139"/>
      <c r="AA107" s="119"/>
      <c r="AB107" s="125">
        <f>AB104+AB105</f>
        <v>-3.241894739784549</v>
      </c>
      <c r="AC107" s="121"/>
      <c r="AF107" s="89"/>
      <c r="AG107" s="92">
        <f>ROUND((AG106-0.01),2)</f>
        <v>50.49</v>
      </c>
      <c r="AH107" s="93">
        <v>0</v>
      </c>
      <c r="AI107" s="86">
        <v>0</v>
      </c>
    </row>
    <row r="108" spans="1:38" customHeight="1" ht="15.75">
      <c r="AA108" s="126"/>
      <c r="AB108" s="127"/>
      <c r="AC108" s="121"/>
      <c r="AF108" s="89"/>
      <c r="AG108" s="92">
        <f>ROUND((AG107-0.01),2)</f>
        <v>50.48</v>
      </c>
      <c r="AH108" s="93">
        <v>0</v>
      </c>
      <c r="AI108" s="86">
        <v>0</v>
      </c>
    </row>
    <row r="109" spans="1:38" customHeight="1" ht="15.75">
      <c r="A109" s="128" t="s">
        <v>57</v>
      </c>
      <c r="AA109" s="129"/>
      <c r="AB109" s="130"/>
      <c r="AC109" s="131"/>
      <c r="AE109" s="94"/>
      <c r="AF109" s="89"/>
      <c r="AG109" s="92">
        <f>ROUND((AG108-0.01),2)</f>
        <v>50.47</v>
      </c>
      <c r="AH109" s="93">
        <v>0</v>
      </c>
      <c r="AI109" s="86">
        <v>0</v>
      </c>
    </row>
    <row r="110" spans="1:38" customHeight="1" ht="15.75">
      <c r="AF110" s="89"/>
      <c r="AG110" s="92">
        <f>ROUND((AG109-0.01),2)</f>
        <v>50.46</v>
      </c>
      <c r="AH110" s="93">
        <v>0</v>
      </c>
      <c r="AI110" s="86">
        <v>0</v>
      </c>
    </row>
    <row r="111" spans="1:38" customHeight="1" ht="15.75">
      <c r="AF111" s="89"/>
      <c r="AG111" s="92">
        <f>ROUND((AG110-0.01),2)</f>
        <v>50.45</v>
      </c>
      <c r="AH111" s="93">
        <v>0</v>
      </c>
      <c r="AI111" s="86">
        <v>0</v>
      </c>
    </row>
    <row r="112" spans="1:38" customHeight="1" ht="15.75">
      <c r="AF112" s="89"/>
      <c r="AG112" s="92">
        <f>ROUND((AG111-0.01),2)</f>
        <v>50.44</v>
      </c>
      <c r="AH112" s="93">
        <v>0</v>
      </c>
      <c r="AI112" s="86">
        <v>0</v>
      </c>
    </row>
    <row r="113" spans="1:38" customHeight="1" ht="15.75">
      <c r="AF113" s="132"/>
      <c r="AG113" s="92">
        <f>ROUND((AG112-0.01),2)</f>
        <v>50.43</v>
      </c>
      <c r="AH113" s="93">
        <v>0</v>
      </c>
      <c r="AI113" s="86">
        <v>0</v>
      </c>
    </row>
    <row r="114" spans="1:38" customHeight="1" ht="15.75">
      <c r="AF114" s="132"/>
      <c r="AG114" s="92">
        <f>ROUND((AG113-0.01),2)</f>
        <v>50.42</v>
      </c>
      <c r="AH114" s="93">
        <v>0</v>
      </c>
      <c r="AI114" s="86">
        <v>0</v>
      </c>
    </row>
    <row r="115" spans="1:38" customHeight="1" ht="15.75">
      <c r="AF115" s="132"/>
      <c r="AG115" s="92">
        <f>ROUND((AG114-0.01),2)</f>
        <v>50.41</v>
      </c>
      <c r="AH115" s="93">
        <v>0</v>
      </c>
      <c r="AI115" s="86">
        <v>0</v>
      </c>
    </row>
    <row r="116" spans="1:38" customHeight="1" ht="15.75">
      <c r="AF116" s="132"/>
      <c r="AG116" s="92">
        <f>ROUND((AG115-0.01),2)</f>
        <v>50.4</v>
      </c>
      <c r="AH116" s="93">
        <v>0</v>
      </c>
      <c r="AI116" s="86">
        <v>0</v>
      </c>
    </row>
    <row r="117" spans="1:38" customHeight="1" ht="15.75">
      <c r="AF117" s="132"/>
      <c r="AG117" s="92">
        <f>ROUND((AG116-0.01),2)</f>
        <v>50.39</v>
      </c>
      <c r="AH117" s="93">
        <v>0</v>
      </c>
      <c r="AI117" s="86">
        <v>0</v>
      </c>
    </row>
    <row r="118" spans="1:38" customHeight="1" ht="15.75">
      <c r="AF118" s="132"/>
      <c r="AG118" s="92">
        <f>ROUND((AG117-0.01),2)</f>
        <v>50.38</v>
      </c>
      <c r="AH118" s="93">
        <v>0</v>
      </c>
      <c r="AI118" s="86">
        <v>0</v>
      </c>
    </row>
    <row r="119" spans="1:38" customHeight="1" ht="15.75">
      <c r="AF119" s="132"/>
      <c r="AG119" s="92">
        <f>ROUND((AG118-0.01),2)</f>
        <v>50.37</v>
      </c>
      <c r="AH119" s="93">
        <v>0</v>
      </c>
      <c r="AI119" s="86">
        <v>0</v>
      </c>
    </row>
    <row r="120" spans="1:38" customHeight="1" ht="15.75">
      <c r="AF120" s="16"/>
      <c r="AG120" s="92">
        <f>ROUND((AG119-0.01),2)</f>
        <v>50.36</v>
      </c>
      <c r="AH120" s="93">
        <v>0</v>
      </c>
      <c r="AI120" s="86">
        <v>0</v>
      </c>
    </row>
    <row r="121" spans="1:38" customHeight="1" ht="15.75">
      <c r="AF121" s="16"/>
      <c r="AG121" s="92">
        <f>ROUND((AG120-0.01),2)</f>
        <v>50.35</v>
      </c>
      <c r="AH121" s="93">
        <v>0</v>
      </c>
      <c r="AI121" s="86">
        <v>0</v>
      </c>
    </row>
    <row r="122" spans="1:38" customHeight="1" ht="15.75">
      <c r="AF122" s="16"/>
      <c r="AG122" s="92">
        <f>ROUND((AG121-0.01),2)</f>
        <v>50.34</v>
      </c>
      <c r="AH122" s="93">
        <v>0</v>
      </c>
      <c r="AI122" s="86">
        <v>0</v>
      </c>
    </row>
    <row r="123" spans="1:38" customHeight="1" ht="15.75">
      <c r="AF123" s="16"/>
      <c r="AG123" s="92">
        <f>ROUND((AG122-0.01),2)</f>
        <v>50.33</v>
      </c>
      <c r="AH123" s="93">
        <v>0</v>
      </c>
      <c r="AI123" s="86">
        <v>0</v>
      </c>
    </row>
    <row r="124" spans="1:38" customHeight="1" ht="15.75">
      <c r="AF124" s="16"/>
      <c r="AG124" s="49">
        <f>ROUND((AG123-0.01),2)</f>
        <v>50.32</v>
      </c>
      <c r="AH124" s="50">
        <v>0</v>
      </c>
      <c r="AI124" s="86">
        <v>0</v>
      </c>
    </row>
    <row r="125" spans="1:38" customHeight="1" ht="15.75">
      <c r="AF125" s="16"/>
      <c r="AG125" s="49">
        <f>ROUND((AG124-0.01),2)</f>
        <v>50.31</v>
      </c>
      <c r="AH125" s="50">
        <v>0</v>
      </c>
      <c r="AI125" s="86">
        <v>0</v>
      </c>
    </row>
    <row r="126" spans="1:38" customHeight="1" ht="15.75">
      <c r="AF126" s="16"/>
      <c r="AG126" s="49">
        <f>ROUND((AG125-0.01),2)</f>
        <v>50.3</v>
      </c>
      <c r="AH126" s="50">
        <v>0</v>
      </c>
      <c r="AI126" s="86">
        <v>0</v>
      </c>
    </row>
    <row r="127" spans="1:38" customHeight="1" ht="15.75">
      <c r="AF127" s="16"/>
      <c r="AG127" s="49">
        <f>ROUND((AG126-0.01),2)</f>
        <v>50.29</v>
      </c>
      <c r="AH127" s="50">
        <v>0</v>
      </c>
      <c r="AI127" s="86">
        <v>0</v>
      </c>
    </row>
    <row r="128" spans="1:38" customHeight="1" ht="15.75">
      <c r="AF128" s="16"/>
      <c r="AG128" s="49">
        <f>ROUND((AG127-0.01),2)</f>
        <v>50.28</v>
      </c>
      <c r="AH128" s="50">
        <v>0</v>
      </c>
      <c r="AI128" s="86">
        <v>0</v>
      </c>
    </row>
    <row r="129" spans="1:38" customHeight="1" ht="15.75">
      <c r="AF129" s="16"/>
      <c r="AG129" s="49">
        <f>ROUND((AG128-0.01),2)</f>
        <v>50.27</v>
      </c>
      <c r="AH129" s="50">
        <v>0</v>
      </c>
      <c r="AI129" s="86">
        <v>0</v>
      </c>
    </row>
    <row r="130" spans="1:38" customHeight="1" ht="15.75">
      <c r="AF130" s="16"/>
      <c r="AG130" s="49">
        <f>ROUND((AG129-0.01),2)</f>
        <v>50.26</v>
      </c>
      <c r="AH130" s="50">
        <v>0</v>
      </c>
      <c r="AI130" s="86">
        <v>0</v>
      </c>
    </row>
    <row r="131" spans="1:38" customHeight="1" ht="15.75">
      <c r="AF131" s="16"/>
      <c r="AG131" s="49">
        <f>ROUND((AG130-0.01),2)</f>
        <v>50.25</v>
      </c>
      <c r="AH131" s="50">
        <v>0</v>
      </c>
      <c r="AI131" s="86">
        <v>0</v>
      </c>
    </row>
    <row r="132" spans="1:38" customHeight="1" ht="15.75">
      <c r="AF132" s="16"/>
      <c r="AG132" s="49">
        <f>ROUND((AG131-0.01),2)</f>
        <v>50.24</v>
      </c>
      <c r="AH132" s="50">
        <v>0</v>
      </c>
      <c r="AI132" s="86">
        <v>0</v>
      </c>
    </row>
    <row r="133" spans="1:38" customHeight="1" ht="15.75">
      <c r="AF133" s="16"/>
      <c r="AG133" s="49">
        <f>ROUND((AG132-0.01),2)</f>
        <v>50.23</v>
      </c>
      <c r="AH133" s="50">
        <v>0</v>
      </c>
      <c r="AI133" s="86">
        <v>0</v>
      </c>
    </row>
    <row r="134" spans="1:38" customHeight="1" ht="15.75">
      <c r="AF134" s="16"/>
      <c r="AG134" s="49">
        <f>ROUND((AG133-0.01),2)</f>
        <v>50.22</v>
      </c>
      <c r="AH134" s="50">
        <v>0</v>
      </c>
      <c r="AI134" s="86">
        <v>0</v>
      </c>
    </row>
    <row r="135" spans="1:38" customHeight="1" ht="15.75">
      <c r="AF135" s="16"/>
      <c r="AG135" s="49">
        <f>ROUND((AG134-0.01),2)</f>
        <v>50.21</v>
      </c>
      <c r="AH135" s="50">
        <v>0</v>
      </c>
      <c r="AI135" s="86">
        <v>0</v>
      </c>
    </row>
    <row r="136" spans="1:38" customHeight="1" ht="15.75">
      <c r="AF136" s="16"/>
      <c r="AG136" s="49">
        <f>ROUND((AG135-0.01),2)</f>
        <v>50.2</v>
      </c>
      <c r="AH136" s="50">
        <v>0</v>
      </c>
      <c r="AI136" s="86">
        <v>0</v>
      </c>
    </row>
    <row r="137" spans="1:38" customHeight="1" ht="15.75">
      <c r="AF137" s="16"/>
      <c r="AG137" s="49">
        <f>ROUND((AG136-0.01),2)</f>
        <v>50.19</v>
      </c>
      <c r="AH137" s="50">
        <v>0</v>
      </c>
      <c r="AI137" s="86">
        <v>0</v>
      </c>
    </row>
    <row r="138" spans="1:38" customHeight="1" ht="15.75">
      <c r="AF138" s="16"/>
      <c r="AG138" s="49">
        <f>ROUND((AG137-0.01),2)</f>
        <v>50.18</v>
      </c>
      <c r="AH138" s="50">
        <v>0</v>
      </c>
      <c r="AI138" s="86">
        <v>0</v>
      </c>
    </row>
    <row r="139" spans="1:38" customHeight="1" ht="15.75">
      <c r="AF139" s="16"/>
      <c r="AG139" s="49">
        <f>ROUND((AG138-0.01),2)</f>
        <v>50.17</v>
      </c>
      <c r="AH139" s="50">
        <v>0</v>
      </c>
      <c r="AI139" s="86">
        <v>0</v>
      </c>
    </row>
    <row r="140" spans="1:38" customHeight="1" ht="15.75">
      <c r="AF140" s="16"/>
      <c r="AG140" s="49">
        <f>ROUND((AG139-0.01),2)</f>
        <v>50.16</v>
      </c>
      <c r="AH140" s="50">
        <v>0</v>
      </c>
      <c r="AI140" s="86">
        <v>0</v>
      </c>
    </row>
    <row r="141" spans="1:38" customHeight="1" ht="15.75">
      <c r="AF141" s="16"/>
      <c r="AG141" s="49">
        <f>ROUND((AG140-0.01),2)</f>
        <v>50.15</v>
      </c>
      <c r="AH141" s="50">
        <v>0</v>
      </c>
      <c r="AI141" s="86">
        <v>0</v>
      </c>
    </row>
    <row r="142" spans="1:38" customHeight="1" ht="15.75">
      <c r="AF142" s="16"/>
      <c r="AG142" s="49">
        <f>ROUND((AG141-0.01),2)</f>
        <v>50.14</v>
      </c>
      <c r="AH142" s="50">
        <v>0</v>
      </c>
      <c r="AI142" s="86">
        <v>0</v>
      </c>
    </row>
    <row r="143" spans="1:38" customHeight="1" ht="15.75">
      <c r="AF143" s="16"/>
      <c r="AG143" s="49">
        <f>ROUND((AG142-0.01),2)</f>
        <v>50.13</v>
      </c>
      <c r="AH143" s="50">
        <v>0</v>
      </c>
      <c r="AI143" s="86">
        <v>0</v>
      </c>
    </row>
    <row r="144" spans="1:38" customHeight="1" ht="15.75">
      <c r="AF144" s="16"/>
      <c r="AG144" s="133">
        <f>ROUND((AG143-0.01),2)</f>
        <v>50.12</v>
      </c>
      <c r="AH144" s="134">
        <v>0</v>
      </c>
      <c r="AI144" s="86">
        <v>0</v>
      </c>
    </row>
    <row r="145" spans="1:38" customHeight="1" ht="15.75">
      <c r="AF145" s="16"/>
      <c r="AG145" s="133">
        <f>ROUND((AG144-0.01),2)</f>
        <v>50.11</v>
      </c>
      <c r="AH145" s="134">
        <v>0</v>
      </c>
      <c r="AI145" s="86">
        <v>0</v>
      </c>
    </row>
    <row r="146" spans="1:38" customHeight="1" ht="15.75">
      <c r="AF146" s="16"/>
      <c r="AG146" s="133">
        <f>ROUND((AG145-0.01),2)</f>
        <v>50.1</v>
      </c>
      <c r="AH146" s="134">
        <v>0</v>
      </c>
      <c r="AI146" s="86">
        <v>0</v>
      </c>
    </row>
    <row r="147" spans="1:38" customHeight="1" ht="15.75">
      <c r="AF147" s="16"/>
      <c r="AG147" s="133">
        <f>ROUND((AG146-0.01),2)</f>
        <v>50.09</v>
      </c>
      <c r="AH147" s="134">
        <v>0</v>
      </c>
      <c r="AI147" s="86">
        <v>0</v>
      </c>
    </row>
    <row r="148" spans="1:38" customHeight="1" ht="15.75">
      <c r="AF148" s="16"/>
      <c r="AG148" s="133">
        <f>ROUND((AG147-0.01),2)</f>
        <v>50.08</v>
      </c>
      <c r="AH148" s="134">
        <v>0</v>
      </c>
      <c r="AI148" s="86">
        <v>0</v>
      </c>
    </row>
    <row r="149" spans="1:38" customHeight="1" ht="15.75">
      <c r="AF149" s="16"/>
      <c r="AG149" s="133">
        <f>ROUND((AG148-0.01),2)</f>
        <v>50.07</v>
      </c>
      <c r="AH149" s="134">
        <v>0</v>
      </c>
      <c r="AI149" s="86">
        <v>0</v>
      </c>
    </row>
    <row r="150" spans="1:38" customHeight="1" ht="15.75">
      <c r="AF150" s="16"/>
      <c r="AG150" s="133">
        <f>ROUND((AG149-0.01),2)</f>
        <v>50.06</v>
      </c>
      <c r="AH150" s="134">
        <v>0</v>
      </c>
      <c r="AI150" s="86">
        <v>0</v>
      </c>
    </row>
    <row r="151" spans="1:38" customHeight="1" ht="15.75">
      <c r="AF151" s="16"/>
      <c r="AG151" s="133">
        <f>ROUND((AG150-0.01),2)</f>
        <v>50.05</v>
      </c>
      <c r="AH151" s="134">
        <v>0</v>
      </c>
      <c r="AI151" s="86">
        <f>MIN(AH151,$C$2)</f>
        <v>0</v>
      </c>
    </row>
    <row r="152" spans="1:38" customHeight="1" ht="15.75">
      <c r="AF152" s="16"/>
      <c r="AG152" s="133">
        <f>ROUND((AG151-0.01),2)</f>
        <v>50.04</v>
      </c>
      <c r="AH152" s="134">
        <f>1*$A$2/5</f>
        <v>57.5294</v>
      </c>
      <c r="AI152" s="86">
        <f>MIN(AH152,$C$2)</f>
        <v>57.5294</v>
      </c>
    </row>
    <row r="153" spans="1:38" customHeight="1" ht="15.75">
      <c r="AF153" s="16"/>
      <c r="AG153" s="133">
        <f>ROUND((AG152-0.01),2)</f>
        <v>50.03</v>
      </c>
      <c r="AH153" s="134">
        <f>2*$A$2/5</f>
        <v>115.0588</v>
      </c>
      <c r="AI153" s="86">
        <f>MIN(AH153,$C$2)</f>
        <v>115.0588</v>
      </c>
    </row>
    <row r="154" spans="1:38" customHeight="1" ht="15.75">
      <c r="AF154" s="16"/>
      <c r="AG154" s="133">
        <f>ROUND((AG153-0.01),2)</f>
        <v>50.02</v>
      </c>
      <c r="AH154" s="134">
        <f>3*$A$2/5</f>
        <v>172.5882</v>
      </c>
      <c r="AI154" s="86">
        <f>MIN(AH154,$C$2)</f>
        <v>172.5882</v>
      </c>
    </row>
    <row r="155" spans="1:38" customHeight="1" ht="15.75">
      <c r="AF155" s="16"/>
      <c r="AG155" s="133">
        <f>ROUND((AG154-0.01),2)</f>
        <v>50.01</v>
      </c>
      <c r="AH155" s="134">
        <f>4*$A$2/5</f>
        <v>230.1176</v>
      </c>
      <c r="AI155" s="86">
        <f>MIN(AH155,$C$2)</f>
        <v>230.1176</v>
      </c>
    </row>
    <row r="156" spans="1:38" customHeight="1" ht="15.75">
      <c r="AF156" s="16"/>
      <c r="AG156" s="133">
        <f>ROUND((AG155-0.01),2)</f>
        <v>50</v>
      </c>
      <c r="AH156" s="134">
        <f>5*$A$2/5</f>
        <v>287.647</v>
      </c>
      <c r="AI156" s="86">
        <f>MIN(AH156,$C$2)</f>
        <v>287.647</v>
      </c>
    </row>
    <row r="157" spans="1:38" customHeight="1" ht="15.75">
      <c r="AF157" s="16"/>
      <c r="AG157" s="133">
        <f>ROUND((AG156-0.01),2)</f>
        <v>49.99</v>
      </c>
      <c r="AH157" s="134">
        <f>50+15*$A$2/16</f>
        <v>319.6690625</v>
      </c>
      <c r="AI157" s="86">
        <f>MIN(AH157,$C$2)</f>
        <v>319.6690625</v>
      </c>
    </row>
    <row r="158" spans="1:38" customHeight="1" ht="15.75">
      <c r="AF158" s="16"/>
      <c r="AG158" s="133">
        <f>ROUND((AG157-0.01),2)</f>
        <v>49.98</v>
      </c>
      <c r="AH158" s="134">
        <f>100+14*$A$2/16</f>
        <v>351.691125</v>
      </c>
      <c r="AI158" s="86">
        <f>MIN(AH158,$C$2)</f>
        <v>351.691125</v>
      </c>
    </row>
    <row r="159" spans="1:38" customHeight="1" ht="15.75">
      <c r="AF159" s="16"/>
      <c r="AG159" s="133">
        <f>ROUND((AG158-0.01),2)</f>
        <v>49.97</v>
      </c>
      <c r="AH159" s="134">
        <f>150+13*$A$2/16</f>
        <v>383.7131875</v>
      </c>
      <c r="AI159" s="86">
        <f>MIN(AH159,$C$2)</f>
        <v>383.7131875</v>
      </c>
    </row>
    <row r="160" spans="1:38" customHeight="1" ht="15.75">
      <c r="AF160" s="16"/>
      <c r="AG160" s="133">
        <f>ROUND((AG159-0.01),2)</f>
        <v>49.96</v>
      </c>
      <c r="AH160" s="134">
        <f>200+12*$A$2/16</f>
        <v>415.73525</v>
      </c>
      <c r="AI160" s="86">
        <f>MIN(AH160,$C$2)</f>
        <v>415.73525</v>
      </c>
    </row>
    <row r="161" spans="1:38" customHeight="1" ht="15.75">
      <c r="AF161" s="16"/>
      <c r="AG161" s="133">
        <f>ROUND((AG160-0.01),2)</f>
        <v>49.95</v>
      </c>
      <c r="AH161" s="134">
        <f>250+11*$A$2/16</f>
        <v>447.7573125</v>
      </c>
      <c r="AI161" s="86">
        <f>MIN(AH161,$C$2)</f>
        <v>447.7573125</v>
      </c>
    </row>
    <row r="162" spans="1:38" customHeight="1" ht="15.75">
      <c r="AF162" s="16"/>
      <c r="AG162" s="133">
        <f>ROUND((AG161-0.01),2)</f>
        <v>49.94</v>
      </c>
      <c r="AH162" s="134">
        <f>300+10*$A$2/16</f>
        <v>479.779375</v>
      </c>
      <c r="AI162" s="86">
        <f>MIN(AH162,$C$2)</f>
        <v>479.779375</v>
      </c>
    </row>
    <row r="163" spans="1:38" customHeight="1" ht="15.75">
      <c r="AF163" s="16"/>
      <c r="AG163" s="133">
        <f>ROUND((AG162-0.01),2)</f>
        <v>49.93</v>
      </c>
      <c r="AH163" s="134">
        <f>350+9*$A$2/16</f>
        <v>511.8014375</v>
      </c>
      <c r="AI163" s="86">
        <f>MIN(AH163,$C$2)</f>
        <v>511.8014375</v>
      </c>
    </row>
    <row r="164" spans="1:38" customHeight="1" ht="15">
      <c r="AF164" s="16"/>
      <c r="AG164" s="133">
        <f>ROUND((AG163-0.01),2)</f>
        <v>49.92</v>
      </c>
      <c r="AH164" s="134">
        <f>400+8*$A$2/16</f>
        <v>543.8235</v>
      </c>
      <c r="AI164" s="135">
        <f>MIN(AH164,$C$2)</f>
        <v>543.8235</v>
      </c>
    </row>
    <row r="165" spans="1:38" customHeight="1" ht="15">
      <c r="AF165" s="16"/>
      <c r="AG165" s="133">
        <f>ROUND((AG164-0.01),2)</f>
        <v>49.91</v>
      </c>
      <c r="AH165" s="134">
        <f>450+7*$A$2/16</f>
        <v>575.8455625</v>
      </c>
      <c r="AI165" s="135">
        <f>MIN(AH165,$C$2)</f>
        <v>575.8455625</v>
      </c>
    </row>
    <row r="166" spans="1:38" customHeight="1" ht="15">
      <c r="AF166" s="16"/>
      <c r="AG166" s="133">
        <f>ROUND((AG165-0.01),2)</f>
        <v>49.9</v>
      </c>
      <c r="AH166" s="134">
        <f>500+6*$A$2/16</f>
        <v>607.867625</v>
      </c>
      <c r="AI166" s="135">
        <f>MIN(AH166,$C$2)</f>
        <v>607.867625</v>
      </c>
    </row>
    <row r="167" spans="1:38" customHeight="1" ht="15">
      <c r="AF167" s="16"/>
      <c r="AG167" s="133">
        <f>ROUND((AG166-0.01),2)</f>
        <v>49.89</v>
      </c>
      <c r="AH167" s="134">
        <f>550+5*$A$2/16</f>
        <v>639.8896875</v>
      </c>
      <c r="AI167" s="135">
        <f>MIN(AH167,$C$2)</f>
        <v>639.8896875</v>
      </c>
    </row>
    <row r="168" spans="1:38" customHeight="1" ht="15">
      <c r="AF168" s="16"/>
      <c r="AG168" s="133">
        <f>ROUND((AG167-0.01),2)</f>
        <v>49.88</v>
      </c>
      <c r="AH168" s="134">
        <f>600+4*$A$2/16</f>
        <v>671.91175</v>
      </c>
      <c r="AI168" s="135">
        <f>MIN(AH168,$C$2)</f>
        <v>671.91175</v>
      </c>
    </row>
    <row r="169" spans="1:38" customHeight="1" ht="15">
      <c r="AF169" s="16"/>
      <c r="AG169" s="133">
        <f>ROUND((AG168-0.01),2)</f>
        <v>49.87</v>
      </c>
      <c r="AH169" s="134">
        <f>650+3*$A$2/16</f>
        <v>703.9338125</v>
      </c>
      <c r="AI169" s="135">
        <f>MIN(AH169,$C$2)</f>
        <v>703.9338125</v>
      </c>
    </row>
    <row r="170" spans="1:38" customHeight="1" ht="15">
      <c r="AF170" s="16"/>
      <c r="AG170" s="133">
        <f>ROUND((AG169-0.01),2)</f>
        <v>49.86</v>
      </c>
      <c r="AH170" s="134">
        <f>700+2*$A$2/16</f>
        <v>735.955875</v>
      </c>
      <c r="AI170" s="135">
        <f>MIN(AH170,$C$2)</f>
        <v>735.955875</v>
      </c>
    </row>
    <row r="171" spans="1:38" customHeight="1" ht="15">
      <c r="AF171" s="16"/>
      <c r="AG171" s="133">
        <f>ROUND((AG170-0.01),2)</f>
        <v>49.85</v>
      </c>
      <c r="AH171" s="134">
        <f>750+1*$A$2/16</f>
        <v>767.9779375000001</v>
      </c>
      <c r="AI171" s="135">
        <f>MIN(AH171,$C$2)</f>
        <v>767.9779375000001</v>
      </c>
    </row>
    <row r="172" spans="1:38" customHeight="1" ht="15">
      <c r="AF172" s="16"/>
      <c r="AG172" s="133">
        <f>ROUND((AG171-0.01),2)</f>
        <v>49.84</v>
      </c>
      <c r="AH172" s="134">
        <v>800</v>
      </c>
      <c r="AI172" s="51">
        <f>$C$2</f>
        <v>800</v>
      </c>
    </row>
    <row r="173" spans="1:38" customHeight="1" ht="15">
      <c r="AF173" s="16"/>
      <c r="AG173" s="133">
        <f>ROUND((AG172-0.01),2)</f>
        <v>49.83</v>
      </c>
      <c r="AH173" s="134"/>
      <c r="AI173" s="135">
        <f>$C$2</f>
        <v>800</v>
      </c>
    </row>
    <row r="174" spans="1:38" customHeight="1" ht="15">
      <c r="AF174" s="16"/>
      <c r="AG174" s="133">
        <f>ROUND((AG173-0.01),2)</f>
        <v>49.82</v>
      </c>
      <c r="AH174" s="134"/>
      <c r="AI174" s="135">
        <f>$C$2</f>
        <v>800</v>
      </c>
    </row>
    <row r="175" spans="1:38" customHeight="1" ht="15">
      <c r="AF175" s="16"/>
      <c r="AG175" s="133">
        <f>ROUND((AG174-0.01),2)</f>
        <v>49.81</v>
      </c>
      <c r="AH175" s="134"/>
      <c r="AI175" s="135">
        <f>$C$2</f>
        <v>800</v>
      </c>
    </row>
    <row r="176" spans="1:38" customHeight="1" ht="15">
      <c r="AF176" s="16"/>
      <c r="AG176" s="133">
        <f>ROUND((AG175-0.01),2)</f>
        <v>49.8</v>
      </c>
      <c r="AH176" s="134"/>
      <c r="AI176" s="135">
        <f>$C$2</f>
        <v>800</v>
      </c>
    </row>
    <row r="177" spans="1:38" customHeight="1" ht="15">
      <c r="AF177" s="16"/>
      <c r="AG177" s="133">
        <f>ROUND((AG176-0.01),2)</f>
        <v>49.79</v>
      </c>
      <c r="AH177" s="134"/>
      <c r="AI177" s="135">
        <f>$C$2</f>
        <v>800</v>
      </c>
    </row>
    <row r="178" spans="1:38" customHeight="1" ht="15">
      <c r="AF178" s="16"/>
      <c r="AG178" s="133">
        <f>ROUND((AG177-0.01),2)</f>
        <v>49.78</v>
      </c>
      <c r="AH178" s="134"/>
      <c r="AI178" s="135">
        <f>$C$2</f>
        <v>800</v>
      </c>
    </row>
    <row r="179" spans="1:38" customHeight="1" ht="15">
      <c r="AF179" s="16"/>
      <c r="AG179" s="133">
        <f>ROUND((AG178-0.01),2)</f>
        <v>49.77</v>
      </c>
      <c r="AH179" s="134"/>
      <c r="AI179" s="135">
        <f>$C$2</f>
        <v>800</v>
      </c>
    </row>
    <row r="180" spans="1:38" customHeight="1" ht="15">
      <c r="AF180" s="16"/>
      <c r="AG180" s="133">
        <f>ROUND((AG179-0.01),2)</f>
        <v>49.76</v>
      </c>
      <c r="AH180" s="134"/>
      <c r="AI180" s="135">
        <f>$C$2</f>
        <v>800</v>
      </c>
    </row>
    <row r="181" spans="1:38" customHeight="1" ht="15">
      <c r="AF181" s="16"/>
      <c r="AG181" s="133">
        <f>ROUND((AG180-0.01),2)</f>
        <v>49.75</v>
      </c>
      <c r="AH181" s="134"/>
      <c r="AI181" s="135">
        <f>$C$2</f>
        <v>800</v>
      </c>
    </row>
    <row r="182" spans="1:38" customHeight="1" ht="15">
      <c r="AF182" s="16"/>
      <c r="AG182" s="133">
        <f>ROUND((AG181-0.01),2)</f>
        <v>49.74</v>
      </c>
      <c r="AH182" s="134"/>
      <c r="AI182" s="135">
        <f>$C$2</f>
        <v>800</v>
      </c>
    </row>
    <row r="183" spans="1:38" customHeight="1" ht="15">
      <c r="AF183" s="16"/>
      <c r="AG183" s="133">
        <f>ROUND((AG182-0.01),2)</f>
        <v>49.73</v>
      </c>
      <c r="AH183" s="134"/>
      <c r="AI183" s="135">
        <f>$C$2</f>
        <v>800</v>
      </c>
    </row>
    <row r="184" spans="1:38" customHeight="1" ht="15">
      <c r="AF184" s="16"/>
      <c r="AG184" s="133">
        <f>ROUND((AG183-0.01),2)</f>
        <v>49.72</v>
      </c>
      <c r="AH184" s="134"/>
      <c r="AI184" s="135">
        <f>$C$2</f>
        <v>800</v>
      </c>
    </row>
    <row r="185" spans="1:38" customHeight="1" ht="15">
      <c r="AF185" s="16"/>
      <c r="AG185" s="133">
        <f>ROUND((AG184-0.01),2)</f>
        <v>49.71</v>
      </c>
      <c r="AH185" s="134"/>
      <c r="AI185" s="135">
        <f>$C$2</f>
        <v>800</v>
      </c>
    </row>
    <row r="186" spans="1:38" customHeight="1" ht="15">
      <c r="AF186" s="16"/>
      <c r="AG186" s="133">
        <f>ROUND((AG185-0.01),2)</f>
        <v>49.7</v>
      </c>
      <c r="AH186" s="134"/>
      <c r="AI186" s="135">
        <f>$C$2</f>
        <v>800</v>
      </c>
    </row>
    <row r="187" spans="1:38" customHeight="1" ht="15">
      <c r="AF187" s="16"/>
      <c r="AG187" s="133">
        <f>ROUND((AG186-0.01),2)</f>
        <v>49.69</v>
      </c>
      <c r="AH187" s="134"/>
      <c r="AI187" s="135">
        <f>$C$2</f>
        <v>800</v>
      </c>
    </row>
    <row r="188" spans="1:38" customHeight="1" ht="15">
      <c r="AF188" s="16"/>
      <c r="AG188" s="133">
        <f>ROUND((AG187-0.01),2)</f>
        <v>49.68</v>
      </c>
      <c r="AH188" s="134"/>
      <c r="AI188" s="135">
        <f>$C$2</f>
        <v>800</v>
      </c>
    </row>
    <row r="189" spans="1:38" customHeight="1" ht="15">
      <c r="AF189" s="16"/>
      <c r="AG189" s="133">
        <f>ROUND((AG188-0.01),2)</f>
        <v>49.67</v>
      </c>
      <c r="AH189" s="134"/>
      <c r="AI189" s="135">
        <f>$C$2</f>
        <v>800</v>
      </c>
    </row>
    <row r="190" spans="1:38" customHeight="1" ht="15">
      <c r="AF190" s="16"/>
      <c r="AG190" s="133">
        <f>ROUND((AG189-0.01),2)</f>
        <v>49.66</v>
      </c>
      <c r="AH190" s="134"/>
      <c r="AI190" s="135">
        <f>$C$2</f>
        <v>800</v>
      </c>
    </row>
    <row r="191" spans="1:38" customHeight="1" ht="15">
      <c r="AF191" s="16"/>
      <c r="AG191" s="133">
        <f>ROUND((AG190-0.01),2)</f>
        <v>49.65</v>
      </c>
      <c r="AH191" s="134"/>
      <c r="AI191" s="135">
        <f>$C$2</f>
        <v>800</v>
      </c>
    </row>
    <row r="192" spans="1:38" customHeight="1" ht="15">
      <c r="AF192" s="16"/>
      <c r="AG192" s="133">
        <f>ROUND((AG191-0.01),2)</f>
        <v>49.64</v>
      </c>
      <c r="AH192" s="134"/>
      <c r="AI192" s="135">
        <f>$C$2</f>
        <v>800</v>
      </c>
    </row>
    <row r="193" spans="1:38" customHeight="1" ht="15">
      <c r="AF193" s="16"/>
      <c r="AG193" s="133">
        <f>ROUND((AG192-0.01),2)</f>
        <v>49.63</v>
      </c>
      <c r="AH193" s="134"/>
      <c r="AI193" s="135">
        <f>$C$2</f>
        <v>800</v>
      </c>
    </row>
    <row r="194" spans="1:38" customHeight="1" ht="15">
      <c r="AF194" s="16"/>
      <c r="AG194" s="133">
        <f>ROUND((AG193-0.01),2)</f>
        <v>49.62</v>
      </c>
      <c r="AH194" s="134"/>
      <c r="AI194" s="135">
        <f>$C$2</f>
        <v>800</v>
      </c>
    </row>
    <row r="195" spans="1:38" customHeight="1" ht="15">
      <c r="AF195" s="16"/>
      <c r="AG195" s="133">
        <f>ROUND((AG194-0.01),2)</f>
        <v>49.61</v>
      </c>
      <c r="AH195" s="134"/>
      <c r="AI195" s="135">
        <f>$C$2</f>
        <v>800</v>
      </c>
    </row>
    <row r="196" spans="1:38" customHeight="1" ht="15">
      <c r="AF196" s="16"/>
      <c r="AG196" s="133">
        <f>ROUND((AG195-0.01),2)</f>
        <v>49.6</v>
      </c>
      <c r="AH196" s="134"/>
      <c r="AI196" s="135">
        <f>$C$2</f>
        <v>800</v>
      </c>
    </row>
    <row r="197" spans="1:38" customHeight="1" ht="15">
      <c r="AF197" s="16"/>
      <c r="AG197" s="133">
        <f>ROUND((AG196-0.01),2)</f>
        <v>49.59</v>
      </c>
      <c r="AH197" s="134"/>
      <c r="AI197" s="135">
        <f>$C$2</f>
        <v>800</v>
      </c>
    </row>
    <row r="198" spans="1:38" customHeight="1" ht="15">
      <c r="AF198" s="16"/>
      <c r="AG198" s="133">
        <f>ROUND((AG197-0.01),2)</f>
        <v>49.58</v>
      </c>
      <c r="AH198" s="134"/>
      <c r="AI198" s="135">
        <f>$C$2</f>
        <v>800</v>
      </c>
    </row>
    <row r="199" spans="1:38" customHeight="1" ht="15">
      <c r="AF199" s="16"/>
      <c r="AG199" s="133">
        <f>ROUND((AG198-0.01),2)</f>
        <v>49.57</v>
      </c>
      <c r="AH199" s="134"/>
      <c r="AI199" s="135">
        <f>$C$2</f>
        <v>800</v>
      </c>
    </row>
    <row r="200" spans="1:38" customHeight="1" ht="15">
      <c r="AF200" s="16"/>
      <c r="AG200" s="133">
        <f>ROUND((AG199-0.01),2)</f>
        <v>49.56</v>
      </c>
      <c r="AH200" s="134"/>
      <c r="AI200" s="135">
        <f>$C$2</f>
        <v>800</v>
      </c>
    </row>
    <row r="201" spans="1:38" customHeight="1" ht="15">
      <c r="AF201" s="16"/>
      <c r="AG201" s="133">
        <f>ROUND((AG200-0.01),2)</f>
        <v>49.55</v>
      </c>
      <c r="AH201" s="134"/>
      <c r="AI201" s="135">
        <f>$C$2</f>
        <v>800</v>
      </c>
    </row>
    <row r="202" spans="1:38" customHeight="1" ht="15">
      <c r="AF202" s="16"/>
      <c r="AG202" s="133">
        <f>ROUND((AG201-0.01),2)</f>
        <v>49.54</v>
      </c>
      <c r="AH202" s="134"/>
      <c r="AI202" s="135">
        <f>$C$2</f>
        <v>800</v>
      </c>
    </row>
    <row r="203" spans="1:38" customHeight="1" ht="15">
      <c r="AF203" s="16"/>
      <c r="AG203" s="133">
        <f>ROUND((AG202-0.01),2)</f>
        <v>49.53</v>
      </c>
      <c r="AH203" s="134"/>
      <c r="AI203" s="135">
        <f>$C$2</f>
        <v>800</v>
      </c>
    </row>
    <row r="204" spans="1:38" customHeight="1" ht="15">
      <c r="AF204" s="16"/>
      <c r="AG204" s="133">
        <f>ROUND((AG203-0.01),2)</f>
        <v>49.52</v>
      </c>
      <c r="AH204" s="134"/>
      <c r="AI204" s="135">
        <f>$C$2</f>
        <v>800</v>
      </c>
    </row>
    <row r="205" spans="1:38" customHeight="1" ht="15">
      <c r="AF205" s="16"/>
      <c r="AG205" s="133">
        <f>ROUND((AG204-0.01),2)</f>
        <v>49.51</v>
      </c>
      <c r="AH205" s="134"/>
      <c r="AI205" s="135">
        <f>$C$2</f>
        <v>800</v>
      </c>
    </row>
    <row r="206" spans="1:38" customHeight="1" ht="15">
      <c r="AF206" s="16"/>
      <c r="AG206" s="133">
        <f>ROUND((AG205-0.01),2)</f>
        <v>49.5</v>
      </c>
      <c r="AH206" s="134"/>
      <c r="AI206" s="135">
        <f>$C$2</f>
        <v>800</v>
      </c>
    </row>
    <row r="207" spans="1:38" customHeight="1" ht="15">
      <c r="AF207" s="16"/>
      <c r="AG207" s="133">
        <f>ROUND((AG206-0.01),2)</f>
        <v>49.49</v>
      </c>
      <c r="AH207" s="134"/>
      <c r="AI207" s="135">
        <f>$C$2</f>
        <v>800</v>
      </c>
    </row>
    <row r="208" spans="1:38" customHeight="1" ht="15">
      <c r="AF208" s="16"/>
      <c r="AG208" s="133">
        <f>ROUND((AG207-0.01),2)</f>
        <v>49.48</v>
      </c>
      <c r="AH208" s="134"/>
      <c r="AI208" s="135">
        <f>$C$2</f>
        <v>800</v>
      </c>
    </row>
    <row r="209" spans="1:38" customHeight="1" ht="15">
      <c r="AF209" s="16"/>
      <c r="AG209" s="133">
        <f>ROUND((AG208-0.01),2)</f>
        <v>49.47</v>
      </c>
      <c r="AH209" s="134"/>
      <c r="AI209" s="135">
        <f>$C$2</f>
        <v>800</v>
      </c>
    </row>
    <row r="210" spans="1:38" customHeight="1" ht="15">
      <c r="AF210" s="16"/>
      <c r="AG210" s="133">
        <f>ROUND((AG209-0.01),2)</f>
        <v>49.46</v>
      </c>
      <c r="AH210" s="134"/>
      <c r="AI210" s="135">
        <f>$C$2</f>
        <v>800</v>
      </c>
    </row>
    <row r="211" spans="1:38" customHeight="1" ht="15">
      <c r="AF211" s="16"/>
      <c r="AG211" s="133">
        <f>ROUND((AG210-0.01),2)</f>
        <v>49.45</v>
      </c>
      <c r="AH211" s="134"/>
      <c r="AI211" s="135">
        <f>$C$2</f>
        <v>800</v>
      </c>
    </row>
    <row r="212" spans="1:38" customHeight="1" ht="15">
      <c r="AF212" s="16"/>
      <c r="AG212" s="133">
        <f>ROUND((AG211-0.01),2)</f>
        <v>49.44</v>
      </c>
      <c r="AH212" s="134"/>
      <c r="AI212" s="135">
        <f>$C$2</f>
        <v>800</v>
      </c>
    </row>
    <row r="213" spans="1:38" customHeight="1" ht="15">
      <c r="AF213" s="16"/>
      <c r="AG213" s="133">
        <f>ROUND((AG212-0.01),2)</f>
        <v>49.43</v>
      </c>
      <c r="AH213" s="134"/>
      <c r="AI213" s="135">
        <f>$C$2</f>
        <v>800</v>
      </c>
    </row>
    <row r="214" spans="1:38" customHeight="1" ht="15">
      <c r="AF214" s="16"/>
      <c r="AG214" s="133">
        <f>ROUND((AG213-0.01),2)</f>
        <v>49.42</v>
      </c>
      <c r="AH214" s="134"/>
      <c r="AI214" s="135">
        <f>$C$2</f>
        <v>800</v>
      </c>
    </row>
    <row r="215" spans="1:38" customHeight="1" ht="15">
      <c r="AF215" s="16"/>
      <c r="AG215" s="133">
        <f>ROUND((AG214-0.01),2)</f>
        <v>49.41</v>
      </c>
      <c r="AH215" s="134"/>
      <c r="AI215" s="135">
        <f>$C$2</f>
        <v>800</v>
      </c>
    </row>
    <row r="216" spans="1:38" customHeight="1" ht="15">
      <c r="AF216" s="16"/>
      <c r="AG216" s="133">
        <f>ROUND((AG215-0.01),2)</f>
        <v>49.4</v>
      </c>
      <c r="AH216" s="134"/>
      <c r="AI216" s="135">
        <f>$C$2</f>
        <v>800</v>
      </c>
    </row>
    <row r="217" spans="1:38" customHeight="1" ht="15">
      <c r="AF217" s="16"/>
      <c r="AG217" s="133">
        <f>ROUND((AG216-0.01),2)</f>
        <v>49.39</v>
      </c>
      <c r="AH217" s="134"/>
      <c r="AI217" s="135">
        <f>$C$2</f>
        <v>800</v>
      </c>
    </row>
    <row r="218" spans="1:38" customHeight="1" ht="15">
      <c r="AF218" s="16"/>
      <c r="AG218" s="133">
        <f>ROUND((AG217-0.01),2)</f>
        <v>49.38</v>
      </c>
      <c r="AH218" s="134"/>
      <c r="AI218" s="135">
        <f>$C$2</f>
        <v>800</v>
      </c>
    </row>
    <row r="219" spans="1:38" customHeight="1" ht="15">
      <c r="AF219" s="16"/>
      <c r="AG219" s="133">
        <f>ROUND((AG218-0.01),2)</f>
        <v>49.37</v>
      </c>
      <c r="AH219" s="134"/>
      <c r="AI219" s="135">
        <f>$C$2</f>
        <v>800</v>
      </c>
    </row>
    <row r="220" spans="1:38" customHeight="1" ht="15">
      <c r="AF220" s="16"/>
      <c r="AG220" s="133">
        <f>ROUND((AG219-0.01),2)</f>
        <v>49.36</v>
      </c>
      <c r="AH220" s="134"/>
      <c r="AI220" s="135">
        <f>$C$2</f>
        <v>800</v>
      </c>
    </row>
    <row r="221" spans="1:38" customHeight="1" ht="15">
      <c r="AF221" s="16"/>
      <c r="AG221" s="133">
        <f>ROUND((AG220-0.01),2)</f>
        <v>49.35</v>
      </c>
      <c r="AH221" s="134"/>
      <c r="AI221" s="135">
        <f>$C$2</f>
        <v>800</v>
      </c>
    </row>
    <row r="222" spans="1:38" customHeight="1" ht="15">
      <c r="AF222" s="16"/>
      <c r="AG222" s="133">
        <f>ROUND((AG221-0.01),2)</f>
        <v>49.34</v>
      </c>
      <c r="AH222" s="134"/>
      <c r="AI222" s="135">
        <f>$C$2</f>
        <v>800</v>
      </c>
    </row>
    <row r="223" spans="1:38" customHeight="1" ht="15">
      <c r="AF223" s="16"/>
      <c r="AG223" s="133">
        <f>ROUND((AG222-0.01),2)</f>
        <v>49.33</v>
      </c>
      <c r="AH223" s="134"/>
      <c r="AI223" s="135">
        <f>$C$2</f>
        <v>800</v>
      </c>
    </row>
    <row r="224" spans="1:38" customHeight="1" ht="15">
      <c r="AF224" s="16"/>
      <c r="AG224" s="133">
        <f>ROUND((AG223-0.01),2)</f>
        <v>49.32</v>
      </c>
      <c r="AH224" s="134"/>
      <c r="AI224" s="135">
        <f>$C$2</f>
        <v>800</v>
      </c>
    </row>
    <row r="225" spans="1:38" customHeight="1" ht="15">
      <c r="AF225" s="16"/>
      <c r="AG225" s="133">
        <f>ROUND((AG224-0.01),2)</f>
        <v>49.31</v>
      </c>
      <c r="AH225" s="134"/>
      <c r="AI225" s="135">
        <f>$C$2</f>
        <v>800</v>
      </c>
    </row>
    <row r="226" spans="1:38" customHeight="1" ht="15">
      <c r="AF226" s="16"/>
      <c r="AG226" s="133">
        <f>ROUND((AG225-0.01),2)</f>
        <v>49.3</v>
      </c>
      <c r="AH226" s="134"/>
      <c r="AI226" s="135">
        <f>$C$2</f>
        <v>800</v>
      </c>
    </row>
    <row r="227" spans="1:38" customHeight="1" ht="15">
      <c r="AF227" s="16"/>
      <c r="AG227" s="133">
        <f>ROUND((AG226-0.01),2)</f>
        <v>49.29</v>
      </c>
      <c r="AH227" s="134"/>
      <c r="AI227" s="135">
        <f>$C$2</f>
        <v>800</v>
      </c>
    </row>
    <row r="228" spans="1:38" customHeight="1" ht="15">
      <c r="AF228" s="16"/>
      <c r="AG228" s="133">
        <f>ROUND((AG227-0.01),2)</f>
        <v>49.28</v>
      </c>
      <c r="AH228" s="134"/>
      <c r="AI228" s="135">
        <f>$C$2</f>
        <v>800</v>
      </c>
    </row>
    <row r="229" spans="1:38" customHeight="1" ht="15">
      <c r="AF229" s="16"/>
      <c r="AG229" s="133">
        <f>ROUND((AG228-0.01),2)</f>
        <v>49.27</v>
      </c>
      <c r="AH229" s="134"/>
      <c r="AI229" s="135">
        <f>$C$2</f>
        <v>800</v>
      </c>
    </row>
    <row r="230" spans="1:38" customHeight="1" ht="15">
      <c r="AF230" s="16"/>
      <c r="AG230" s="133">
        <f>ROUND((AG229-0.01),2)</f>
        <v>49.26</v>
      </c>
      <c r="AH230" s="134"/>
      <c r="AI230" s="135">
        <f>$C$2</f>
        <v>800</v>
      </c>
    </row>
    <row r="231" spans="1:38" customHeight="1" ht="15">
      <c r="AF231" s="16"/>
      <c r="AG231" s="133">
        <f>ROUND((AG230-0.01),2)</f>
        <v>49.25</v>
      </c>
      <c r="AH231" s="134"/>
      <c r="AI231" s="135">
        <f>$C$2</f>
        <v>800</v>
      </c>
    </row>
    <row r="232" spans="1:38" customHeight="1" ht="15">
      <c r="AF232" s="16"/>
      <c r="AG232" s="133">
        <f>ROUND((AG231-0.01),2)</f>
        <v>49.24</v>
      </c>
      <c r="AH232" s="134"/>
      <c r="AI232" s="135">
        <f>$C$2</f>
        <v>800</v>
      </c>
    </row>
    <row r="233" spans="1:38" customHeight="1" ht="15">
      <c r="AF233" s="16"/>
      <c r="AG233" s="133">
        <f>ROUND((AG232-0.01),2)</f>
        <v>49.23</v>
      </c>
      <c r="AH233" s="134"/>
      <c r="AI233" s="135">
        <f>$C$2</f>
        <v>800</v>
      </c>
    </row>
    <row r="234" spans="1:38" customHeight="1" ht="15">
      <c r="AF234" s="16"/>
      <c r="AG234" s="133">
        <f>ROUND((AG233-0.01),2)</f>
        <v>49.22</v>
      </c>
      <c r="AH234" s="134"/>
      <c r="AI234" s="135">
        <f>$C$2</f>
        <v>800</v>
      </c>
    </row>
    <row r="235" spans="1:38" customHeight="1" ht="15">
      <c r="AF235" s="16"/>
      <c r="AG235" s="133">
        <f>ROUND((AG234-0.01),2)</f>
        <v>49.21</v>
      </c>
      <c r="AH235" s="134"/>
      <c r="AI235" s="135">
        <f>$C$2</f>
        <v>800</v>
      </c>
    </row>
    <row r="236" spans="1:38" customHeight="1" ht="15">
      <c r="AF236" s="16"/>
      <c r="AG236" s="133">
        <f>ROUND((AG235-0.01),2)</f>
        <v>49.2</v>
      </c>
      <c r="AH236" s="134"/>
      <c r="AI236" s="135">
        <f>$C$2</f>
        <v>800</v>
      </c>
    </row>
    <row r="237" spans="1:38" customHeight="1" ht="15">
      <c r="AF237" s="16"/>
      <c r="AG237" s="133">
        <f>ROUND((AG236-0.01),2)</f>
        <v>49.19</v>
      </c>
      <c r="AH237" s="134"/>
      <c r="AI237" s="135">
        <f>$C$2</f>
        <v>800</v>
      </c>
    </row>
    <row r="238" spans="1:38" customHeight="1" ht="15">
      <c r="AF238" s="16"/>
      <c r="AG238" s="133">
        <f>ROUND((AG237-0.01),2)</f>
        <v>49.18</v>
      </c>
      <c r="AH238" s="134"/>
      <c r="AI238" s="135">
        <f>$C$2</f>
        <v>800</v>
      </c>
    </row>
    <row r="239" spans="1:38" customHeight="1" ht="15">
      <c r="AF239" s="16"/>
      <c r="AG239" s="133">
        <f>ROUND((AG238-0.01),2)</f>
        <v>49.17</v>
      </c>
      <c r="AH239" s="134"/>
      <c r="AI239" s="135">
        <f>$C$2</f>
        <v>800</v>
      </c>
    </row>
    <row r="240" spans="1:38" customHeight="1" ht="15">
      <c r="AF240" s="16"/>
      <c r="AG240" s="133">
        <f>ROUND((AG239-0.01),2)</f>
        <v>49.16</v>
      </c>
      <c r="AH240" s="134"/>
      <c r="AI240" s="135">
        <f>$C$2</f>
        <v>800</v>
      </c>
    </row>
    <row r="241" spans="1:38" customHeight="1" ht="15">
      <c r="AF241" s="16"/>
      <c r="AG241" s="133">
        <f>ROUND((AG240-0.01),2)</f>
        <v>49.15</v>
      </c>
      <c r="AH241" s="134"/>
      <c r="AI241" s="135">
        <f>$C$2</f>
        <v>800</v>
      </c>
    </row>
    <row r="242" spans="1:38" customHeight="1" ht="15">
      <c r="AF242" s="16"/>
      <c r="AG242" s="133">
        <f>ROUND((AG241-0.01),2)</f>
        <v>49.14</v>
      </c>
      <c r="AH242" s="134"/>
      <c r="AI242" s="135">
        <f>$C$2</f>
        <v>800</v>
      </c>
    </row>
    <row r="243" spans="1:38" customHeight="1" ht="15">
      <c r="AF243" s="16"/>
      <c r="AG243" s="133">
        <f>ROUND((AG242-0.01),2)</f>
        <v>49.13</v>
      </c>
      <c r="AH243" s="134"/>
      <c r="AI243" s="135">
        <f>$C$2</f>
        <v>800</v>
      </c>
    </row>
    <row r="244" spans="1:38" customHeight="1" ht="15">
      <c r="AF244" s="16"/>
      <c r="AG244" s="133">
        <f>ROUND((AG243-0.01),2)</f>
        <v>49.12</v>
      </c>
      <c r="AH244" s="134"/>
      <c r="AI244" s="135">
        <f>$C$2</f>
        <v>800</v>
      </c>
    </row>
    <row r="245" spans="1:38" customHeight="1" ht="15">
      <c r="AF245" s="16"/>
      <c r="AG245" s="133">
        <f>ROUND((AG244-0.01),2)</f>
        <v>49.11</v>
      </c>
      <c r="AH245" s="134"/>
      <c r="AI245" s="135">
        <f>$C$2</f>
        <v>800</v>
      </c>
    </row>
    <row r="246" spans="1:38" customHeight="1" ht="15">
      <c r="AF246" s="16"/>
      <c r="AG246" s="133">
        <f>ROUND((AG245-0.01),2)</f>
        <v>49.1</v>
      </c>
      <c r="AH246" s="134"/>
      <c r="AI246" s="135">
        <f>$C$2</f>
        <v>800</v>
      </c>
    </row>
    <row r="247" spans="1:38" customHeight="1" ht="15">
      <c r="AF247" s="16"/>
      <c r="AG247" s="133">
        <f>ROUND((AG246-0.01),2)</f>
        <v>49.09</v>
      </c>
      <c r="AH247" s="134"/>
      <c r="AI247" s="135">
        <f>$C$2</f>
        <v>800</v>
      </c>
    </row>
    <row r="248" spans="1:38" customHeight="1" ht="15">
      <c r="AF248" s="16"/>
      <c r="AG248" s="133">
        <f>ROUND((AG247-0.01),2)</f>
        <v>49.08</v>
      </c>
      <c r="AH248" s="134"/>
      <c r="AI248" s="135">
        <f>$C$2</f>
        <v>800</v>
      </c>
    </row>
    <row r="249" spans="1:38" customHeight="1" ht="15">
      <c r="AF249" s="16"/>
      <c r="AG249" s="133">
        <f>ROUND((AG248-0.01),2)</f>
        <v>49.07</v>
      </c>
      <c r="AH249" s="134"/>
      <c r="AI249" s="135">
        <f>$C$2</f>
        <v>800</v>
      </c>
    </row>
    <row r="250" spans="1:38" customHeight="1" ht="15">
      <c r="AF250" s="16"/>
      <c r="AG250" s="133">
        <f>ROUND((AG249-0.01),2)</f>
        <v>49.06</v>
      </c>
      <c r="AH250" s="134"/>
      <c r="AI250" s="135">
        <f>$C$2</f>
        <v>800</v>
      </c>
    </row>
    <row r="251" spans="1:38" customHeight="1" ht="15">
      <c r="AF251" s="16"/>
      <c r="AG251" s="133">
        <f>ROUND((AG250-0.01),2)</f>
        <v>49.05</v>
      </c>
      <c r="AH251" s="134"/>
      <c r="AI251" s="135">
        <f>$C$2</f>
        <v>800</v>
      </c>
    </row>
    <row r="252" spans="1:38" customHeight="1" ht="15">
      <c r="AF252" s="16"/>
      <c r="AG252" s="133">
        <f>ROUND((AG251-0.01),2)</f>
        <v>49.04</v>
      </c>
      <c r="AH252" s="134"/>
      <c r="AI252" s="135">
        <f>$C$2</f>
        <v>800</v>
      </c>
    </row>
    <row r="253" spans="1:38" customHeight="1" ht="15">
      <c r="AF253" s="16"/>
      <c r="AG253" s="133">
        <f>ROUND((AG252-0.01),2)</f>
        <v>49.03</v>
      </c>
      <c r="AH253" s="134"/>
      <c r="AI253" s="135">
        <f>$C$2</f>
        <v>800</v>
      </c>
    </row>
    <row r="254" spans="1:38" customHeight="1" ht="15">
      <c r="AF254" s="16"/>
      <c r="AG254" s="133">
        <f>ROUND((AG253-0.01),2)</f>
        <v>49.02</v>
      </c>
      <c r="AH254" s="134"/>
      <c r="AI254" s="135">
        <f>$C$2</f>
        <v>800</v>
      </c>
    </row>
    <row r="255" spans="1:38" customHeight="1" ht="15">
      <c r="AF255" s="16"/>
      <c r="AG255" s="133">
        <f>ROUND((AG254-0.01),2)</f>
        <v>49.01</v>
      </c>
      <c r="AH255" s="134"/>
      <c r="AI255" s="135">
        <f>$C$2</f>
        <v>800</v>
      </c>
    </row>
    <row r="256" spans="1:38" customHeight="1" ht="15">
      <c r="AF256" s="16"/>
      <c r="AG256" s="133">
        <f>ROUND((AG255-0.01),2)</f>
        <v>49</v>
      </c>
      <c r="AH256" s="134"/>
      <c r="AI256" s="135">
        <f>$C$2</f>
        <v>800</v>
      </c>
    </row>
    <row r="257" spans="1:38" customHeight="1" ht="15">
      <c r="AF257" s="16"/>
      <c r="AG257" s="133">
        <f>ROUND((AG256-0.01),2)</f>
        <v>48.99</v>
      </c>
      <c r="AH257" s="134"/>
      <c r="AI257" s="135">
        <f>$C$2</f>
        <v>800</v>
      </c>
    </row>
    <row r="258" spans="1:38" customHeight="1" ht="15">
      <c r="AF258" s="16"/>
      <c r="AG258" s="133">
        <f>ROUND((AG257-0.01),2)</f>
        <v>48.98</v>
      </c>
      <c r="AH258" s="134"/>
      <c r="AI258" s="135">
        <f>$C$2</f>
        <v>800</v>
      </c>
    </row>
    <row r="259" spans="1:38" customHeight="1" ht="15">
      <c r="AF259" s="16"/>
      <c r="AG259" s="133">
        <f>ROUND((AG258-0.01),2)</f>
        <v>48.97</v>
      </c>
      <c r="AH259" s="134"/>
      <c r="AI259" s="135">
        <f>$C$2</f>
        <v>800</v>
      </c>
    </row>
    <row r="260" spans="1:38" customHeight="1" ht="15">
      <c r="AF260" s="16"/>
      <c r="AG260" s="133">
        <f>ROUND((AG259-0.01),2)</f>
        <v>48.96</v>
      </c>
      <c r="AH260" s="134"/>
      <c r="AI260" s="135">
        <f>$C$2</f>
        <v>800</v>
      </c>
    </row>
    <row r="261" spans="1:38" customHeight="1" ht="15">
      <c r="AF261" s="16"/>
      <c r="AG261" s="133">
        <f>ROUND((AG260-0.01),2)</f>
        <v>48.95</v>
      </c>
      <c r="AH261" s="134"/>
      <c r="AI261" s="135">
        <f>$C$2</f>
        <v>800</v>
      </c>
    </row>
    <row r="262" spans="1:38" customHeight="1" ht="15">
      <c r="AF262" s="16"/>
      <c r="AG262" s="133">
        <f>ROUND((AG261-0.01),2)</f>
        <v>48.94</v>
      </c>
      <c r="AH262" s="134"/>
      <c r="AI262" s="135">
        <f>$C$2</f>
        <v>800</v>
      </c>
    </row>
    <row r="263" spans="1:38" customHeight="1" ht="15">
      <c r="AF263" s="16"/>
      <c r="AG263" s="133">
        <f>ROUND((AG262-0.01),2)</f>
        <v>48.93</v>
      </c>
      <c r="AH263" s="134"/>
      <c r="AI263" s="135">
        <f>$C$2</f>
        <v>800</v>
      </c>
    </row>
    <row r="264" spans="1:38" customHeight="1" ht="15">
      <c r="AF264" s="16"/>
      <c r="AG264" s="133">
        <f>ROUND((AG263-0.01),2)</f>
        <v>48.92</v>
      </c>
      <c r="AH264" s="134"/>
      <c r="AI264" s="135">
        <f>$C$2</f>
        <v>800</v>
      </c>
    </row>
    <row r="265" spans="1:38" customHeight="1" ht="15">
      <c r="AF265" s="16"/>
      <c r="AG265" s="133">
        <f>ROUND((AG264-0.01),2)</f>
        <v>48.91</v>
      </c>
      <c r="AH265" s="134"/>
      <c r="AI265" s="135">
        <f>$C$2</f>
        <v>800</v>
      </c>
    </row>
    <row r="266" spans="1:38" customHeight="1" ht="15">
      <c r="AF266" s="16"/>
      <c r="AG266" s="133">
        <f>ROUND((AG265-0.01),2)</f>
        <v>48.9</v>
      </c>
      <c r="AH266" s="134"/>
      <c r="AI266" s="135">
        <f>$C$2</f>
        <v>800</v>
      </c>
    </row>
    <row r="267" spans="1:38" customHeight="1" ht="15">
      <c r="AF267" s="16"/>
      <c r="AG267" s="133">
        <f>ROUND((AG266-0.01),2)</f>
        <v>48.89</v>
      </c>
      <c r="AH267" s="134"/>
      <c r="AI267" s="135">
        <f>$C$2</f>
        <v>800</v>
      </c>
    </row>
    <row r="268" spans="1:38" customHeight="1" ht="15">
      <c r="AF268" s="16"/>
      <c r="AG268" s="133">
        <f>ROUND((AG267-0.01),2)</f>
        <v>48.88</v>
      </c>
      <c r="AH268" s="134"/>
      <c r="AI268" s="135">
        <f>$C$2</f>
        <v>800</v>
      </c>
    </row>
    <row r="269" spans="1:38" customHeight="1" ht="15">
      <c r="AF269" s="16"/>
      <c r="AG269" s="133">
        <f>ROUND((AG268-0.01),2)</f>
        <v>48.87</v>
      </c>
      <c r="AH269" s="134"/>
      <c r="AI269" s="135">
        <f>$C$2</f>
        <v>800</v>
      </c>
    </row>
    <row r="270" spans="1:38" customHeight="1" ht="15">
      <c r="AF270" s="16"/>
      <c r="AG270" s="133">
        <f>ROUND((AG269-0.01),2)</f>
        <v>48.86</v>
      </c>
      <c r="AH270" s="134"/>
      <c r="AI270" s="135">
        <f>$C$2</f>
        <v>800</v>
      </c>
    </row>
    <row r="271" spans="1:38" customHeight="1" ht="15">
      <c r="AF271" s="16"/>
      <c r="AG271" s="133">
        <f>ROUND((AG270-0.01),2)</f>
        <v>48.85</v>
      </c>
      <c r="AH271" s="134"/>
      <c r="AI271" s="135">
        <f>$C$2</f>
        <v>800</v>
      </c>
    </row>
    <row r="272" spans="1:38" customHeight="1" ht="15">
      <c r="AF272" s="16"/>
      <c r="AG272" s="133">
        <f>ROUND((AG271-0.01),2)</f>
        <v>48.84</v>
      </c>
      <c r="AH272" s="134"/>
      <c r="AI272" s="135">
        <f>$C$2</f>
        <v>800</v>
      </c>
    </row>
    <row r="273" spans="1:38" customHeight="1" ht="15">
      <c r="AF273" s="16"/>
      <c r="AG273" s="133">
        <f>ROUND((AG272-0.01),2)</f>
        <v>48.83</v>
      </c>
      <c r="AH273" s="134"/>
      <c r="AI273" s="135">
        <f>$C$2</f>
        <v>800</v>
      </c>
    </row>
    <row r="274" spans="1:38" customHeight="1" ht="15">
      <c r="AF274" s="16"/>
      <c r="AG274" s="133">
        <f>ROUND((AG273-0.01),2)</f>
        <v>48.82</v>
      </c>
      <c r="AH274" s="134"/>
      <c r="AI274" s="135">
        <f>$C$2</f>
        <v>800</v>
      </c>
    </row>
    <row r="275" spans="1:38" customHeight="1" ht="15">
      <c r="AF275" s="16"/>
      <c r="AG275" s="133">
        <f>ROUND((AG274-0.01),2)</f>
        <v>48.81</v>
      </c>
      <c r="AH275" s="134"/>
      <c r="AI275" s="135">
        <f>$C$2</f>
        <v>800</v>
      </c>
    </row>
    <row r="276" spans="1:38" customHeight="1" ht="15">
      <c r="AF276" s="16"/>
      <c r="AG276" s="133">
        <f>ROUND((AG275-0.01),2)</f>
        <v>48.8</v>
      </c>
      <c r="AH276" s="134"/>
      <c r="AI276" s="135">
        <f>$C$2</f>
        <v>800</v>
      </c>
    </row>
    <row r="277" spans="1:38" customHeight="1" ht="15">
      <c r="AF277" s="16"/>
      <c r="AG277" s="133">
        <f>ROUND((AG276-0.01),2)</f>
        <v>48.79</v>
      </c>
      <c r="AH277" s="134"/>
      <c r="AI277" s="135">
        <f>$C$2</f>
        <v>800</v>
      </c>
    </row>
    <row r="278" spans="1:38" customHeight="1" ht="15">
      <c r="AF278" s="16"/>
      <c r="AG278" s="133">
        <f>ROUND((AG277-0.01),2)</f>
        <v>48.78</v>
      </c>
      <c r="AH278" s="134"/>
      <c r="AI278" s="135">
        <f>$C$2</f>
        <v>800</v>
      </c>
    </row>
    <row r="279" spans="1:38" customHeight="1" ht="15">
      <c r="AF279" s="16"/>
      <c r="AG279" s="133">
        <f>ROUND((AG278-0.01),2)</f>
        <v>48.77</v>
      </c>
      <c r="AH279" s="134"/>
      <c r="AI279" s="135">
        <f>$C$2</f>
        <v>800</v>
      </c>
    </row>
    <row r="280" spans="1:38" customHeight="1" ht="15">
      <c r="AF280" s="16"/>
      <c r="AG280" s="133">
        <f>ROUND((AG279-0.01),2)</f>
        <v>48.76</v>
      </c>
      <c r="AH280" s="134"/>
      <c r="AI280" s="135">
        <f>$C$2</f>
        <v>800</v>
      </c>
    </row>
    <row r="281" spans="1:38" customHeight="1" ht="15">
      <c r="AF281" s="16"/>
      <c r="AG281" s="133">
        <f>ROUND((AG280-0.01),2)</f>
        <v>48.75</v>
      </c>
      <c r="AH281" s="134"/>
      <c r="AI281" s="135">
        <f>$C$2</f>
        <v>800</v>
      </c>
    </row>
    <row r="282" spans="1:38" customHeight="1" ht="15">
      <c r="AF282" s="16"/>
      <c r="AG282" s="133">
        <f>ROUND((AG281-0.01),2)</f>
        <v>48.74</v>
      </c>
      <c r="AH282" s="134"/>
      <c r="AI282" s="135">
        <f>$C$2</f>
        <v>800</v>
      </c>
    </row>
    <row r="283" spans="1:38" customHeight="1" ht="15">
      <c r="AF283" s="16"/>
      <c r="AG283" s="133">
        <f>ROUND((AG282-0.01),2)</f>
        <v>48.73</v>
      </c>
      <c r="AH283" s="134"/>
      <c r="AI283" s="135">
        <f>$C$2</f>
        <v>800</v>
      </c>
    </row>
    <row r="284" spans="1:38" customHeight="1" ht="15">
      <c r="AF284" s="16"/>
      <c r="AG284" s="133">
        <f>ROUND((AG283-0.01),2)</f>
        <v>48.72</v>
      </c>
      <c r="AH284" s="134"/>
      <c r="AI284" s="135">
        <f>$C$2</f>
        <v>800</v>
      </c>
    </row>
    <row r="285" spans="1:38" customHeight="1" ht="15">
      <c r="AF285" s="16"/>
      <c r="AG285" s="133">
        <f>ROUND((AG284-0.01),2)</f>
        <v>48.71</v>
      </c>
      <c r="AH285" s="134"/>
      <c r="AI285" s="135">
        <f>$C$2</f>
        <v>800</v>
      </c>
    </row>
    <row r="286" spans="1:38" customHeight="1" ht="15">
      <c r="AF286" s="16"/>
      <c r="AG286" s="133">
        <f>ROUND((AG285-0.01),2)</f>
        <v>48.7</v>
      </c>
      <c r="AH286" s="134"/>
      <c r="AI286" s="135">
        <f>$C$2</f>
        <v>800</v>
      </c>
    </row>
    <row r="287" spans="1:38" customHeight="1" ht="15">
      <c r="AF287" s="16"/>
      <c r="AG287" s="133">
        <f>ROUND((AG286-0.01),2)</f>
        <v>48.69</v>
      </c>
      <c r="AH287" s="134"/>
      <c r="AI287" s="135">
        <f>$C$2</f>
        <v>800</v>
      </c>
    </row>
    <row r="288" spans="1:38" customHeight="1" ht="15">
      <c r="AF288" s="16"/>
      <c r="AG288" s="133">
        <f>ROUND((AG287-0.01),2)</f>
        <v>48.68</v>
      </c>
      <c r="AH288" s="134"/>
      <c r="AI288" s="135">
        <f>$C$2</f>
        <v>800</v>
      </c>
    </row>
    <row r="289" spans="1:38" customHeight="1" ht="15">
      <c r="AF289" s="16"/>
      <c r="AG289" s="133">
        <f>ROUND((AG288-0.01),2)</f>
        <v>48.67</v>
      </c>
      <c r="AH289" s="134"/>
      <c r="AI289" s="135">
        <f>$C$2</f>
        <v>800</v>
      </c>
    </row>
    <row r="290" spans="1:38" customHeight="1" ht="15">
      <c r="AF290" s="16"/>
      <c r="AG290" s="133">
        <f>ROUND((AG289-0.01),2)</f>
        <v>48.66</v>
      </c>
      <c r="AH290" s="134"/>
      <c r="AI290" s="135">
        <f>$C$2</f>
        <v>800</v>
      </c>
    </row>
    <row r="291" spans="1:38" customHeight="1" ht="15">
      <c r="AF291" s="16"/>
      <c r="AG291" s="133">
        <f>ROUND((AG290-0.01),2)</f>
        <v>48.65</v>
      </c>
      <c r="AH291" s="134"/>
      <c r="AI291" s="135">
        <f>$C$2</f>
        <v>800</v>
      </c>
    </row>
    <row r="292" spans="1:38" customHeight="1" ht="15">
      <c r="AF292" s="16"/>
      <c r="AG292" s="133">
        <f>ROUND((AG291-0.01),2)</f>
        <v>48.64</v>
      </c>
      <c r="AH292" s="134"/>
      <c r="AI292" s="135">
        <f>$C$2</f>
        <v>800</v>
      </c>
    </row>
    <row r="293" spans="1:38" customHeight="1" ht="15">
      <c r="AF293" s="16"/>
      <c r="AG293" s="133">
        <f>ROUND((AG292-0.01),2)</f>
        <v>48.63</v>
      </c>
      <c r="AH293" s="134"/>
      <c r="AI293" s="135">
        <f>$C$2</f>
        <v>800</v>
      </c>
    </row>
    <row r="294" spans="1:38" customHeight="1" ht="15">
      <c r="AF294" s="16"/>
      <c r="AG294" s="133">
        <f>ROUND((AG293-0.01),2)</f>
        <v>48.62</v>
      </c>
      <c r="AH294" s="134"/>
      <c r="AI294" s="135">
        <f>$C$2</f>
        <v>800</v>
      </c>
    </row>
    <row r="295" spans="1:38" customHeight="1" ht="15">
      <c r="AF295" s="16"/>
      <c r="AG295" s="133">
        <f>ROUND((AG294-0.01),2)</f>
        <v>48.61</v>
      </c>
      <c r="AH295" s="134"/>
      <c r="AI295" s="135">
        <f>$C$2</f>
        <v>800</v>
      </c>
    </row>
    <row r="296" spans="1:38" customHeight="1" ht="15">
      <c r="AF296" s="16"/>
      <c r="AG296" s="133">
        <f>ROUND((AG295-0.01),2)</f>
        <v>48.6</v>
      </c>
      <c r="AH296" s="134"/>
      <c r="AI296" s="135">
        <f>$C$2</f>
        <v>800</v>
      </c>
    </row>
    <row r="297" spans="1:38" customHeight="1" ht="15">
      <c r="AF297" s="16"/>
      <c r="AG297" s="133">
        <f>ROUND((AG296-0.01),2)</f>
        <v>48.59</v>
      </c>
      <c r="AH297" s="134"/>
      <c r="AI297" s="135">
        <f>$C$2</f>
        <v>800</v>
      </c>
    </row>
    <row r="298" spans="1:38" customHeight="1" ht="15">
      <c r="AF298" s="16"/>
      <c r="AG298" s="133">
        <f>ROUND((AG297-0.01),2)</f>
        <v>48.58</v>
      </c>
      <c r="AH298" s="134"/>
      <c r="AI298" s="135">
        <f>$C$2</f>
        <v>800</v>
      </c>
    </row>
    <row r="299" spans="1:38" customHeight="1" ht="15">
      <c r="AF299" s="16"/>
      <c r="AG299" s="133">
        <f>ROUND((AG298-0.01),2)</f>
        <v>48.57</v>
      </c>
      <c r="AH299" s="134"/>
      <c r="AI299" s="135">
        <f>$C$2</f>
        <v>800</v>
      </c>
    </row>
    <row r="300" spans="1:38" customHeight="1" ht="15">
      <c r="AF300" s="16"/>
      <c r="AG300" s="133">
        <f>ROUND((AG299-0.01),2)</f>
        <v>48.56</v>
      </c>
      <c r="AH300" s="134"/>
      <c r="AI300" s="135">
        <f>$C$2</f>
        <v>800</v>
      </c>
    </row>
    <row r="301" spans="1:38" customHeight="1" ht="15">
      <c r="AF301" s="16"/>
      <c r="AG301" s="133">
        <f>ROUND((AG300-0.01),2)</f>
        <v>48.55</v>
      </c>
      <c r="AH301" s="134"/>
      <c r="AI301" s="135">
        <f>$C$2</f>
        <v>800</v>
      </c>
    </row>
    <row r="302" spans="1:38" customHeight="1" ht="15">
      <c r="AF302" s="16"/>
      <c r="AG302" s="133">
        <f>ROUND((AG301-0.01),2)</f>
        <v>48.54</v>
      </c>
      <c r="AH302" s="134"/>
      <c r="AI302" s="135">
        <f>$C$2</f>
        <v>800</v>
      </c>
    </row>
    <row r="303" spans="1:38" customHeight="1" ht="15">
      <c r="AF303" s="16"/>
      <c r="AG303" s="133">
        <f>ROUND((AG302-0.01),2)</f>
        <v>48.53</v>
      </c>
      <c r="AH303" s="134"/>
      <c r="AI303" s="135">
        <f>$C$2</f>
        <v>800</v>
      </c>
    </row>
    <row r="304" spans="1:38" customHeight="1" ht="15">
      <c r="AF304" s="16"/>
      <c r="AG304" s="133">
        <f>ROUND((AG303-0.01),2)</f>
        <v>48.52</v>
      </c>
      <c r="AH304" s="134"/>
      <c r="AI304" s="135">
        <f>$C$2</f>
        <v>800</v>
      </c>
    </row>
    <row r="305" spans="1:38" customHeight="1" ht="15">
      <c r="AF305" s="16"/>
      <c r="AG305" s="133">
        <f>ROUND((AG304-0.01),2)</f>
        <v>48.51</v>
      </c>
      <c r="AH305" s="134"/>
      <c r="AI305" s="135">
        <f>$C$2</f>
        <v>800</v>
      </c>
    </row>
    <row r="306" spans="1:38" customHeight="1" ht="15">
      <c r="AF306" s="16"/>
      <c r="AG306" s="133">
        <f>ROUND((AG305-0.01),2)</f>
        <v>48.5</v>
      </c>
      <c r="AH306" s="134"/>
      <c r="AI306" s="135">
        <f>$C$2</f>
        <v>800</v>
      </c>
    </row>
    <row r="307" spans="1:38" customHeight="1" ht="15">
      <c r="AF307" s="16"/>
      <c r="AG307" s="133">
        <f>ROUND((AG306-0.01),2)</f>
        <v>48.49</v>
      </c>
      <c r="AH307" s="134"/>
      <c r="AI307" s="135">
        <f>$C$2</f>
        <v>800</v>
      </c>
    </row>
    <row r="308" spans="1:38" customHeight="1" ht="15">
      <c r="AF308" s="16"/>
      <c r="AG308" s="133">
        <f>ROUND((AG307-0.01),2)</f>
        <v>48.48</v>
      </c>
      <c r="AH308" s="134"/>
      <c r="AI308" s="135">
        <f>$C$2</f>
        <v>800</v>
      </c>
    </row>
    <row r="309" spans="1:38" customHeight="1" ht="15">
      <c r="AF309" s="16"/>
      <c r="AG309" s="133">
        <f>ROUND((AG308-0.01),2)</f>
        <v>48.47</v>
      </c>
      <c r="AH309" s="134"/>
      <c r="AI309" s="135">
        <f>$C$2</f>
        <v>800</v>
      </c>
    </row>
    <row r="310" spans="1:38" customHeight="1" ht="15">
      <c r="AF310" s="16"/>
      <c r="AG310" s="133">
        <f>ROUND((AG309-0.01),2)</f>
        <v>48.46</v>
      </c>
      <c r="AH310" s="134"/>
      <c r="AI310" s="135">
        <f>$C$2</f>
        <v>800</v>
      </c>
    </row>
    <row r="311" spans="1:38" customHeight="1" ht="15">
      <c r="AF311" s="16"/>
      <c r="AG311" s="133">
        <f>ROUND((AG310-0.01),2)</f>
        <v>48.45</v>
      </c>
      <c r="AH311" s="134"/>
      <c r="AI311" s="135">
        <f>$C$2</f>
        <v>800</v>
      </c>
    </row>
    <row r="312" spans="1:38" customHeight="1" ht="15">
      <c r="AF312" s="16"/>
      <c r="AG312" s="133">
        <f>ROUND((AG311-0.01),2)</f>
        <v>48.44</v>
      </c>
      <c r="AH312" s="134"/>
      <c r="AI312" s="135">
        <f>$C$2</f>
        <v>800</v>
      </c>
    </row>
    <row r="313" spans="1:38" customHeight="1" ht="15">
      <c r="AF313" s="16"/>
      <c r="AG313" s="133">
        <f>ROUND((AG312-0.01),2)</f>
        <v>48.43</v>
      </c>
      <c r="AH313" s="134"/>
      <c r="AI313" s="135">
        <f>$C$2</f>
        <v>800</v>
      </c>
    </row>
    <row r="314" spans="1:38" customHeight="1" ht="15">
      <c r="AF314" s="16"/>
      <c r="AG314" s="133">
        <f>ROUND((AG313-0.01),2)</f>
        <v>48.42</v>
      </c>
      <c r="AH314" s="134"/>
      <c r="AI314" s="135">
        <f>$C$2</f>
        <v>800</v>
      </c>
    </row>
    <row r="315" spans="1:38" customHeight="1" ht="15">
      <c r="AF315" s="16"/>
      <c r="AG315" s="133">
        <f>ROUND((AG314-0.01),2)</f>
        <v>48.41</v>
      </c>
      <c r="AH315" s="134"/>
      <c r="AI315" s="135">
        <f>$C$2</f>
        <v>800</v>
      </c>
    </row>
    <row r="316" spans="1:38" customHeight="1" ht="15">
      <c r="AF316" s="16"/>
      <c r="AG316" s="133">
        <f>ROUND((AG315-0.01),2)</f>
        <v>48.4</v>
      </c>
      <c r="AH316" s="134"/>
      <c r="AI316" s="135">
        <f>$C$2</f>
        <v>800</v>
      </c>
    </row>
    <row r="317" spans="1:38" customHeight="1" ht="15">
      <c r="AF317" s="16"/>
      <c r="AG317" s="133">
        <f>ROUND((AG316-0.01),2)</f>
        <v>48.39</v>
      </c>
      <c r="AH317" s="134"/>
      <c r="AI317" s="135">
        <f>$C$2</f>
        <v>800</v>
      </c>
    </row>
    <row r="318" spans="1:38" customHeight="1" ht="15">
      <c r="AF318" s="16"/>
      <c r="AG318" s="133">
        <f>ROUND((AG317-0.01),2)</f>
        <v>48.38</v>
      </c>
      <c r="AH318" s="134"/>
      <c r="AI318" s="135">
        <f>$C$2</f>
        <v>800</v>
      </c>
    </row>
    <row r="319" spans="1:38" customHeight="1" ht="15">
      <c r="AF319" s="16"/>
      <c r="AG319" s="133">
        <f>ROUND((AG318-0.01),2)</f>
        <v>48.37</v>
      </c>
      <c r="AH319" s="134"/>
      <c r="AI319" s="135">
        <f>$C$2</f>
        <v>800</v>
      </c>
    </row>
    <row r="320" spans="1:38" customHeight="1" ht="15">
      <c r="AF320" s="16"/>
      <c r="AG320" s="133">
        <f>ROUND((AG319-0.01),2)</f>
        <v>48.36</v>
      </c>
      <c r="AH320" s="134"/>
      <c r="AI320" s="135">
        <f>$C$2</f>
        <v>800</v>
      </c>
    </row>
    <row r="321" spans="1:38" customHeight="1" ht="15">
      <c r="AF321" s="16"/>
      <c r="AG321" s="133">
        <f>ROUND((AG320-0.01),2)</f>
        <v>48.35</v>
      </c>
      <c r="AH321" s="134"/>
      <c r="AI321" s="135">
        <f>$C$2</f>
        <v>800</v>
      </c>
    </row>
    <row r="322" spans="1:38" customHeight="1" ht="15">
      <c r="AF322" s="16"/>
      <c r="AG322" s="133">
        <f>ROUND((AG321-0.01),2)</f>
        <v>48.34</v>
      </c>
      <c r="AH322" s="134"/>
      <c r="AI322" s="135">
        <f>$C$2</f>
        <v>800</v>
      </c>
    </row>
    <row r="323" spans="1:38" customHeight="1" ht="15">
      <c r="AF323" s="16"/>
      <c r="AG323" s="133">
        <f>ROUND((AG322-0.01),2)</f>
        <v>48.33</v>
      </c>
      <c r="AH323" s="134"/>
      <c r="AI323" s="135">
        <f>$C$2</f>
        <v>800</v>
      </c>
    </row>
    <row r="324" spans="1:38" customHeight="1" ht="15">
      <c r="AF324" s="16"/>
      <c r="AG324" s="133">
        <f>ROUND((AG323-0.01),2)</f>
        <v>48.32</v>
      </c>
      <c r="AH324" s="134"/>
      <c r="AI324" s="135">
        <f>$C$2</f>
        <v>800</v>
      </c>
    </row>
    <row r="325" spans="1:38" customHeight="1" ht="15">
      <c r="AF325" s="16"/>
      <c r="AG325" s="133">
        <f>ROUND((AG324-0.01),2)</f>
        <v>48.31</v>
      </c>
      <c r="AH325" s="134"/>
      <c r="AI325" s="135">
        <f>$C$2</f>
        <v>800</v>
      </c>
    </row>
    <row r="326" spans="1:38" customHeight="1" ht="15">
      <c r="AF326" s="16"/>
      <c r="AG326" s="133">
        <f>ROUND((AG325-0.01),2)</f>
        <v>48.3</v>
      </c>
      <c r="AH326" s="134"/>
      <c r="AI326" s="135">
        <f>$C$2</f>
        <v>800</v>
      </c>
    </row>
    <row r="327" spans="1:38" customHeight="1" ht="15">
      <c r="AF327" s="16"/>
      <c r="AG327" s="133">
        <f>ROUND((AG326-0.01),2)</f>
        <v>48.29</v>
      </c>
      <c r="AH327" s="134"/>
      <c r="AI327" s="135">
        <f>$C$2</f>
        <v>800</v>
      </c>
    </row>
    <row r="328" spans="1:38" customHeight="1" ht="15">
      <c r="AF328" s="16"/>
      <c r="AG328" s="133">
        <f>ROUND((AG327-0.01),2)</f>
        <v>48.28</v>
      </c>
      <c r="AH328" s="134"/>
      <c r="AI328" s="135">
        <f>$C$2</f>
        <v>800</v>
      </c>
    </row>
    <row r="329" spans="1:38" customHeight="1" ht="15">
      <c r="AF329" s="16"/>
      <c r="AG329" s="133">
        <f>ROUND((AG328-0.01),2)</f>
        <v>48.27</v>
      </c>
      <c r="AH329" s="134"/>
      <c r="AI329" s="135">
        <f>$C$2</f>
        <v>800</v>
      </c>
    </row>
    <row r="330" spans="1:38" customHeight="1" ht="15">
      <c r="AF330" s="16"/>
      <c r="AG330" s="133">
        <f>ROUND((AG329-0.01),2)</f>
        <v>48.26</v>
      </c>
      <c r="AH330" s="134"/>
      <c r="AI330" s="135">
        <f>$C$2</f>
        <v>800</v>
      </c>
    </row>
    <row r="331" spans="1:38" customHeight="1" ht="15">
      <c r="AF331" s="16"/>
      <c r="AG331" s="133">
        <f>ROUND((AG330-0.01),2)</f>
        <v>48.25</v>
      </c>
      <c r="AH331" s="134"/>
      <c r="AI331" s="135">
        <f>$C$2</f>
        <v>800</v>
      </c>
    </row>
    <row r="332" spans="1:38" customHeight="1" ht="15">
      <c r="AF332" s="16"/>
      <c r="AG332" s="133">
        <f>ROUND((AG331-0.01),2)</f>
        <v>48.24</v>
      </c>
      <c r="AH332" s="134"/>
      <c r="AI332" s="135">
        <f>$C$2</f>
        <v>800</v>
      </c>
    </row>
    <row r="333" spans="1:38" customHeight="1" ht="15">
      <c r="AF333" s="16"/>
      <c r="AG333" s="133">
        <f>ROUND((AG332-0.01),2)</f>
        <v>48.23</v>
      </c>
      <c r="AH333" s="134"/>
      <c r="AI333" s="135">
        <f>$C$2</f>
        <v>800</v>
      </c>
    </row>
    <row r="334" spans="1:38" customHeight="1" ht="15">
      <c r="AF334" s="16"/>
      <c r="AG334" s="133">
        <f>ROUND((AG333-0.01),2)</f>
        <v>48.22</v>
      </c>
      <c r="AH334" s="134"/>
      <c r="AI334" s="135">
        <f>$C$2</f>
        <v>800</v>
      </c>
    </row>
    <row r="335" spans="1:38" customHeight="1" ht="15">
      <c r="AF335" s="16"/>
      <c r="AG335" s="133">
        <f>ROUND((AG334-0.01),2)</f>
        <v>48.21</v>
      </c>
      <c r="AH335" s="134"/>
      <c r="AI335" s="135">
        <f>$C$2</f>
        <v>800</v>
      </c>
    </row>
    <row r="336" spans="1:38" customHeight="1" ht="15">
      <c r="AF336" s="16"/>
      <c r="AG336" s="133">
        <f>ROUND((AG335-0.01),2)</f>
        <v>48.2</v>
      </c>
      <c r="AH336" s="134"/>
      <c r="AI336" s="135">
        <f>$C$2</f>
        <v>800</v>
      </c>
    </row>
    <row r="337" spans="1:38" customHeight="1" ht="15">
      <c r="AF337" s="16"/>
      <c r="AG337" s="133">
        <f>ROUND((AG336-0.01),2)</f>
        <v>48.19</v>
      </c>
      <c r="AH337" s="134"/>
      <c r="AI337" s="135">
        <f>$C$2</f>
        <v>800</v>
      </c>
    </row>
    <row r="338" spans="1:38" customHeight="1" ht="15">
      <c r="AF338" s="16"/>
      <c r="AG338" s="133">
        <f>ROUND((AG337-0.01),2)</f>
        <v>48.18</v>
      </c>
      <c r="AH338" s="134"/>
      <c r="AI338" s="135">
        <f>$C$2</f>
        <v>800</v>
      </c>
    </row>
    <row r="339" spans="1:38" customHeight="1" ht="15">
      <c r="AF339" s="16"/>
      <c r="AG339" s="133">
        <f>ROUND((AG338-0.01),2)</f>
        <v>48.17</v>
      </c>
      <c r="AH339" s="134"/>
      <c r="AI339" s="135">
        <f>$C$2</f>
        <v>800</v>
      </c>
    </row>
    <row r="340" spans="1:38" customHeight="1" ht="15">
      <c r="AF340" s="16"/>
      <c r="AG340" s="133">
        <f>ROUND((AG339-0.01),2)</f>
        <v>48.16</v>
      </c>
      <c r="AH340" s="134"/>
      <c r="AI340" s="135">
        <f>$C$2</f>
        <v>800</v>
      </c>
    </row>
    <row r="341" spans="1:38" customHeight="1" ht="15">
      <c r="AF341" s="16"/>
      <c r="AG341" s="133">
        <f>ROUND((AG340-0.01),2)</f>
        <v>48.15</v>
      </c>
      <c r="AH341" s="134"/>
      <c r="AI341" s="135">
        <f>$C$2</f>
        <v>800</v>
      </c>
    </row>
    <row r="342" spans="1:38" customHeight="1" ht="15">
      <c r="AF342" s="16"/>
      <c r="AG342" s="133">
        <f>ROUND((AG341-0.01),2)</f>
        <v>48.14</v>
      </c>
      <c r="AH342" s="134"/>
      <c r="AI342" s="135">
        <f>$C$2</f>
        <v>800</v>
      </c>
    </row>
    <row r="343" spans="1:38" customHeight="1" ht="15">
      <c r="AF343" s="16"/>
      <c r="AG343" s="133">
        <f>ROUND((AG342-0.01),2)</f>
        <v>48.13</v>
      </c>
      <c r="AH343" s="134"/>
      <c r="AI343" s="135">
        <f>$C$2</f>
        <v>800</v>
      </c>
    </row>
    <row r="344" spans="1:38" customHeight="1" ht="15">
      <c r="AF344" s="16"/>
      <c r="AG344" s="133">
        <f>ROUND((AG343-0.01),2)</f>
        <v>48.12</v>
      </c>
      <c r="AH344" s="134"/>
      <c r="AI344" s="135">
        <f>$C$2</f>
        <v>800</v>
      </c>
    </row>
    <row r="345" spans="1:38" customHeight="1" ht="15">
      <c r="AF345" s="16"/>
      <c r="AG345" s="133">
        <f>ROUND((AG344-0.01),2)</f>
        <v>48.11</v>
      </c>
      <c r="AH345" s="134"/>
      <c r="AI345" s="135">
        <f>$C$2</f>
        <v>800</v>
      </c>
    </row>
    <row r="346" spans="1:38" customHeight="1" ht="15">
      <c r="AF346" s="16"/>
      <c r="AG346" s="133">
        <f>ROUND((AG345-0.01),2)</f>
        <v>48.1</v>
      </c>
      <c r="AH346" s="134"/>
      <c r="AI346" s="135">
        <f>$C$2</f>
        <v>800</v>
      </c>
    </row>
    <row r="347" spans="1:38" customHeight="1" ht="15">
      <c r="AF347" s="16"/>
      <c r="AG347" s="133">
        <f>ROUND((AG346-0.01),2)</f>
        <v>48.09</v>
      </c>
      <c r="AH347" s="134"/>
      <c r="AI347" s="135">
        <f>$C$2</f>
        <v>800</v>
      </c>
    </row>
    <row r="348" spans="1:38" customHeight="1" ht="15">
      <c r="AF348" s="16"/>
      <c r="AG348" s="133">
        <f>ROUND((AG347-0.01),2)</f>
        <v>48.08</v>
      </c>
      <c r="AH348" s="134"/>
      <c r="AI348" s="135">
        <f>$C$2</f>
        <v>800</v>
      </c>
    </row>
    <row r="349" spans="1:38" customHeight="1" ht="15">
      <c r="AF349" s="16"/>
      <c r="AG349" s="133">
        <f>ROUND((AG348-0.01),2)</f>
        <v>48.07</v>
      </c>
      <c r="AH349" s="134"/>
      <c r="AI349" s="135">
        <f>$C$2</f>
        <v>800</v>
      </c>
    </row>
    <row r="350" spans="1:38" customHeight="1" ht="15">
      <c r="AF350" s="16"/>
      <c r="AG350" s="133">
        <f>ROUND((AG349-0.01),2)</f>
        <v>48.06</v>
      </c>
      <c r="AH350" s="134"/>
      <c r="AI350" s="135">
        <f>$C$2</f>
        <v>800</v>
      </c>
    </row>
    <row r="351" spans="1:38" customHeight="1" ht="15">
      <c r="AF351" s="16"/>
      <c r="AG351" s="133">
        <f>ROUND((AG350-0.01),2)</f>
        <v>48.05</v>
      </c>
      <c r="AH351" s="134"/>
      <c r="AI351" s="135">
        <f>$C$2</f>
        <v>800</v>
      </c>
    </row>
    <row r="352" spans="1:38" customHeight="1" ht="15">
      <c r="AF352" s="16"/>
      <c r="AG352" s="133">
        <f>ROUND((AG351-0.01),2)</f>
        <v>48.04</v>
      </c>
      <c r="AH352" s="134"/>
      <c r="AI352" s="135">
        <f>$C$2</f>
        <v>800</v>
      </c>
    </row>
    <row r="353" spans="1:38" customHeight="1" ht="15">
      <c r="AF353" s="16"/>
      <c r="AG353" s="133">
        <f>ROUND((AG352-0.01),2)</f>
        <v>48.03</v>
      </c>
      <c r="AH353" s="134"/>
      <c r="AI353" s="135">
        <f>$C$2</f>
        <v>800</v>
      </c>
    </row>
    <row r="354" spans="1:38" customHeight="1" ht="15">
      <c r="AF354" s="16"/>
      <c r="AG354" s="133">
        <f>ROUND((AG353-0.01),2)</f>
        <v>48.02</v>
      </c>
      <c r="AH354" s="134"/>
      <c r="AI354" s="135">
        <f>$C$2</f>
        <v>800</v>
      </c>
    </row>
    <row r="355" spans="1:38" customHeight="1" ht="15">
      <c r="AF355" s="16"/>
      <c r="AG355" s="133">
        <f>ROUND((AG354-0.01),2)</f>
        <v>48.01</v>
      </c>
      <c r="AH355" s="134"/>
      <c r="AI355" s="135">
        <f>$C$2</f>
        <v>800</v>
      </c>
    </row>
    <row r="356" spans="1:38" customHeight="1" ht="15">
      <c r="AF356" s="16"/>
      <c r="AG356" s="136">
        <f>ROUND((AG355-0.01),2)</f>
        <v>48</v>
      </c>
      <c r="AH356" s="137"/>
      <c r="AI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H105:Z105"/>
    <mergeCell ref="S107:Z107"/>
    <mergeCell ref="E1:H1"/>
    <mergeCell ref="AA2:AD2"/>
    <mergeCell ref="AA3:AD3"/>
    <mergeCell ref="B4:D4"/>
    <mergeCell ref="S4:AC4"/>
  </mergeCells>
  <conditionalFormatting sqref="AD8">
    <cfRule type="cellIs" dxfId="0" priority="1" operator="lessThan">
      <formula>0</formula>
    </cfRule>
  </conditionalFormatting>
  <conditionalFormatting sqref="AD9">
    <cfRule type="cellIs" dxfId="0" priority="2" operator="lessThan">
      <formula>0</formula>
    </cfRule>
  </conditionalFormatting>
  <conditionalFormatting sqref="AD10">
    <cfRule type="cellIs" dxfId="0" priority="3" operator="lessThan">
      <formula>0</formula>
    </cfRule>
  </conditionalFormatting>
  <conditionalFormatting sqref="AD11">
    <cfRule type="cellIs" dxfId="0" priority="4" operator="lessThan">
      <formula>0</formula>
    </cfRule>
  </conditionalFormatting>
  <conditionalFormatting sqref="AD12">
    <cfRule type="cellIs" dxfId="0" priority="5" operator="lessThan">
      <formula>0</formula>
    </cfRule>
  </conditionalFormatting>
  <conditionalFormatting sqref="AD13">
    <cfRule type="cellIs" dxfId="0" priority="6" operator="lessThan">
      <formula>0</formula>
    </cfRule>
  </conditionalFormatting>
  <conditionalFormatting sqref="AD14">
    <cfRule type="cellIs" dxfId="0" priority="7" operator="lessThan">
      <formula>0</formula>
    </cfRule>
  </conditionalFormatting>
  <conditionalFormatting sqref="AD15">
    <cfRule type="cellIs" dxfId="0" priority="8" operator="lessThan">
      <formula>0</formula>
    </cfRule>
  </conditionalFormatting>
  <conditionalFormatting sqref="AD16">
    <cfRule type="cellIs" dxfId="0" priority="9" operator="lessThan">
      <formula>0</formula>
    </cfRule>
  </conditionalFormatting>
  <conditionalFormatting sqref="AD17">
    <cfRule type="cellIs" dxfId="0" priority="10" operator="lessThan">
      <formula>0</formula>
    </cfRule>
  </conditionalFormatting>
  <conditionalFormatting sqref="AD18">
    <cfRule type="cellIs" dxfId="0" priority="11" operator="lessThan">
      <formula>0</formula>
    </cfRule>
  </conditionalFormatting>
  <conditionalFormatting sqref="AD19">
    <cfRule type="cellIs" dxfId="0" priority="12" operator="lessThan">
      <formula>0</formula>
    </cfRule>
  </conditionalFormatting>
  <conditionalFormatting sqref="AD20">
    <cfRule type="cellIs" dxfId="0" priority="13" operator="lessThan">
      <formula>0</formula>
    </cfRule>
  </conditionalFormatting>
  <conditionalFormatting sqref="AD21">
    <cfRule type="cellIs" dxfId="0" priority="14" operator="lessThan">
      <formula>0</formula>
    </cfRule>
  </conditionalFormatting>
  <conditionalFormatting sqref="AD22">
    <cfRule type="cellIs" dxfId="0" priority="15" operator="lessThan">
      <formula>0</formula>
    </cfRule>
  </conditionalFormatting>
  <conditionalFormatting sqref="AD23">
    <cfRule type="cellIs" dxfId="0" priority="16" operator="lessThan">
      <formula>0</formula>
    </cfRule>
  </conditionalFormatting>
  <conditionalFormatting sqref="AD24">
    <cfRule type="cellIs" dxfId="0" priority="17" operator="lessThan">
      <formula>0</formula>
    </cfRule>
  </conditionalFormatting>
  <conditionalFormatting sqref="AD25">
    <cfRule type="cellIs" dxfId="0" priority="18" operator="lessThan">
      <formula>0</formula>
    </cfRule>
  </conditionalFormatting>
  <conditionalFormatting sqref="AD26">
    <cfRule type="cellIs" dxfId="0" priority="19" operator="lessThan">
      <formula>0</formula>
    </cfRule>
  </conditionalFormatting>
  <conditionalFormatting sqref="AD27">
    <cfRule type="cellIs" dxfId="0" priority="20" operator="lessThan">
      <formula>0</formula>
    </cfRule>
  </conditionalFormatting>
  <conditionalFormatting sqref="AD28">
    <cfRule type="cellIs" dxfId="0" priority="21" operator="lessThan">
      <formula>0</formula>
    </cfRule>
  </conditionalFormatting>
  <conditionalFormatting sqref="AD29">
    <cfRule type="cellIs" dxfId="0" priority="22" operator="lessThan">
      <formula>0</formula>
    </cfRule>
  </conditionalFormatting>
  <conditionalFormatting sqref="AD30">
    <cfRule type="cellIs" dxfId="0" priority="23" operator="lessThan">
      <formula>0</formula>
    </cfRule>
  </conditionalFormatting>
  <conditionalFormatting sqref="AD31">
    <cfRule type="cellIs" dxfId="0" priority="24" operator="lessThan">
      <formula>0</formula>
    </cfRule>
  </conditionalFormatting>
  <conditionalFormatting sqref="AD32">
    <cfRule type="cellIs" dxfId="0" priority="25" operator="lessThan">
      <formula>0</formula>
    </cfRule>
  </conditionalFormatting>
  <conditionalFormatting sqref="AD33">
    <cfRule type="cellIs" dxfId="0" priority="26" operator="lessThan">
      <formula>0</formula>
    </cfRule>
  </conditionalFormatting>
  <conditionalFormatting sqref="AD34">
    <cfRule type="cellIs" dxfId="0" priority="27" operator="lessThan">
      <formula>0</formula>
    </cfRule>
  </conditionalFormatting>
  <conditionalFormatting sqref="AD35">
    <cfRule type="cellIs" dxfId="0" priority="28" operator="lessThan">
      <formula>0</formula>
    </cfRule>
  </conditionalFormatting>
  <conditionalFormatting sqref="AD36">
    <cfRule type="cellIs" dxfId="0" priority="29" operator="lessThan">
      <formula>0</formula>
    </cfRule>
  </conditionalFormatting>
  <conditionalFormatting sqref="AD37">
    <cfRule type="cellIs" dxfId="0" priority="30" operator="lessThan">
      <formula>0</formula>
    </cfRule>
  </conditionalFormatting>
  <conditionalFormatting sqref="AD38">
    <cfRule type="cellIs" dxfId="0" priority="31" operator="lessThan">
      <formula>0</formula>
    </cfRule>
  </conditionalFormatting>
  <conditionalFormatting sqref="AD39">
    <cfRule type="cellIs" dxfId="0" priority="32" operator="lessThan">
      <formula>0</formula>
    </cfRule>
  </conditionalFormatting>
  <conditionalFormatting sqref="AD40">
    <cfRule type="cellIs" dxfId="0" priority="33" operator="lessThan">
      <formula>0</formula>
    </cfRule>
  </conditionalFormatting>
  <conditionalFormatting sqref="AD41">
    <cfRule type="cellIs" dxfId="0" priority="34" operator="lessThan">
      <formula>0</formula>
    </cfRule>
  </conditionalFormatting>
  <conditionalFormatting sqref="AD42">
    <cfRule type="cellIs" dxfId="0" priority="35" operator="lessThan">
      <formula>0</formula>
    </cfRule>
  </conditionalFormatting>
  <conditionalFormatting sqref="AD43">
    <cfRule type="cellIs" dxfId="0" priority="36" operator="lessThan">
      <formula>0</formula>
    </cfRule>
  </conditionalFormatting>
  <conditionalFormatting sqref="AD44">
    <cfRule type="cellIs" dxfId="0" priority="37" operator="lessThan">
      <formula>0</formula>
    </cfRule>
  </conditionalFormatting>
  <conditionalFormatting sqref="AD45">
    <cfRule type="cellIs" dxfId="0" priority="38" operator="lessThan">
      <formula>0</formula>
    </cfRule>
  </conditionalFormatting>
  <conditionalFormatting sqref="AD46">
    <cfRule type="cellIs" dxfId="0" priority="39" operator="lessThan">
      <formula>0</formula>
    </cfRule>
  </conditionalFormatting>
  <conditionalFormatting sqref="AD47">
    <cfRule type="cellIs" dxfId="0" priority="40" operator="lessThan">
      <formula>0</formula>
    </cfRule>
  </conditionalFormatting>
  <conditionalFormatting sqref="AD48">
    <cfRule type="cellIs" dxfId="0" priority="41" operator="lessThan">
      <formula>0</formula>
    </cfRule>
  </conditionalFormatting>
  <conditionalFormatting sqref="AD49">
    <cfRule type="cellIs" dxfId="0" priority="42" operator="lessThan">
      <formula>0</formula>
    </cfRule>
  </conditionalFormatting>
  <conditionalFormatting sqref="AD50">
    <cfRule type="cellIs" dxfId="0" priority="43" operator="lessThan">
      <formula>0</formula>
    </cfRule>
  </conditionalFormatting>
  <conditionalFormatting sqref="AD51">
    <cfRule type="cellIs" dxfId="0" priority="44" operator="lessThan">
      <formula>0</formula>
    </cfRule>
  </conditionalFormatting>
  <conditionalFormatting sqref="AD52">
    <cfRule type="cellIs" dxfId="0" priority="45" operator="lessThan">
      <formula>0</formula>
    </cfRule>
  </conditionalFormatting>
  <conditionalFormatting sqref="AD53">
    <cfRule type="cellIs" dxfId="0" priority="46" operator="lessThan">
      <formula>0</formula>
    </cfRule>
  </conditionalFormatting>
  <conditionalFormatting sqref="AD54">
    <cfRule type="cellIs" dxfId="0" priority="47" operator="lessThan">
      <formula>0</formula>
    </cfRule>
  </conditionalFormatting>
  <conditionalFormatting sqref="AD55">
    <cfRule type="cellIs" dxfId="0" priority="48" operator="lessThan">
      <formula>0</formula>
    </cfRule>
  </conditionalFormatting>
  <conditionalFormatting sqref="AD56">
    <cfRule type="cellIs" dxfId="0" priority="49" operator="lessThan">
      <formula>0</formula>
    </cfRule>
  </conditionalFormatting>
  <conditionalFormatting sqref="AD57">
    <cfRule type="cellIs" dxfId="0" priority="50" operator="lessThan">
      <formula>0</formula>
    </cfRule>
  </conditionalFormatting>
  <conditionalFormatting sqref="AD58">
    <cfRule type="cellIs" dxfId="0" priority="51" operator="lessThan">
      <formula>0</formula>
    </cfRule>
  </conditionalFormatting>
  <conditionalFormatting sqref="AD59">
    <cfRule type="cellIs" dxfId="0" priority="52" operator="lessThan">
      <formula>0</formula>
    </cfRule>
  </conditionalFormatting>
  <conditionalFormatting sqref="AD60">
    <cfRule type="cellIs" dxfId="0" priority="53" operator="lessThan">
      <formula>0</formula>
    </cfRule>
  </conditionalFormatting>
  <conditionalFormatting sqref="AD61">
    <cfRule type="cellIs" dxfId="0" priority="54" operator="lessThan">
      <formula>0</formula>
    </cfRule>
  </conditionalFormatting>
  <conditionalFormatting sqref="AD62">
    <cfRule type="cellIs" dxfId="0" priority="55" operator="lessThan">
      <formula>0</formula>
    </cfRule>
  </conditionalFormatting>
  <conditionalFormatting sqref="AD63">
    <cfRule type="cellIs" dxfId="0" priority="56" operator="lessThan">
      <formula>0</formula>
    </cfRule>
  </conditionalFormatting>
  <conditionalFormatting sqref="AD64">
    <cfRule type="cellIs" dxfId="0" priority="57" operator="lessThan">
      <formula>0</formula>
    </cfRule>
  </conditionalFormatting>
  <conditionalFormatting sqref="AD65">
    <cfRule type="cellIs" dxfId="0" priority="58" operator="lessThan">
      <formula>0</formula>
    </cfRule>
  </conditionalFormatting>
  <conditionalFormatting sqref="AD66">
    <cfRule type="cellIs" dxfId="0" priority="59" operator="lessThan">
      <formula>0</formula>
    </cfRule>
  </conditionalFormatting>
  <conditionalFormatting sqref="AD67">
    <cfRule type="cellIs" dxfId="0" priority="60" operator="lessThan">
      <formula>0</formula>
    </cfRule>
  </conditionalFormatting>
  <conditionalFormatting sqref="AD68">
    <cfRule type="cellIs" dxfId="0" priority="61" operator="lessThan">
      <formula>0</formula>
    </cfRule>
  </conditionalFormatting>
  <conditionalFormatting sqref="AD69">
    <cfRule type="cellIs" dxfId="0" priority="62" operator="lessThan">
      <formula>0</formula>
    </cfRule>
  </conditionalFormatting>
  <conditionalFormatting sqref="AD70">
    <cfRule type="cellIs" dxfId="0" priority="63" operator="lessThan">
      <formula>0</formula>
    </cfRule>
  </conditionalFormatting>
  <conditionalFormatting sqref="AD71">
    <cfRule type="cellIs" dxfId="0" priority="64" operator="lessThan">
      <formula>0</formula>
    </cfRule>
  </conditionalFormatting>
  <conditionalFormatting sqref="AD72">
    <cfRule type="cellIs" dxfId="0" priority="65" operator="lessThan">
      <formula>0</formula>
    </cfRule>
  </conditionalFormatting>
  <conditionalFormatting sqref="AD73">
    <cfRule type="cellIs" dxfId="0" priority="66" operator="lessThan">
      <formula>0</formula>
    </cfRule>
  </conditionalFormatting>
  <conditionalFormatting sqref="AD74">
    <cfRule type="cellIs" dxfId="0" priority="67" operator="lessThan">
      <formula>0</formula>
    </cfRule>
  </conditionalFormatting>
  <conditionalFormatting sqref="AD75">
    <cfRule type="cellIs" dxfId="0" priority="68" operator="lessThan">
      <formula>0</formula>
    </cfRule>
  </conditionalFormatting>
  <conditionalFormatting sqref="AD76">
    <cfRule type="cellIs" dxfId="0" priority="69" operator="lessThan">
      <formula>0</formula>
    </cfRule>
  </conditionalFormatting>
  <conditionalFormatting sqref="AD77">
    <cfRule type="cellIs" dxfId="0" priority="70" operator="lessThan">
      <formula>0</formula>
    </cfRule>
  </conditionalFormatting>
  <conditionalFormatting sqref="AD78">
    <cfRule type="cellIs" dxfId="0" priority="71" operator="lessThan">
      <formula>0</formula>
    </cfRule>
  </conditionalFormatting>
  <conditionalFormatting sqref="AD79">
    <cfRule type="cellIs" dxfId="0" priority="72" operator="lessThan">
      <formula>0</formula>
    </cfRule>
  </conditionalFormatting>
  <conditionalFormatting sqref="AD80">
    <cfRule type="cellIs" dxfId="0" priority="73" operator="lessThan">
      <formula>0</formula>
    </cfRule>
  </conditionalFormatting>
  <conditionalFormatting sqref="AD81">
    <cfRule type="cellIs" dxfId="0" priority="74" operator="lessThan">
      <formula>0</formula>
    </cfRule>
  </conditionalFormatting>
  <conditionalFormatting sqref="AD82">
    <cfRule type="cellIs" dxfId="0" priority="75" operator="lessThan">
      <formula>0</formula>
    </cfRule>
  </conditionalFormatting>
  <conditionalFormatting sqref="AD83">
    <cfRule type="cellIs" dxfId="0" priority="76" operator="lessThan">
      <formula>0</formula>
    </cfRule>
  </conditionalFormatting>
  <conditionalFormatting sqref="AD84">
    <cfRule type="cellIs" dxfId="0" priority="77" operator="lessThan">
      <formula>0</formula>
    </cfRule>
  </conditionalFormatting>
  <conditionalFormatting sqref="AD85">
    <cfRule type="cellIs" dxfId="0" priority="78" operator="lessThan">
      <formula>0</formula>
    </cfRule>
  </conditionalFormatting>
  <conditionalFormatting sqref="AD86">
    <cfRule type="cellIs" dxfId="0" priority="79" operator="lessThan">
      <formula>0</formula>
    </cfRule>
  </conditionalFormatting>
  <conditionalFormatting sqref="AD87">
    <cfRule type="cellIs" dxfId="0" priority="80" operator="lessThan">
      <formula>0</formula>
    </cfRule>
  </conditionalFormatting>
  <conditionalFormatting sqref="AD88">
    <cfRule type="cellIs" dxfId="0" priority="81" operator="lessThan">
      <formula>0</formula>
    </cfRule>
  </conditionalFormatting>
  <conditionalFormatting sqref="AD89">
    <cfRule type="cellIs" dxfId="0" priority="82" operator="lessThan">
      <formula>0</formula>
    </cfRule>
  </conditionalFormatting>
  <conditionalFormatting sqref="AD90">
    <cfRule type="cellIs" dxfId="0" priority="83" operator="lessThan">
      <formula>0</formula>
    </cfRule>
  </conditionalFormatting>
  <conditionalFormatting sqref="AD91">
    <cfRule type="cellIs" dxfId="0" priority="84" operator="lessThan">
      <formula>0</formula>
    </cfRule>
  </conditionalFormatting>
  <conditionalFormatting sqref="AD92">
    <cfRule type="cellIs" dxfId="0" priority="85" operator="lessThan">
      <formula>0</formula>
    </cfRule>
  </conditionalFormatting>
  <conditionalFormatting sqref="AD93">
    <cfRule type="cellIs" dxfId="0" priority="86" operator="lessThan">
      <formula>0</formula>
    </cfRule>
  </conditionalFormatting>
  <conditionalFormatting sqref="AD94">
    <cfRule type="cellIs" dxfId="0" priority="87" operator="lessThan">
      <formula>0</formula>
    </cfRule>
  </conditionalFormatting>
  <conditionalFormatting sqref="AD95">
    <cfRule type="cellIs" dxfId="0" priority="88" operator="lessThan">
      <formula>0</formula>
    </cfRule>
  </conditionalFormatting>
  <conditionalFormatting sqref="AD96">
    <cfRule type="cellIs" dxfId="0" priority="89" operator="lessThan">
      <formula>0</formula>
    </cfRule>
  </conditionalFormatting>
  <conditionalFormatting sqref="AD97">
    <cfRule type="cellIs" dxfId="0" priority="90" operator="lessThan">
      <formula>0</formula>
    </cfRule>
  </conditionalFormatting>
  <conditionalFormatting sqref="AD98">
    <cfRule type="cellIs" dxfId="0" priority="91" operator="lessThan">
      <formula>0</formula>
    </cfRule>
  </conditionalFormatting>
  <conditionalFormatting sqref="AD99">
    <cfRule type="cellIs" dxfId="0" priority="92" operator="lessThan">
      <formula>0</formula>
    </cfRule>
  </conditionalFormatting>
  <conditionalFormatting sqref="AD100">
    <cfRule type="cellIs" dxfId="0" priority="93" operator="lessThan">
      <formula>0</formula>
    </cfRule>
  </conditionalFormatting>
  <conditionalFormatting sqref="AD101">
    <cfRule type="cellIs" dxfId="0" priority="94" operator="lessThan">
      <formula>0</formula>
    </cfRule>
  </conditionalFormatting>
  <conditionalFormatting sqref="AD102">
    <cfRule type="cellIs" dxfId="0" priority="95" operator="lessThan">
      <formula>0</formula>
    </cfRule>
  </conditionalFormatting>
  <conditionalFormatting sqref="AD103">
    <cfRule type="cellIs" dxfId="0" priority="96" operator="lessThan">
      <formula>0</formula>
    </cfRule>
  </conditionalFormatting>
  <conditionalFormatting sqref="AC8">
    <cfRule type="cellIs" dxfId="1" priority="97" operator="between">
      <formula>0</formula>
      <formula>1000000</formula>
    </cfRule>
  </conditionalFormatting>
  <conditionalFormatting sqref="AC9">
    <cfRule type="cellIs" dxfId="1" priority="98" operator="between">
      <formula>0</formula>
      <formula>1000000</formula>
    </cfRule>
  </conditionalFormatting>
  <conditionalFormatting sqref="AC10">
    <cfRule type="cellIs" dxfId="1" priority="99" operator="between">
      <formula>0</formula>
      <formula>1000000</formula>
    </cfRule>
  </conditionalFormatting>
  <conditionalFormatting sqref="AC11">
    <cfRule type="cellIs" dxfId="1" priority="100" operator="between">
      <formula>0</formula>
      <formula>1000000</formula>
    </cfRule>
  </conditionalFormatting>
  <conditionalFormatting sqref="AC12">
    <cfRule type="cellIs" dxfId="1" priority="101" operator="between">
      <formula>0</formula>
      <formula>1000000</formula>
    </cfRule>
  </conditionalFormatting>
  <conditionalFormatting sqref="AC13">
    <cfRule type="cellIs" dxfId="1" priority="102" operator="between">
      <formula>0</formula>
      <formula>1000000</formula>
    </cfRule>
  </conditionalFormatting>
  <conditionalFormatting sqref="AC14">
    <cfRule type="cellIs" dxfId="1" priority="103" operator="between">
      <formula>0</formula>
      <formula>1000000</formula>
    </cfRule>
  </conditionalFormatting>
  <conditionalFormatting sqref="AC15">
    <cfRule type="cellIs" dxfId="1" priority="104" operator="between">
      <formula>0</formula>
      <formula>1000000</formula>
    </cfRule>
  </conditionalFormatting>
  <conditionalFormatting sqref="AC16">
    <cfRule type="cellIs" dxfId="1" priority="105" operator="between">
      <formula>0</formula>
      <formula>1000000</formula>
    </cfRule>
  </conditionalFormatting>
  <conditionalFormatting sqref="AC17">
    <cfRule type="cellIs" dxfId="1" priority="106" operator="between">
      <formula>0</formula>
      <formula>1000000</formula>
    </cfRule>
  </conditionalFormatting>
  <conditionalFormatting sqref="AC18">
    <cfRule type="cellIs" dxfId="1" priority="107" operator="between">
      <formula>0</formula>
      <formula>1000000</formula>
    </cfRule>
  </conditionalFormatting>
  <conditionalFormatting sqref="AC19">
    <cfRule type="cellIs" dxfId="1" priority="108" operator="between">
      <formula>0</formula>
      <formula>1000000</formula>
    </cfRule>
  </conditionalFormatting>
  <conditionalFormatting sqref="AC20">
    <cfRule type="cellIs" dxfId="1" priority="109" operator="between">
      <formula>0</formula>
      <formula>1000000</formula>
    </cfRule>
  </conditionalFormatting>
  <conditionalFormatting sqref="AC21">
    <cfRule type="cellIs" dxfId="1" priority="110" operator="between">
      <formula>0</formula>
      <formula>1000000</formula>
    </cfRule>
  </conditionalFormatting>
  <conditionalFormatting sqref="AC22">
    <cfRule type="cellIs" dxfId="1" priority="111" operator="between">
      <formula>0</formula>
      <formula>1000000</formula>
    </cfRule>
  </conditionalFormatting>
  <conditionalFormatting sqref="AC23">
    <cfRule type="cellIs" dxfId="1" priority="112" operator="between">
      <formula>0</formula>
      <formula>1000000</formula>
    </cfRule>
  </conditionalFormatting>
  <conditionalFormatting sqref="AC24">
    <cfRule type="cellIs" dxfId="1" priority="113" operator="between">
      <formula>0</formula>
      <formula>1000000</formula>
    </cfRule>
  </conditionalFormatting>
  <conditionalFormatting sqref="AC25">
    <cfRule type="cellIs" dxfId="1" priority="114" operator="between">
      <formula>0</formula>
      <formula>1000000</formula>
    </cfRule>
  </conditionalFormatting>
  <conditionalFormatting sqref="AC26">
    <cfRule type="cellIs" dxfId="1" priority="115" operator="between">
      <formula>0</formula>
      <formula>1000000</formula>
    </cfRule>
  </conditionalFormatting>
  <conditionalFormatting sqref="AC27">
    <cfRule type="cellIs" dxfId="1" priority="116" operator="between">
      <formula>0</formula>
      <formula>1000000</formula>
    </cfRule>
  </conditionalFormatting>
  <conditionalFormatting sqref="AC28">
    <cfRule type="cellIs" dxfId="1" priority="117" operator="between">
      <formula>0</formula>
      <formula>1000000</formula>
    </cfRule>
  </conditionalFormatting>
  <conditionalFormatting sqref="AC29">
    <cfRule type="cellIs" dxfId="1" priority="118" operator="between">
      <formula>0</formula>
      <formula>1000000</formula>
    </cfRule>
  </conditionalFormatting>
  <conditionalFormatting sqref="AC30">
    <cfRule type="cellIs" dxfId="1" priority="119" operator="between">
      <formula>0</formula>
      <formula>1000000</formula>
    </cfRule>
  </conditionalFormatting>
  <conditionalFormatting sqref="AC31">
    <cfRule type="cellIs" dxfId="1" priority="120" operator="between">
      <formula>0</formula>
      <formula>1000000</formula>
    </cfRule>
  </conditionalFormatting>
  <conditionalFormatting sqref="AC32">
    <cfRule type="cellIs" dxfId="1" priority="121" operator="between">
      <formula>0</formula>
      <formula>1000000</formula>
    </cfRule>
  </conditionalFormatting>
  <conditionalFormatting sqref="AC33">
    <cfRule type="cellIs" dxfId="1" priority="122" operator="between">
      <formula>0</formula>
      <formula>1000000</formula>
    </cfRule>
  </conditionalFormatting>
  <conditionalFormatting sqref="AC34">
    <cfRule type="cellIs" dxfId="1" priority="123" operator="between">
      <formula>0</formula>
      <formula>1000000</formula>
    </cfRule>
  </conditionalFormatting>
  <conditionalFormatting sqref="AC35">
    <cfRule type="cellIs" dxfId="1" priority="124" operator="between">
      <formula>0</formula>
      <formula>1000000</formula>
    </cfRule>
  </conditionalFormatting>
  <conditionalFormatting sqref="AC36">
    <cfRule type="cellIs" dxfId="1" priority="125" operator="between">
      <formula>0</formula>
      <formula>1000000</formula>
    </cfRule>
  </conditionalFormatting>
  <conditionalFormatting sqref="AC37">
    <cfRule type="cellIs" dxfId="1" priority="126" operator="between">
      <formula>0</formula>
      <formula>1000000</formula>
    </cfRule>
  </conditionalFormatting>
  <conditionalFormatting sqref="AC38">
    <cfRule type="cellIs" dxfId="1" priority="127" operator="between">
      <formula>0</formula>
      <formula>1000000</formula>
    </cfRule>
  </conditionalFormatting>
  <conditionalFormatting sqref="AC39">
    <cfRule type="cellIs" dxfId="1" priority="128" operator="between">
      <formula>0</formula>
      <formula>1000000</formula>
    </cfRule>
  </conditionalFormatting>
  <conditionalFormatting sqref="AC40">
    <cfRule type="cellIs" dxfId="1" priority="129" operator="between">
      <formula>0</formula>
      <formula>1000000</formula>
    </cfRule>
  </conditionalFormatting>
  <conditionalFormatting sqref="AC41">
    <cfRule type="cellIs" dxfId="1" priority="130" operator="between">
      <formula>0</formula>
      <formula>1000000</formula>
    </cfRule>
  </conditionalFormatting>
  <conditionalFormatting sqref="AC42">
    <cfRule type="cellIs" dxfId="1" priority="131" operator="between">
      <formula>0</formula>
      <formula>1000000</formula>
    </cfRule>
  </conditionalFormatting>
  <conditionalFormatting sqref="AC43">
    <cfRule type="cellIs" dxfId="1" priority="132" operator="between">
      <formula>0</formula>
      <formula>1000000</formula>
    </cfRule>
  </conditionalFormatting>
  <conditionalFormatting sqref="AC44">
    <cfRule type="cellIs" dxfId="1" priority="133" operator="between">
      <formula>0</formula>
      <formula>1000000</formula>
    </cfRule>
  </conditionalFormatting>
  <conditionalFormatting sqref="AC45">
    <cfRule type="cellIs" dxfId="1" priority="134" operator="between">
      <formula>0</formula>
      <formula>1000000</formula>
    </cfRule>
  </conditionalFormatting>
  <conditionalFormatting sqref="AC46">
    <cfRule type="cellIs" dxfId="1" priority="135" operator="between">
      <formula>0</formula>
      <formula>1000000</formula>
    </cfRule>
  </conditionalFormatting>
  <conditionalFormatting sqref="AC47">
    <cfRule type="cellIs" dxfId="1" priority="136" operator="between">
      <formula>0</formula>
      <formula>1000000</formula>
    </cfRule>
  </conditionalFormatting>
  <conditionalFormatting sqref="AC48">
    <cfRule type="cellIs" dxfId="1" priority="137" operator="between">
      <formula>0</formula>
      <formula>1000000</formula>
    </cfRule>
  </conditionalFormatting>
  <conditionalFormatting sqref="AC49">
    <cfRule type="cellIs" dxfId="1" priority="138" operator="between">
      <formula>0</formula>
      <formula>1000000</formula>
    </cfRule>
  </conditionalFormatting>
  <conditionalFormatting sqref="AC50">
    <cfRule type="cellIs" dxfId="1" priority="139" operator="between">
      <formula>0</formula>
      <formula>1000000</formula>
    </cfRule>
  </conditionalFormatting>
  <conditionalFormatting sqref="AC51">
    <cfRule type="cellIs" dxfId="1" priority="140" operator="between">
      <formula>0</formula>
      <formula>1000000</formula>
    </cfRule>
  </conditionalFormatting>
  <conditionalFormatting sqref="AC52">
    <cfRule type="cellIs" dxfId="1" priority="141" operator="between">
      <formula>0</formula>
      <formula>1000000</formula>
    </cfRule>
  </conditionalFormatting>
  <conditionalFormatting sqref="AC53">
    <cfRule type="cellIs" dxfId="1" priority="142" operator="between">
      <formula>0</formula>
      <formula>1000000</formula>
    </cfRule>
  </conditionalFormatting>
  <conditionalFormatting sqref="AC54">
    <cfRule type="cellIs" dxfId="1" priority="143" operator="between">
      <formula>0</formula>
      <formula>1000000</formula>
    </cfRule>
  </conditionalFormatting>
  <conditionalFormatting sqref="AC55">
    <cfRule type="cellIs" dxfId="1" priority="144" operator="between">
      <formula>0</formula>
      <formula>1000000</formula>
    </cfRule>
  </conditionalFormatting>
  <conditionalFormatting sqref="AC56">
    <cfRule type="cellIs" dxfId="1" priority="145" operator="between">
      <formula>0</formula>
      <formula>1000000</formula>
    </cfRule>
  </conditionalFormatting>
  <conditionalFormatting sqref="AC57">
    <cfRule type="cellIs" dxfId="1" priority="146" operator="between">
      <formula>0</formula>
      <formula>1000000</formula>
    </cfRule>
  </conditionalFormatting>
  <conditionalFormatting sqref="AC58">
    <cfRule type="cellIs" dxfId="1" priority="147" operator="between">
      <formula>0</formula>
      <formula>1000000</formula>
    </cfRule>
  </conditionalFormatting>
  <conditionalFormatting sqref="AC59">
    <cfRule type="cellIs" dxfId="1" priority="148" operator="between">
      <formula>0</formula>
      <formula>1000000</formula>
    </cfRule>
  </conditionalFormatting>
  <conditionalFormatting sqref="AC60">
    <cfRule type="cellIs" dxfId="1" priority="149" operator="between">
      <formula>0</formula>
      <formula>1000000</formula>
    </cfRule>
  </conditionalFormatting>
  <conditionalFormatting sqref="AC61">
    <cfRule type="cellIs" dxfId="1" priority="150" operator="between">
      <formula>0</formula>
      <formula>1000000</formula>
    </cfRule>
  </conditionalFormatting>
  <conditionalFormatting sqref="AC62">
    <cfRule type="cellIs" dxfId="1" priority="151" operator="between">
      <formula>0</formula>
      <formula>1000000</formula>
    </cfRule>
  </conditionalFormatting>
  <conditionalFormatting sqref="AC63">
    <cfRule type="cellIs" dxfId="1" priority="152" operator="between">
      <formula>0</formula>
      <formula>1000000</formula>
    </cfRule>
  </conditionalFormatting>
  <conditionalFormatting sqref="AC64">
    <cfRule type="cellIs" dxfId="1" priority="153" operator="between">
      <formula>0</formula>
      <formula>1000000</formula>
    </cfRule>
  </conditionalFormatting>
  <conditionalFormatting sqref="AC65">
    <cfRule type="cellIs" dxfId="1" priority="154" operator="between">
      <formula>0</formula>
      <formula>1000000</formula>
    </cfRule>
  </conditionalFormatting>
  <conditionalFormatting sqref="AC66">
    <cfRule type="cellIs" dxfId="1" priority="155" operator="between">
      <formula>0</formula>
      <formula>1000000</formula>
    </cfRule>
  </conditionalFormatting>
  <conditionalFormatting sqref="AC67">
    <cfRule type="cellIs" dxfId="1" priority="156" operator="between">
      <formula>0</formula>
      <formula>1000000</formula>
    </cfRule>
  </conditionalFormatting>
  <conditionalFormatting sqref="AC68">
    <cfRule type="cellIs" dxfId="1" priority="157" operator="between">
      <formula>0</formula>
      <formula>1000000</formula>
    </cfRule>
  </conditionalFormatting>
  <conditionalFormatting sqref="AC69">
    <cfRule type="cellIs" dxfId="1" priority="158" operator="between">
      <formula>0</formula>
      <formula>1000000</formula>
    </cfRule>
  </conditionalFormatting>
  <conditionalFormatting sqref="AC70">
    <cfRule type="cellIs" dxfId="1" priority="159" operator="between">
      <formula>0</formula>
      <formula>1000000</formula>
    </cfRule>
  </conditionalFormatting>
  <conditionalFormatting sqref="AC71">
    <cfRule type="cellIs" dxfId="1" priority="160" operator="between">
      <formula>0</formula>
      <formula>1000000</formula>
    </cfRule>
  </conditionalFormatting>
  <conditionalFormatting sqref="AC72">
    <cfRule type="cellIs" dxfId="1" priority="161" operator="between">
      <formula>0</formula>
      <formula>1000000</formula>
    </cfRule>
  </conditionalFormatting>
  <conditionalFormatting sqref="AC73">
    <cfRule type="cellIs" dxfId="1" priority="162" operator="between">
      <formula>0</formula>
      <formula>1000000</formula>
    </cfRule>
  </conditionalFormatting>
  <conditionalFormatting sqref="AC74">
    <cfRule type="cellIs" dxfId="1" priority="163" operator="between">
      <formula>0</formula>
      <formula>1000000</formula>
    </cfRule>
  </conditionalFormatting>
  <conditionalFormatting sqref="AC75">
    <cfRule type="cellIs" dxfId="1" priority="164" operator="between">
      <formula>0</formula>
      <formula>1000000</formula>
    </cfRule>
  </conditionalFormatting>
  <conditionalFormatting sqref="AC76">
    <cfRule type="cellIs" dxfId="1" priority="165" operator="between">
      <formula>0</formula>
      <formula>1000000</formula>
    </cfRule>
  </conditionalFormatting>
  <conditionalFormatting sqref="AC77">
    <cfRule type="cellIs" dxfId="1" priority="166" operator="between">
      <formula>0</formula>
      <formula>1000000</formula>
    </cfRule>
  </conditionalFormatting>
  <conditionalFormatting sqref="AC78">
    <cfRule type="cellIs" dxfId="1" priority="167" operator="between">
      <formula>0</formula>
      <formula>1000000</formula>
    </cfRule>
  </conditionalFormatting>
  <conditionalFormatting sqref="AC79">
    <cfRule type="cellIs" dxfId="1" priority="168" operator="between">
      <formula>0</formula>
      <formula>1000000</formula>
    </cfRule>
  </conditionalFormatting>
  <conditionalFormatting sqref="AC80">
    <cfRule type="cellIs" dxfId="1" priority="169" operator="between">
      <formula>0</formula>
      <formula>1000000</formula>
    </cfRule>
  </conditionalFormatting>
  <conditionalFormatting sqref="AC81">
    <cfRule type="cellIs" dxfId="1" priority="170" operator="between">
      <formula>0</formula>
      <formula>1000000</formula>
    </cfRule>
  </conditionalFormatting>
  <conditionalFormatting sqref="AC82">
    <cfRule type="cellIs" dxfId="1" priority="171" operator="between">
      <formula>0</formula>
      <formula>1000000</formula>
    </cfRule>
  </conditionalFormatting>
  <conditionalFormatting sqref="AC83">
    <cfRule type="cellIs" dxfId="1" priority="172" operator="between">
      <formula>0</formula>
      <formula>1000000</formula>
    </cfRule>
  </conditionalFormatting>
  <conditionalFormatting sqref="AC84">
    <cfRule type="cellIs" dxfId="1" priority="173" operator="between">
      <formula>0</formula>
      <formula>1000000</formula>
    </cfRule>
  </conditionalFormatting>
  <conditionalFormatting sqref="AC85">
    <cfRule type="cellIs" dxfId="1" priority="174" operator="between">
      <formula>0</formula>
      <formula>1000000</formula>
    </cfRule>
  </conditionalFormatting>
  <conditionalFormatting sqref="AC86">
    <cfRule type="cellIs" dxfId="1" priority="175" operator="between">
      <formula>0</formula>
      <formula>1000000</formula>
    </cfRule>
  </conditionalFormatting>
  <conditionalFormatting sqref="AC87">
    <cfRule type="cellIs" dxfId="1" priority="176" operator="between">
      <formula>0</formula>
      <formula>1000000</formula>
    </cfRule>
  </conditionalFormatting>
  <conditionalFormatting sqref="AC88">
    <cfRule type="cellIs" dxfId="1" priority="177" operator="between">
      <formula>0</formula>
      <formula>1000000</formula>
    </cfRule>
  </conditionalFormatting>
  <conditionalFormatting sqref="AC89">
    <cfRule type="cellIs" dxfId="1" priority="178" operator="between">
      <formula>0</formula>
      <formula>1000000</formula>
    </cfRule>
  </conditionalFormatting>
  <conditionalFormatting sqref="AC90">
    <cfRule type="cellIs" dxfId="1" priority="179" operator="between">
      <formula>0</formula>
      <formula>1000000</formula>
    </cfRule>
  </conditionalFormatting>
  <conditionalFormatting sqref="AC91">
    <cfRule type="cellIs" dxfId="1" priority="180" operator="between">
      <formula>0</formula>
      <formula>1000000</formula>
    </cfRule>
  </conditionalFormatting>
  <conditionalFormatting sqref="AC92">
    <cfRule type="cellIs" dxfId="1" priority="181" operator="between">
      <formula>0</formula>
      <formula>1000000</formula>
    </cfRule>
  </conditionalFormatting>
  <conditionalFormatting sqref="AC93">
    <cfRule type="cellIs" dxfId="1" priority="182" operator="between">
      <formula>0</formula>
      <formula>1000000</formula>
    </cfRule>
  </conditionalFormatting>
  <conditionalFormatting sqref="AC94">
    <cfRule type="cellIs" dxfId="1" priority="183" operator="between">
      <formula>0</formula>
      <formula>1000000</formula>
    </cfRule>
  </conditionalFormatting>
  <conditionalFormatting sqref="AC95">
    <cfRule type="cellIs" dxfId="1" priority="184" operator="between">
      <formula>0</formula>
      <formula>1000000</formula>
    </cfRule>
  </conditionalFormatting>
  <conditionalFormatting sqref="AC96">
    <cfRule type="cellIs" dxfId="1" priority="185" operator="between">
      <formula>0</formula>
      <formula>1000000</formula>
    </cfRule>
  </conditionalFormatting>
  <conditionalFormatting sqref="AC97">
    <cfRule type="cellIs" dxfId="1" priority="186" operator="between">
      <formula>0</formula>
      <formula>1000000</formula>
    </cfRule>
  </conditionalFormatting>
  <conditionalFormatting sqref="AC98">
    <cfRule type="cellIs" dxfId="1" priority="187" operator="between">
      <formula>0</formula>
      <formula>1000000</formula>
    </cfRule>
  </conditionalFormatting>
  <conditionalFormatting sqref="AC99">
    <cfRule type="cellIs" dxfId="1" priority="188" operator="between">
      <formula>0</formula>
      <formula>1000000</formula>
    </cfRule>
  </conditionalFormatting>
  <conditionalFormatting sqref="AC100">
    <cfRule type="cellIs" dxfId="1" priority="189" operator="between">
      <formula>0</formula>
      <formula>1000000</formula>
    </cfRule>
  </conditionalFormatting>
  <conditionalFormatting sqref="AC101">
    <cfRule type="cellIs" dxfId="1" priority="190" operator="between">
      <formula>0</formula>
      <formula>1000000</formula>
    </cfRule>
  </conditionalFormatting>
  <conditionalFormatting sqref="AC102">
    <cfRule type="cellIs" dxfId="1" priority="191" operator="between">
      <formula>0</formula>
      <formula>1000000</formula>
    </cfRule>
  </conditionalFormatting>
  <conditionalFormatting sqref="AC103">
    <cfRule type="cellIs" dxfId="1" priority="192" operator="between">
      <formula>0</formula>
      <formula>1000000</formula>
    </cfRule>
  </conditionalFormatting>
  <conditionalFormatting sqref="M8">
    <cfRule type="cellIs" dxfId="2" priority="193" operator="greaterThan">
      <formula>0</formula>
    </cfRule>
  </conditionalFormatting>
  <conditionalFormatting sqref="M9">
    <cfRule type="cellIs" dxfId="2" priority="194" operator="greaterThan">
      <formula>0</formula>
    </cfRule>
  </conditionalFormatting>
  <conditionalFormatting sqref="M10">
    <cfRule type="cellIs" dxfId="2" priority="195" operator="greaterThan">
      <formula>0</formula>
    </cfRule>
  </conditionalFormatting>
  <conditionalFormatting sqref="M11">
    <cfRule type="cellIs" dxfId="2" priority="196" operator="greaterThan">
      <formula>0</formula>
    </cfRule>
  </conditionalFormatting>
  <conditionalFormatting sqref="M12">
    <cfRule type="cellIs" dxfId="2" priority="197" operator="greaterThan">
      <formula>0</formula>
    </cfRule>
  </conditionalFormatting>
  <conditionalFormatting sqref="M13">
    <cfRule type="cellIs" dxfId="2" priority="198" operator="greaterThan">
      <formula>0</formula>
    </cfRule>
  </conditionalFormatting>
  <conditionalFormatting sqref="M14">
    <cfRule type="cellIs" dxfId="2" priority="199" operator="greaterThan">
      <formula>0</formula>
    </cfRule>
  </conditionalFormatting>
  <conditionalFormatting sqref="M15">
    <cfRule type="cellIs" dxfId="2" priority="200" operator="greaterThan">
      <formula>0</formula>
    </cfRule>
  </conditionalFormatting>
  <conditionalFormatting sqref="M16">
    <cfRule type="cellIs" dxfId="2" priority="201" operator="greaterThan">
      <formula>0</formula>
    </cfRule>
  </conditionalFormatting>
  <conditionalFormatting sqref="M17">
    <cfRule type="cellIs" dxfId="2" priority="202" operator="greaterThan">
      <formula>0</formula>
    </cfRule>
  </conditionalFormatting>
  <conditionalFormatting sqref="M18">
    <cfRule type="cellIs" dxfId="2" priority="203" operator="greaterThan">
      <formula>0</formula>
    </cfRule>
  </conditionalFormatting>
  <conditionalFormatting sqref="M19">
    <cfRule type="cellIs" dxfId="2" priority="204" operator="greaterThan">
      <formula>0</formula>
    </cfRule>
  </conditionalFormatting>
  <conditionalFormatting sqref="M20">
    <cfRule type="cellIs" dxfId="2" priority="205" operator="greaterThan">
      <formula>0</formula>
    </cfRule>
  </conditionalFormatting>
  <conditionalFormatting sqref="M21">
    <cfRule type="cellIs" dxfId="2" priority="206" operator="greaterThan">
      <formula>0</formula>
    </cfRule>
  </conditionalFormatting>
  <conditionalFormatting sqref="M22">
    <cfRule type="cellIs" dxfId="2" priority="207" operator="greaterThan">
      <formula>0</formula>
    </cfRule>
  </conditionalFormatting>
  <conditionalFormatting sqref="M23">
    <cfRule type="cellIs" dxfId="2" priority="208" operator="greaterThan">
      <formula>0</formula>
    </cfRule>
  </conditionalFormatting>
  <conditionalFormatting sqref="M24">
    <cfRule type="cellIs" dxfId="2" priority="209" operator="greaterThan">
      <formula>0</formula>
    </cfRule>
  </conditionalFormatting>
  <conditionalFormatting sqref="M25">
    <cfRule type="cellIs" dxfId="2" priority="210" operator="greaterThan">
      <formula>0</formula>
    </cfRule>
  </conditionalFormatting>
  <conditionalFormatting sqref="M26">
    <cfRule type="cellIs" dxfId="2" priority="211" operator="greaterThan">
      <formula>0</formula>
    </cfRule>
  </conditionalFormatting>
  <conditionalFormatting sqref="M27">
    <cfRule type="cellIs" dxfId="2" priority="212" operator="greaterThan">
      <formula>0</formula>
    </cfRule>
  </conditionalFormatting>
  <conditionalFormatting sqref="M28">
    <cfRule type="cellIs" dxfId="2" priority="213" operator="greaterThan">
      <formula>0</formula>
    </cfRule>
  </conditionalFormatting>
  <conditionalFormatting sqref="M29">
    <cfRule type="cellIs" dxfId="2" priority="214" operator="greaterThan">
      <formula>0</formula>
    </cfRule>
  </conditionalFormatting>
  <conditionalFormatting sqref="M30">
    <cfRule type="cellIs" dxfId="2" priority="215" operator="greaterThan">
      <formula>0</formula>
    </cfRule>
  </conditionalFormatting>
  <conditionalFormatting sqref="M31">
    <cfRule type="cellIs" dxfId="2" priority="216" operator="greaterThan">
      <formula>0</formula>
    </cfRule>
  </conditionalFormatting>
  <conditionalFormatting sqref="M32">
    <cfRule type="cellIs" dxfId="2" priority="217" operator="greaterThan">
      <formula>0</formula>
    </cfRule>
  </conditionalFormatting>
  <conditionalFormatting sqref="M33">
    <cfRule type="cellIs" dxfId="2" priority="218" operator="greaterThan">
      <formula>0</formula>
    </cfRule>
  </conditionalFormatting>
  <conditionalFormatting sqref="M34">
    <cfRule type="cellIs" dxfId="2" priority="219" operator="greaterThan">
      <formula>0</formula>
    </cfRule>
  </conditionalFormatting>
  <conditionalFormatting sqref="M35">
    <cfRule type="cellIs" dxfId="2" priority="220" operator="greaterThan">
      <formula>0</formula>
    </cfRule>
  </conditionalFormatting>
  <conditionalFormatting sqref="M36">
    <cfRule type="cellIs" dxfId="2" priority="221" operator="greaterThan">
      <formula>0</formula>
    </cfRule>
  </conditionalFormatting>
  <conditionalFormatting sqref="M37">
    <cfRule type="cellIs" dxfId="2" priority="222" operator="greaterThan">
      <formula>0</formula>
    </cfRule>
  </conditionalFormatting>
  <conditionalFormatting sqref="M38">
    <cfRule type="cellIs" dxfId="2" priority="223" operator="greaterThan">
      <formula>0</formula>
    </cfRule>
  </conditionalFormatting>
  <conditionalFormatting sqref="M39">
    <cfRule type="cellIs" dxfId="2" priority="224" operator="greaterThan">
      <formula>0</formula>
    </cfRule>
  </conditionalFormatting>
  <conditionalFormatting sqref="M40">
    <cfRule type="cellIs" dxfId="2" priority="225" operator="greaterThan">
      <formula>0</formula>
    </cfRule>
  </conditionalFormatting>
  <conditionalFormatting sqref="M41">
    <cfRule type="cellIs" dxfId="2" priority="226" operator="greaterThan">
      <formula>0</formula>
    </cfRule>
  </conditionalFormatting>
  <conditionalFormatting sqref="M42">
    <cfRule type="cellIs" dxfId="2" priority="227" operator="greaterThan">
      <formula>0</formula>
    </cfRule>
  </conditionalFormatting>
  <conditionalFormatting sqref="M43">
    <cfRule type="cellIs" dxfId="2" priority="228" operator="greaterThan">
      <formula>0</formula>
    </cfRule>
  </conditionalFormatting>
  <conditionalFormatting sqref="M44">
    <cfRule type="cellIs" dxfId="2" priority="229" operator="greaterThan">
      <formula>0</formula>
    </cfRule>
  </conditionalFormatting>
  <conditionalFormatting sqref="M45">
    <cfRule type="cellIs" dxfId="2" priority="230" operator="greaterThan">
      <formula>0</formula>
    </cfRule>
  </conditionalFormatting>
  <conditionalFormatting sqref="M46">
    <cfRule type="cellIs" dxfId="2" priority="231" operator="greaterThan">
      <formula>0</formula>
    </cfRule>
  </conditionalFormatting>
  <conditionalFormatting sqref="M47">
    <cfRule type="cellIs" dxfId="2" priority="232" operator="greaterThan">
      <formula>0</formula>
    </cfRule>
  </conditionalFormatting>
  <conditionalFormatting sqref="M48">
    <cfRule type="cellIs" dxfId="2" priority="233" operator="greaterThan">
      <formula>0</formula>
    </cfRule>
  </conditionalFormatting>
  <conditionalFormatting sqref="M49">
    <cfRule type="cellIs" dxfId="2" priority="234" operator="greaterThan">
      <formula>0</formula>
    </cfRule>
  </conditionalFormatting>
  <conditionalFormatting sqref="M50">
    <cfRule type="cellIs" dxfId="2" priority="235" operator="greaterThan">
      <formula>0</formula>
    </cfRule>
  </conditionalFormatting>
  <conditionalFormatting sqref="M51">
    <cfRule type="cellIs" dxfId="2" priority="236" operator="greaterThan">
      <formula>0</formula>
    </cfRule>
  </conditionalFormatting>
  <conditionalFormatting sqref="M52">
    <cfRule type="cellIs" dxfId="2" priority="237" operator="greaterThan">
      <formula>0</formula>
    </cfRule>
  </conditionalFormatting>
  <conditionalFormatting sqref="M53">
    <cfRule type="cellIs" dxfId="2" priority="238" operator="greaterThan">
      <formula>0</formula>
    </cfRule>
  </conditionalFormatting>
  <conditionalFormatting sqref="M54">
    <cfRule type="cellIs" dxfId="2" priority="239" operator="greaterThan">
      <formula>0</formula>
    </cfRule>
  </conditionalFormatting>
  <conditionalFormatting sqref="M55">
    <cfRule type="cellIs" dxfId="2" priority="240" operator="greaterThan">
      <formula>0</formula>
    </cfRule>
  </conditionalFormatting>
  <conditionalFormatting sqref="M56">
    <cfRule type="cellIs" dxfId="2" priority="241" operator="greaterThan">
      <formula>0</formula>
    </cfRule>
  </conditionalFormatting>
  <conditionalFormatting sqref="M57">
    <cfRule type="cellIs" dxfId="2" priority="242" operator="greaterThan">
      <formula>0</formula>
    </cfRule>
  </conditionalFormatting>
  <conditionalFormatting sqref="M58">
    <cfRule type="cellIs" dxfId="2" priority="243" operator="greaterThan">
      <formula>0</formula>
    </cfRule>
  </conditionalFormatting>
  <conditionalFormatting sqref="M59">
    <cfRule type="cellIs" dxfId="2" priority="244" operator="greaterThan">
      <formula>0</formula>
    </cfRule>
  </conditionalFormatting>
  <conditionalFormatting sqref="M60">
    <cfRule type="cellIs" dxfId="2" priority="245" operator="greaterThan">
      <formula>0</formula>
    </cfRule>
  </conditionalFormatting>
  <conditionalFormatting sqref="M61">
    <cfRule type="cellIs" dxfId="2" priority="246" operator="greaterThan">
      <formula>0</formula>
    </cfRule>
  </conditionalFormatting>
  <conditionalFormatting sqref="M62">
    <cfRule type="cellIs" dxfId="2" priority="247" operator="greaterThan">
      <formula>0</formula>
    </cfRule>
  </conditionalFormatting>
  <conditionalFormatting sqref="M63">
    <cfRule type="cellIs" dxfId="2" priority="248" operator="greaterThan">
      <formula>0</formula>
    </cfRule>
  </conditionalFormatting>
  <conditionalFormatting sqref="M64">
    <cfRule type="cellIs" dxfId="2" priority="249" operator="greaterThan">
      <formula>0</formula>
    </cfRule>
  </conditionalFormatting>
  <conditionalFormatting sqref="M65">
    <cfRule type="cellIs" dxfId="2" priority="250" operator="greaterThan">
      <formula>0</formula>
    </cfRule>
  </conditionalFormatting>
  <conditionalFormatting sqref="M66">
    <cfRule type="cellIs" dxfId="2" priority="251" operator="greaterThan">
      <formula>0</formula>
    </cfRule>
  </conditionalFormatting>
  <conditionalFormatting sqref="M67">
    <cfRule type="cellIs" dxfId="2" priority="252" operator="greaterThan">
      <formula>0</formula>
    </cfRule>
  </conditionalFormatting>
  <conditionalFormatting sqref="M68">
    <cfRule type="cellIs" dxfId="2" priority="253" operator="greaterThan">
      <formula>0</formula>
    </cfRule>
  </conditionalFormatting>
  <conditionalFormatting sqref="M69">
    <cfRule type="cellIs" dxfId="2" priority="254" operator="greaterThan">
      <formula>0</formula>
    </cfRule>
  </conditionalFormatting>
  <conditionalFormatting sqref="M70">
    <cfRule type="cellIs" dxfId="2" priority="255" operator="greaterThan">
      <formula>0</formula>
    </cfRule>
  </conditionalFormatting>
  <conditionalFormatting sqref="M71">
    <cfRule type="cellIs" dxfId="2" priority="256" operator="greaterThan">
      <formula>0</formula>
    </cfRule>
  </conditionalFormatting>
  <conditionalFormatting sqref="M72">
    <cfRule type="cellIs" dxfId="2" priority="257" operator="greaterThan">
      <formula>0</formula>
    </cfRule>
  </conditionalFormatting>
  <conditionalFormatting sqref="M73">
    <cfRule type="cellIs" dxfId="2" priority="258" operator="greaterThan">
      <formula>0</formula>
    </cfRule>
  </conditionalFormatting>
  <conditionalFormatting sqref="M74">
    <cfRule type="cellIs" dxfId="2" priority="259" operator="greaterThan">
      <formula>0</formula>
    </cfRule>
  </conditionalFormatting>
  <conditionalFormatting sqref="M75">
    <cfRule type="cellIs" dxfId="2" priority="260" operator="greaterThan">
      <formula>0</formula>
    </cfRule>
  </conditionalFormatting>
  <conditionalFormatting sqref="M76">
    <cfRule type="cellIs" dxfId="2" priority="261" operator="greaterThan">
      <formula>0</formula>
    </cfRule>
  </conditionalFormatting>
  <conditionalFormatting sqref="M77">
    <cfRule type="cellIs" dxfId="2" priority="262" operator="greaterThan">
      <formula>0</formula>
    </cfRule>
  </conditionalFormatting>
  <conditionalFormatting sqref="M78">
    <cfRule type="cellIs" dxfId="2" priority="263" operator="greaterThan">
      <formula>0</formula>
    </cfRule>
  </conditionalFormatting>
  <conditionalFormatting sqref="M79">
    <cfRule type="cellIs" dxfId="2" priority="264" operator="greaterThan">
      <formula>0</formula>
    </cfRule>
  </conditionalFormatting>
  <conditionalFormatting sqref="M80">
    <cfRule type="cellIs" dxfId="2" priority="265" operator="greaterThan">
      <formula>0</formula>
    </cfRule>
  </conditionalFormatting>
  <conditionalFormatting sqref="M81">
    <cfRule type="cellIs" dxfId="2" priority="266" operator="greaterThan">
      <formula>0</formula>
    </cfRule>
  </conditionalFormatting>
  <conditionalFormatting sqref="M82">
    <cfRule type="cellIs" dxfId="2" priority="267" operator="greaterThan">
      <formula>0</formula>
    </cfRule>
  </conditionalFormatting>
  <conditionalFormatting sqref="M83">
    <cfRule type="cellIs" dxfId="2" priority="268" operator="greaterThan">
      <formula>0</formula>
    </cfRule>
  </conditionalFormatting>
  <conditionalFormatting sqref="M84">
    <cfRule type="cellIs" dxfId="2" priority="269" operator="greaterThan">
      <formula>0</formula>
    </cfRule>
  </conditionalFormatting>
  <conditionalFormatting sqref="M85">
    <cfRule type="cellIs" dxfId="2" priority="270" operator="greaterThan">
      <formula>0</formula>
    </cfRule>
  </conditionalFormatting>
  <conditionalFormatting sqref="M86">
    <cfRule type="cellIs" dxfId="2" priority="271" operator="greaterThan">
      <formula>0</formula>
    </cfRule>
  </conditionalFormatting>
  <conditionalFormatting sqref="M87">
    <cfRule type="cellIs" dxfId="2" priority="272" operator="greaterThan">
      <formula>0</formula>
    </cfRule>
  </conditionalFormatting>
  <conditionalFormatting sqref="M88">
    <cfRule type="cellIs" dxfId="2" priority="273" operator="greaterThan">
      <formula>0</formula>
    </cfRule>
  </conditionalFormatting>
  <conditionalFormatting sqref="M89">
    <cfRule type="cellIs" dxfId="2" priority="274" operator="greaterThan">
      <formula>0</formula>
    </cfRule>
  </conditionalFormatting>
  <conditionalFormatting sqref="M90">
    <cfRule type="cellIs" dxfId="2" priority="275" operator="greaterThan">
      <formula>0</formula>
    </cfRule>
  </conditionalFormatting>
  <conditionalFormatting sqref="M91">
    <cfRule type="cellIs" dxfId="2" priority="276" operator="greaterThan">
      <formula>0</formula>
    </cfRule>
  </conditionalFormatting>
  <conditionalFormatting sqref="M92">
    <cfRule type="cellIs" dxfId="2" priority="277" operator="greaterThan">
      <formula>0</formula>
    </cfRule>
  </conditionalFormatting>
  <conditionalFormatting sqref="M93">
    <cfRule type="cellIs" dxfId="2" priority="278" operator="greaterThan">
      <formula>0</formula>
    </cfRule>
  </conditionalFormatting>
  <conditionalFormatting sqref="M94">
    <cfRule type="cellIs" dxfId="2" priority="279" operator="greaterThan">
      <formula>0</formula>
    </cfRule>
  </conditionalFormatting>
  <conditionalFormatting sqref="M95">
    <cfRule type="cellIs" dxfId="2" priority="280" operator="greaterThan">
      <formula>0</formula>
    </cfRule>
  </conditionalFormatting>
  <conditionalFormatting sqref="M96">
    <cfRule type="cellIs" dxfId="2" priority="281" operator="greaterThan">
      <formula>0</formula>
    </cfRule>
  </conditionalFormatting>
  <conditionalFormatting sqref="M97">
    <cfRule type="cellIs" dxfId="2" priority="282" operator="greaterThan">
      <formula>0</formula>
    </cfRule>
  </conditionalFormatting>
  <conditionalFormatting sqref="M98">
    <cfRule type="cellIs" dxfId="2" priority="283" operator="greaterThan">
      <formula>0</formula>
    </cfRule>
  </conditionalFormatting>
  <conditionalFormatting sqref="M99">
    <cfRule type="cellIs" dxfId="2" priority="284" operator="greaterThan">
      <formula>0</formula>
    </cfRule>
  </conditionalFormatting>
  <conditionalFormatting sqref="M100">
    <cfRule type="cellIs" dxfId="2" priority="285" operator="greaterThan">
      <formula>0</formula>
    </cfRule>
  </conditionalFormatting>
  <conditionalFormatting sqref="M101">
    <cfRule type="cellIs" dxfId="2" priority="286" operator="greaterThan">
      <formula>0</formula>
    </cfRule>
  </conditionalFormatting>
  <conditionalFormatting sqref="M102">
    <cfRule type="cellIs" dxfId="2" priority="287" operator="greaterThan">
      <formula>0</formula>
    </cfRule>
  </conditionalFormatting>
  <conditionalFormatting sqref="M103">
    <cfRule type="cellIs" dxfId="2" priority="288" operator="greaterThan">
      <formula>0</formula>
    </cfRule>
  </conditionalFormatting>
  <conditionalFormatting sqref="M104">
    <cfRule type="cellIs" dxfId="2" priority="289" operator="greaterThan">
      <formula>0</formula>
    </cfRule>
  </conditionalFormatting>
  <conditionalFormatting sqref="P8">
    <cfRule type="cellIs" dxfId="2" priority="290" operator="greaterThan">
      <formula>0</formula>
    </cfRule>
  </conditionalFormatting>
  <conditionalFormatting sqref="P9">
    <cfRule type="cellIs" dxfId="2" priority="291" operator="greaterThan">
      <formula>0</formula>
    </cfRule>
  </conditionalFormatting>
  <conditionalFormatting sqref="P10">
    <cfRule type="cellIs" dxfId="2" priority="292" operator="greaterThan">
      <formula>0</formula>
    </cfRule>
  </conditionalFormatting>
  <conditionalFormatting sqref="P11">
    <cfRule type="cellIs" dxfId="2" priority="293" operator="greaterThan">
      <formula>0</formula>
    </cfRule>
  </conditionalFormatting>
  <conditionalFormatting sqref="P12">
    <cfRule type="cellIs" dxfId="2" priority="294" operator="greaterThan">
      <formula>0</formula>
    </cfRule>
  </conditionalFormatting>
  <conditionalFormatting sqref="P13">
    <cfRule type="cellIs" dxfId="2" priority="295" operator="greaterThan">
      <formula>0</formula>
    </cfRule>
  </conditionalFormatting>
  <conditionalFormatting sqref="P14">
    <cfRule type="cellIs" dxfId="2" priority="296" operator="greaterThan">
      <formula>0</formula>
    </cfRule>
  </conditionalFormatting>
  <conditionalFormatting sqref="P15">
    <cfRule type="cellIs" dxfId="2" priority="297" operator="greaterThan">
      <formula>0</formula>
    </cfRule>
  </conditionalFormatting>
  <conditionalFormatting sqref="P16">
    <cfRule type="cellIs" dxfId="2" priority="298" operator="greaterThan">
      <formula>0</formula>
    </cfRule>
  </conditionalFormatting>
  <conditionalFormatting sqref="P17">
    <cfRule type="cellIs" dxfId="2" priority="299" operator="greaterThan">
      <formula>0</formula>
    </cfRule>
  </conditionalFormatting>
  <conditionalFormatting sqref="P18">
    <cfRule type="cellIs" dxfId="2" priority="300" operator="greaterThan">
      <formula>0</formula>
    </cfRule>
  </conditionalFormatting>
  <conditionalFormatting sqref="P19">
    <cfRule type="cellIs" dxfId="2" priority="301" operator="greaterThan">
      <formula>0</formula>
    </cfRule>
  </conditionalFormatting>
  <conditionalFormatting sqref="P20">
    <cfRule type="cellIs" dxfId="2" priority="302" operator="greaterThan">
      <formula>0</formula>
    </cfRule>
  </conditionalFormatting>
  <conditionalFormatting sqref="P21">
    <cfRule type="cellIs" dxfId="2" priority="303" operator="greaterThan">
      <formula>0</formula>
    </cfRule>
  </conditionalFormatting>
  <conditionalFormatting sqref="P22">
    <cfRule type="cellIs" dxfId="2" priority="304" operator="greaterThan">
      <formula>0</formula>
    </cfRule>
  </conditionalFormatting>
  <conditionalFormatting sqref="P23">
    <cfRule type="cellIs" dxfId="2" priority="305" operator="greaterThan">
      <formula>0</formula>
    </cfRule>
  </conditionalFormatting>
  <conditionalFormatting sqref="P24">
    <cfRule type="cellIs" dxfId="2" priority="306" operator="greaterThan">
      <formula>0</formula>
    </cfRule>
  </conditionalFormatting>
  <conditionalFormatting sqref="P25">
    <cfRule type="cellIs" dxfId="2" priority="307" operator="greaterThan">
      <formula>0</formula>
    </cfRule>
  </conditionalFormatting>
  <conditionalFormatting sqref="P26">
    <cfRule type="cellIs" dxfId="2" priority="308" operator="greaterThan">
      <formula>0</formula>
    </cfRule>
  </conditionalFormatting>
  <conditionalFormatting sqref="P27">
    <cfRule type="cellIs" dxfId="2" priority="309" operator="greaterThan">
      <formula>0</formula>
    </cfRule>
  </conditionalFormatting>
  <conditionalFormatting sqref="P28">
    <cfRule type="cellIs" dxfId="2" priority="310" operator="greaterThan">
      <formula>0</formula>
    </cfRule>
  </conditionalFormatting>
  <conditionalFormatting sqref="P29">
    <cfRule type="cellIs" dxfId="2" priority="311" operator="greaterThan">
      <formula>0</formula>
    </cfRule>
  </conditionalFormatting>
  <conditionalFormatting sqref="P30">
    <cfRule type="cellIs" dxfId="2" priority="312" operator="greaterThan">
      <formula>0</formula>
    </cfRule>
  </conditionalFormatting>
  <conditionalFormatting sqref="P31">
    <cfRule type="cellIs" dxfId="2" priority="313" operator="greaterThan">
      <formula>0</formula>
    </cfRule>
  </conditionalFormatting>
  <conditionalFormatting sqref="P32">
    <cfRule type="cellIs" dxfId="2" priority="314" operator="greaterThan">
      <formula>0</formula>
    </cfRule>
  </conditionalFormatting>
  <conditionalFormatting sqref="P33">
    <cfRule type="cellIs" dxfId="2" priority="315" operator="greaterThan">
      <formula>0</formula>
    </cfRule>
  </conditionalFormatting>
  <conditionalFormatting sqref="P34">
    <cfRule type="cellIs" dxfId="2" priority="316" operator="greaterThan">
      <formula>0</formula>
    </cfRule>
  </conditionalFormatting>
  <conditionalFormatting sqref="P35">
    <cfRule type="cellIs" dxfId="2" priority="317" operator="greaterThan">
      <formula>0</formula>
    </cfRule>
  </conditionalFormatting>
  <conditionalFormatting sqref="P36">
    <cfRule type="cellIs" dxfId="2" priority="318" operator="greaterThan">
      <formula>0</formula>
    </cfRule>
  </conditionalFormatting>
  <conditionalFormatting sqref="P37">
    <cfRule type="cellIs" dxfId="2" priority="319" operator="greaterThan">
      <formula>0</formula>
    </cfRule>
  </conditionalFormatting>
  <conditionalFormatting sqref="P38">
    <cfRule type="cellIs" dxfId="2" priority="320" operator="greaterThan">
      <formula>0</formula>
    </cfRule>
  </conditionalFormatting>
  <conditionalFormatting sqref="P39">
    <cfRule type="cellIs" dxfId="2" priority="321" operator="greaterThan">
      <formula>0</formula>
    </cfRule>
  </conditionalFormatting>
  <conditionalFormatting sqref="P40">
    <cfRule type="cellIs" dxfId="2" priority="322" operator="greaterThan">
      <formula>0</formula>
    </cfRule>
  </conditionalFormatting>
  <conditionalFormatting sqref="P41">
    <cfRule type="cellIs" dxfId="2" priority="323" operator="greaterThan">
      <formula>0</formula>
    </cfRule>
  </conditionalFormatting>
  <conditionalFormatting sqref="P42">
    <cfRule type="cellIs" dxfId="2" priority="324" operator="greaterThan">
      <formula>0</formula>
    </cfRule>
  </conditionalFormatting>
  <conditionalFormatting sqref="P43">
    <cfRule type="cellIs" dxfId="2" priority="325" operator="greaterThan">
      <formula>0</formula>
    </cfRule>
  </conditionalFormatting>
  <conditionalFormatting sqref="P44">
    <cfRule type="cellIs" dxfId="2" priority="326" operator="greaterThan">
      <formula>0</formula>
    </cfRule>
  </conditionalFormatting>
  <conditionalFormatting sqref="P45">
    <cfRule type="cellIs" dxfId="2" priority="327" operator="greaterThan">
      <formula>0</formula>
    </cfRule>
  </conditionalFormatting>
  <conditionalFormatting sqref="P46">
    <cfRule type="cellIs" dxfId="2" priority="328" operator="greaterThan">
      <formula>0</formula>
    </cfRule>
  </conditionalFormatting>
  <conditionalFormatting sqref="P47">
    <cfRule type="cellIs" dxfId="2" priority="329" operator="greaterThan">
      <formula>0</formula>
    </cfRule>
  </conditionalFormatting>
  <conditionalFormatting sqref="P48">
    <cfRule type="cellIs" dxfId="2" priority="330" operator="greaterThan">
      <formula>0</formula>
    </cfRule>
  </conditionalFormatting>
  <conditionalFormatting sqref="P49">
    <cfRule type="cellIs" dxfId="2" priority="331" operator="greaterThan">
      <formula>0</formula>
    </cfRule>
  </conditionalFormatting>
  <conditionalFormatting sqref="P50">
    <cfRule type="cellIs" dxfId="2" priority="332" operator="greaterThan">
      <formula>0</formula>
    </cfRule>
  </conditionalFormatting>
  <conditionalFormatting sqref="P51">
    <cfRule type="cellIs" dxfId="2" priority="333" operator="greaterThan">
      <formula>0</formula>
    </cfRule>
  </conditionalFormatting>
  <conditionalFormatting sqref="P52">
    <cfRule type="cellIs" dxfId="2" priority="334" operator="greaterThan">
      <formula>0</formula>
    </cfRule>
  </conditionalFormatting>
  <conditionalFormatting sqref="P53">
    <cfRule type="cellIs" dxfId="2" priority="335" operator="greaterThan">
      <formula>0</formula>
    </cfRule>
  </conditionalFormatting>
  <conditionalFormatting sqref="P54">
    <cfRule type="cellIs" dxfId="2" priority="336" operator="greaterThan">
      <formula>0</formula>
    </cfRule>
  </conditionalFormatting>
  <conditionalFormatting sqref="P55">
    <cfRule type="cellIs" dxfId="2" priority="337" operator="greaterThan">
      <formula>0</formula>
    </cfRule>
  </conditionalFormatting>
  <conditionalFormatting sqref="P56">
    <cfRule type="cellIs" dxfId="2" priority="338" operator="greaterThan">
      <formula>0</formula>
    </cfRule>
  </conditionalFormatting>
  <conditionalFormatting sqref="P57">
    <cfRule type="cellIs" dxfId="2" priority="339" operator="greaterThan">
      <formula>0</formula>
    </cfRule>
  </conditionalFormatting>
  <conditionalFormatting sqref="P58">
    <cfRule type="cellIs" dxfId="2" priority="340" operator="greaterThan">
      <formula>0</formula>
    </cfRule>
  </conditionalFormatting>
  <conditionalFormatting sqref="P59">
    <cfRule type="cellIs" dxfId="2" priority="341" operator="greaterThan">
      <formula>0</formula>
    </cfRule>
  </conditionalFormatting>
  <conditionalFormatting sqref="P60">
    <cfRule type="cellIs" dxfId="2" priority="342" operator="greaterThan">
      <formula>0</formula>
    </cfRule>
  </conditionalFormatting>
  <conditionalFormatting sqref="P61">
    <cfRule type="cellIs" dxfId="2" priority="343" operator="greaterThan">
      <formula>0</formula>
    </cfRule>
  </conditionalFormatting>
  <conditionalFormatting sqref="P62">
    <cfRule type="cellIs" dxfId="2" priority="344" operator="greaterThan">
      <formula>0</formula>
    </cfRule>
  </conditionalFormatting>
  <conditionalFormatting sqref="P63">
    <cfRule type="cellIs" dxfId="2" priority="345" operator="greaterThan">
      <formula>0</formula>
    </cfRule>
  </conditionalFormatting>
  <conditionalFormatting sqref="P64">
    <cfRule type="cellIs" dxfId="2" priority="346" operator="greaterThan">
      <formula>0</formula>
    </cfRule>
  </conditionalFormatting>
  <conditionalFormatting sqref="P65">
    <cfRule type="cellIs" dxfId="2" priority="347" operator="greaterThan">
      <formula>0</formula>
    </cfRule>
  </conditionalFormatting>
  <conditionalFormatting sqref="P66">
    <cfRule type="cellIs" dxfId="2" priority="348" operator="greaterThan">
      <formula>0</formula>
    </cfRule>
  </conditionalFormatting>
  <conditionalFormatting sqref="P67">
    <cfRule type="cellIs" dxfId="2" priority="349" operator="greaterThan">
      <formula>0</formula>
    </cfRule>
  </conditionalFormatting>
  <conditionalFormatting sqref="P68">
    <cfRule type="cellIs" dxfId="2" priority="350" operator="greaterThan">
      <formula>0</formula>
    </cfRule>
  </conditionalFormatting>
  <conditionalFormatting sqref="P69">
    <cfRule type="cellIs" dxfId="2" priority="351" operator="greaterThan">
      <formula>0</formula>
    </cfRule>
  </conditionalFormatting>
  <conditionalFormatting sqref="P70">
    <cfRule type="cellIs" dxfId="2" priority="352" operator="greaterThan">
      <formula>0</formula>
    </cfRule>
  </conditionalFormatting>
  <conditionalFormatting sqref="P71">
    <cfRule type="cellIs" dxfId="2" priority="353" operator="greaterThan">
      <formula>0</formula>
    </cfRule>
  </conditionalFormatting>
  <conditionalFormatting sqref="P72">
    <cfRule type="cellIs" dxfId="2" priority="354" operator="greaterThan">
      <formula>0</formula>
    </cfRule>
  </conditionalFormatting>
  <conditionalFormatting sqref="P73">
    <cfRule type="cellIs" dxfId="2" priority="355" operator="greaterThan">
      <formula>0</formula>
    </cfRule>
  </conditionalFormatting>
  <conditionalFormatting sqref="P74">
    <cfRule type="cellIs" dxfId="2" priority="356" operator="greaterThan">
      <formula>0</formula>
    </cfRule>
  </conditionalFormatting>
  <conditionalFormatting sqref="P75">
    <cfRule type="cellIs" dxfId="2" priority="357" operator="greaterThan">
      <formula>0</formula>
    </cfRule>
  </conditionalFormatting>
  <conditionalFormatting sqref="P76">
    <cfRule type="cellIs" dxfId="2" priority="358" operator="greaterThan">
      <formula>0</formula>
    </cfRule>
  </conditionalFormatting>
  <conditionalFormatting sqref="P77">
    <cfRule type="cellIs" dxfId="2" priority="359" operator="greaterThan">
      <formula>0</formula>
    </cfRule>
  </conditionalFormatting>
  <conditionalFormatting sqref="P78">
    <cfRule type="cellIs" dxfId="2" priority="360" operator="greaterThan">
      <formula>0</formula>
    </cfRule>
  </conditionalFormatting>
  <conditionalFormatting sqref="P79">
    <cfRule type="cellIs" dxfId="2" priority="361" operator="greaterThan">
      <formula>0</formula>
    </cfRule>
  </conditionalFormatting>
  <conditionalFormatting sqref="P80">
    <cfRule type="cellIs" dxfId="2" priority="362" operator="greaterThan">
      <formula>0</formula>
    </cfRule>
  </conditionalFormatting>
  <conditionalFormatting sqref="P81">
    <cfRule type="cellIs" dxfId="2" priority="363" operator="greaterThan">
      <formula>0</formula>
    </cfRule>
  </conditionalFormatting>
  <conditionalFormatting sqref="P82">
    <cfRule type="cellIs" dxfId="2" priority="364" operator="greaterThan">
      <formula>0</formula>
    </cfRule>
  </conditionalFormatting>
  <conditionalFormatting sqref="P83">
    <cfRule type="cellIs" dxfId="2" priority="365" operator="greaterThan">
      <formula>0</formula>
    </cfRule>
  </conditionalFormatting>
  <conditionalFormatting sqref="P84">
    <cfRule type="cellIs" dxfId="2" priority="366" operator="greaterThan">
      <formula>0</formula>
    </cfRule>
  </conditionalFormatting>
  <conditionalFormatting sqref="P85">
    <cfRule type="cellIs" dxfId="2" priority="367" operator="greaterThan">
      <formula>0</formula>
    </cfRule>
  </conditionalFormatting>
  <conditionalFormatting sqref="P86">
    <cfRule type="cellIs" dxfId="2" priority="368" operator="greaterThan">
      <formula>0</formula>
    </cfRule>
  </conditionalFormatting>
  <conditionalFormatting sqref="P87">
    <cfRule type="cellIs" dxfId="2" priority="369" operator="greaterThan">
      <formula>0</formula>
    </cfRule>
  </conditionalFormatting>
  <conditionalFormatting sqref="P88">
    <cfRule type="cellIs" dxfId="2" priority="370" operator="greaterThan">
      <formula>0</formula>
    </cfRule>
  </conditionalFormatting>
  <conditionalFormatting sqref="P89">
    <cfRule type="cellIs" dxfId="2" priority="371" operator="greaterThan">
      <formula>0</formula>
    </cfRule>
  </conditionalFormatting>
  <conditionalFormatting sqref="P90">
    <cfRule type="cellIs" dxfId="2" priority="372" operator="greaterThan">
      <formula>0</formula>
    </cfRule>
  </conditionalFormatting>
  <conditionalFormatting sqref="P91">
    <cfRule type="cellIs" dxfId="2" priority="373" operator="greaterThan">
      <formula>0</formula>
    </cfRule>
  </conditionalFormatting>
  <conditionalFormatting sqref="P92">
    <cfRule type="cellIs" dxfId="2" priority="374" operator="greaterThan">
      <formula>0</formula>
    </cfRule>
  </conditionalFormatting>
  <conditionalFormatting sqref="P93">
    <cfRule type="cellIs" dxfId="2" priority="375" operator="greaterThan">
      <formula>0</formula>
    </cfRule>
  </conditionalFormatting>
  <conditionalFormatting sqref="P94">
    <cfRule type="cellIs" dxfId="2" priority="376" operator="greaterThan">
      <formula>0</formula>
    </cfRule>
  </conditionalFormatting>
  <conditionalFormatting sqref="P95">
    <cfRule type="cellIs" dxfId="2" priority="377" operator="greaterThan">
      <formula>0</formula>
    </cfRule>
  </conditionalFormatting>
  <conditionalFormatting sqref="P96">
    <cfRule type="cellIs" dxfId="2" priority="378" operator="greaterThan">
      <formula>0</formula>
    </cfRule>
  </conditionalFormatting>
  <conditionalFormatting sqref="P97">
    <cfRule type="cellIs" dxfId="2" priority="379" operator="greaterThan">
      <formula>0</formula>
    </cfRule>
  </conditionalFormatting>
  <conditionalFormatting sqref="P98">
    <cfRule type="cellIs" dxfId="2" priority="380" operator="greaterThan">
      <formula>0</formula>
    </cfRule>
  </conditionalFormatting>
  <conditionalFormatting sqref="P99">
    <cfRule type="cellIs" dxfId="2" priority="381" operator="greaterThan">
      <formula>0</formula>
    </cfRule>
  </conditionalFormatting>
  <conditionalFormatting sqref="P100">
    <cfRule type="cellIs" dxfId="2" priority="382" operator="greaterThan">
      <formula>0</formula>
    </cfRule>
  </conditionalFormatting>
  <conditionalFormatting sqref="P101">
    <cfRule type="cellIs" dxfId="2" priority="383" operator="greaterThan">
      <formula>0</formula>
    </cfRule>
  </conditionalFormatting>
  <conditionalFormatting sqref="P102">
    <cfRule type="cellIs" dxfId="2" priority="384" operator="greaterThan">
      <formula>0</formula>
    </cfRule>
  </conditionalFormatting>
  <conditionalFormatting sqref="P103">
    <cfRule type="cellIs" dxfId="2" priority="385" operator="greaterThan">
      <formula>0</formula>
    </cfRule>
  </conditionalFormatting>
  <conditionalFormatting sqref="P104">
    <cfRule type="cellIs" dxfId="2" priority="386" operator="greaterThan">
      <formula>0</formula>
    </cfRule>
  </conditionalFormatting>
  <conditionalFormatting sqref="Q8">
    <cfRule type="cellIs" dxfId="3" priority="387" operator="greaterThan">
      <formula>0</formula>
    </cfRule>
  </conditionalFormatting>
  <conditionalFormatting sqref="Q9">
    <cfRule type="cellIs" dxfId="3" priority="388" operator="greaterThan">
      <formula>0</formula>
    </cfRule>
  </conditionalFormatting>
  <conditionalFormatting sqref="Q10">
    <cfRule type="cellIs" dxfId="3" priority="389" operator="greaterThan">
      <formula>0</formula>
    </cfRule>
  </conditionalFormatting>
  <conditionalFormatting sqref="Q11">
    <cfRule type="cellIs" dxfId="3" priority="390" operator="greaterThan">
      <formula>0</formula>
    </cfRule>
  </conditionalFormatting>
  <conditionalFormatting sqref="Q12">
    <cfRule type="cellIs" dxfId="3" priority="391" operator="greaterThan">
      <formula>0</formula>
    </cfRule>
  </conditionalFormatting>
  <conditionalFormatting sqref="Q13">
    <cfRule type="cellIs" dxfId="3" priority="392" operator="greaterThan">
      <formula>0</formula>
    </cfRule>
  </conditionalFormatting>
  <conditionalFormatting sqref="Q14">
    <cfRule type="cellIs" dxfId="3" priority="393" operator="greaterThan">
      <formula>0</formula>
    </cfRule>
  </conditionalFormatting>
  <conditionalFormatting sqref="Q15">
    <cfRule type="cellIs" dxfId="3" priority="394" operator="greaterThan">
      <formula>0</formula>
    </cfRule>
  </conditionalFormatting>
  <conditionalFormatting sqref="Q16">
    <cfRule type="cellIs" dxfId="3" priority="395" operator="greaterThan">
      <formula>0</formula>
    </cfRule>
  </conditionalFormatting>
  <conditionalFormatting sqref="Q17">
    <cfRule type="cellIs" dxfId="3" priority="396" operator="greaterThan">
      <formula>0</formula>
    </cfRule>
  </conditionalFormatting>
  <conditionalFormatting sqref="Q18">
    <cfRule type="cellIs" dxfId="3" priority="397" operator="greaterThan">
      <formula>0</formula>
    </cfRule>
  </conditionalFormatting>
  <conditionalFormatting sqref="Q19">
    <cfRule type="cellIs" dxfId="3" priority="398" operator="greaterThan">
      <formula>0</formula>
    </cfRule>
  </conditionalFormatting>
  <conditionalFormatting sqref="Q20">
    <cfRule type="cellIs" dxfId="3" priority="399" operator="greaterThan">
      <formula>0</formula>
    </cfRule>
  </conditionalFormatting>
  <conditionalFormatting sqref="Q21">
    <cfRule type="cellIs" dxfId="3" priority="400" operator="greaterThan">
      <formula>0</formula>
    </cfRule>
  </conditionalFormatting>
  <conditionalFormatting sqref="Q22">
    <cfRule type="cellIs" dxfId="3" priority="401" operator="greaterThan">
      <formula>0</formula>
    </cfRule>
  </conditionalFormatting>
  <conditionalFormatting sqref="Q23">
    <cfRule type="cellIs" dxfId="3" priority="402" operator="greaterThan">
      <formula>0</formula>
    </cfRule>
  </conditionalFormatting>
  <conditionalFormatting sqref="Q24">
    <cfRule type="cellIs" dxfId="3" priority="403" operator="greaterThan">
      <formula>0</formula>
    </cfRule>
  </conditionalFormatting>
  <conditionalFormatting sqref="Q25">
    <cfRule type="cellIs" dxfId="3" priority="404" operator="greaterThan">
      <formula>0</formula>
    </cfRule>
  </conditionalFormatting>
  <conditionalFormatting sqref="Q26">
    <cfRule type="cellIs" dxfId="3" priority="405" operator="greaterThan">
      <formula>0</formula>
    </cfRule>
  </conditionalFormatting>
  <conditionalFormatting sqref="Q27">
    <cfRule type="cellIs" dxfId="3" priority="406" operator="greaterThan">
      <formula>0</formula>
    </cfRule>
  </conditionalFormatting>
  <conditionalFormatting sqref="Q28">
    <cfRule type="cellIs" dxfId="3" priority="407" operator="greaterThan">
      <formula>0</formula>
    </cfRule>
  </conditionalFormatting>
  <conditionalFormatting sqref="Q29">
    <cfRule type="cellIs" dxfId="3" priority="408" operator="greaterThan">
      <formula>0</formula>
    </cfRule>
  </conditionalFormatting>
  <conditionalFormatting sqref="Q30">
    <cfRule type="cellIs" dxfId="3" priority="409" operator="greaterThan">
      <formula>0</formula>
    </cfRule>
  </conditionalFormatting>
  <conditionalFormatting sqref="Q31">
    <cfRule type="cellIs" dxfId="3" priority="410" operator="greaterThan">
      <formula>0</formula>
    </cfRule>
  </conditionalFormatting>
  <conditionalFormatting sqref="Q32">
    <cfRule type="cellIs" dxfId="3" priority="411" operator="greaterThan">
      <formula>0</formula>
    </cfRule>
  </conditionalFormatting>
  <conditionalFormatting sqref="Q33">
    <cfRule type="cellIs" dxfId="3" priority="412" operator="greaterThan">
      <formula>0</formula>
    </cfRule>
  </conditionalFormatting>
  <conditionalFormatting sqref="Q34">
    <cfRule type="cellIs" dxfId="3" priority="413" operator="greaterThan">
      <formula>0</formula>
    </cfRule>
  </conditionalFormatting>
  <conditionalFormatting sqref="Q35">
    <cfRule type="cellIs" dxfId="3" priority="414" operator="greaterThan">
      <formula>0</formula>
    </cfRule>
  </conditionalFormatting>
  <conditionalFormatting sqref="Q36">
    <cfRule type="cellIs" dxfId="3" priority="415" operator="greaterThan">
      <formula>0</formula>
    </cfRule>
  </conditionalFormatting>
  <conditionalFormatting sqref="Q37">
    <cfRule type="cellIs" dxfId="3" priority="416" operator="greaterThan">
      <formula>0</formula>
    </cfRule>
  </conditionalFormatting>
  <conditionalFormatting sqref="Q38">
    <cfRule type="cellIs" dxfId="3" priority="417" operator="greaterThan">
      <formula>0</formula>
    </cfRule>
  </conditionalFormatting>
  <conditionalFormatting sqref="Q39">
    <cfRule type="cellIs" dxfId="3" priority="418" operator="greaterThan">
      <formula>0</formula>
    </cfRule>
  </conditionalFormatting>
  <conditionalFormatting sqref="Q40">
    <cfRule type="cellIs" dxfId="3" priority="419" operator="greaterThan">
      <formula>0</formula>
    </cfRule>
  </conditionalFormatting>
  <conditionalFormatting sqref="Q41">
    <cfRule type="cellIs" dxfId="3" priority="420" operator="greaterThan">
      <formula>0</formula>
    </cfRule>
  </conditionalFormatting>
  <conditionalFormatting sqref="Q42">
    <cfRule type="cellIs" dxfId="3" priority="421" operator="greaterThan">
      <formula>0</formula>
    </cfRule>
  </conditionalFormatting>
  <conditionalFormatting sqref="Q43">
    <cfRule type="cellIs" dxfId="3" priority="422" operator="greaterThan">
      <formula>0</formula>
    </cfRule>
  </conditionalFormatting>
  <conditionalFormatting sqref="Q44">
    <cfRule type="cellIs" dxfId="3" priority="423" operator="greaterThan">
      <formula>0</formula>
    </cfRule>
  </conditionalFormatting>
  <conditionalFormatting sqref="Q45">
    <cfRule type="cellIs" dxfId="3" priority="424" operator="greaterThan">
      <formula>0</formula>
    </cfRule>
  </conditionalFormatting>
  <conditionalFormatting sqref="Q46">
    <cfRule type="cellIs" dxfId="3" priority="425" operator="greaterThan">
      <formula>0</formula>
    </cfRule>
  </conditionalFormatting>
  <conditionalFormatting sqref="Q47">
    <cfRule type="cellIs" dxfId="3" priority="426" operator="greaterThan">
      <formula>0</formula>
    </cfRule>
  </conditionalFormatting>
  <conditionalFormatting sqref="Q48">
    <cfRule type="cellIs" dxfId="3" priority="427" operator="greaterThan">
      <formula>0</formula>
    </cfRule>
  </conditionalFormatting>
  <conditionalFormatting sqref="Q49">
    <cfRule type="cellIs" dxfId="3" priority="428" operator="greaterThan">
      <formula>0</formula>
    </cfRule>
  </conditionalFormatting>
  <conditionalFormatting sqref="Q50">
    <cfRule type="cellIs" dxfId="3" priority="429" operator="greaterThan">
      <formula>0</formula>
    </cfRule>
  </conditionalFormatting>
  <conditionalFormatting sqref="Q51">
    <cfRule type="cellIs" dxfId="3" priority="430" operator="greaterThan">
      <formula>0</formula>
    </cfRule>
  </conditionalFormatting>
  <conditionalFormatting sqref="Q52">
    <cfRule type="cellIs" dxfId="3" priority="431" operator="greaterThan">
      <formula>0</formula>
    </cfRule>
  </conditionalFormatting>
  <conditionalFormatting sqref="Q53">
    <cfRule type="cellIs" dxfId="3" priority="432" operator="greaterThan">
      <formula>0</formula>
    </cfRule>
  </conditionalFormatting>
  <conditionalFormatting sqref="Q54">
    <cfRule type="cellIs" dxfId="3" priority="433" operator="greaterThan">
      <formula>0</formula>
    </cfRule>
  </conditionalFormatting>
  <conditionalFormatting sqref="Q55">
    <cfRule type="cellIs" dxfId="3" priority="434" operator="greaterThan">
      <formula>0</formula>
    </cfRule>
  </conditionalFormatting>
  <conditionalFormatting sqref="Q56">
    <cfRule type="cellIs" dxfId="3" priority="435" operator="greaterThan">
      <formula>0</formula>
    </cfRule>
  </conditionalFormatting>
  <conditionalFormatting sqref="Q57">
    <cfRule type="cellIs" dxfId="3" priority="436" operator="greaterThan">
      <formula>0</formula>
    </cfRule>
  </conditionalFormatting>
  <conditionalFormatting sqref="Q58">
    <cfRule type="cellIs" dxfId="3" priority="437" operator="greaterThan">
      <formula>0</formula>
    </cfRule>
  </conditionalFormatting>
  <conditionalFormatting sqref="Q59">
    <cfRule type="cellIs" dxfId="3" priority="438" operator="greaterThan">
      <formula>0</formula>
    </cfRule>
  </conditionalFormatting>
  <conditionalFormatting sqref="Q60">
    <cfRule type="cellIs" dxfId="3" priority="439" operator="greaterThan">
      <formula>0</formula>
    </cfRule>
  </conditionalFormatting>
  <conditionalFormatting sqref="Q61">
    <cfRule type="cellIs" dxfId="3" priority="440" operator="greaterThan">
      <formula>0</formula>
    </cfRule>
  </conditionalFormatting>
  <conditionalFormatting sqref="Q62">
    <cfRule type="cellIs" dxfId="3" priority="441" operator="greaterThan">
      <formula>0</formula>
    </cfRule>
  </conditionalFormatting>
  <conditionalFormatting sqref="Q63">
    <cfRule type="cellIs" dxfId="3" priority="442" operator="greaterThan">
      <formula>0</formula>
    </cfRule>
  </conditionalFormatting>
  <conditionalFormatting sqref="Q64">
    <cfRule type="cellIs" dxfId="3" priority="443" operator="greaterThan">
      <formula>0</formula>
    </cfRule>
  </conditionalFormatting>
  <conditionalFormatting sqref="Q65">
    <cfRule type="cellIs" dxfId="3" priority="444" operator="greaterThan">
      <formula>0</formula>
    </cfRule>
  </conditionalFormatting>
  <conditionalFormatting sqref="Q66">
    <cfRule type="cellIs" dxfId="3" priority="445" operator="greaterThan">
      <formula>0</formula>
    </cfRule>
  </conditionalFormatting>
  <conditionalFormatting sqref="Q67">
    <cfRule type="cellIs" dxfId="3" priority="446" operator="greaterThan">
      <formula>0</formula>
    </cfRule>
  </conditionalFormatting>
  <conditionalFormatting sqref="Q68">
    <cfRule type="cellIs" dxfId="3" priority="447" operator="greaterThan">
      <formula>0</formula>
    </cfRule>
  </conditionalFormatting>
  <conditionalFormatting sqref="Q69">
    <cfRule type="cellIs" dxfId="3" priority="448" operator="greaterThan">
      <formula>0</formula>
    </cfRule>
  </conditionalFormatting>
  <conditionalFormatting sqref="Q70">
    <cfRule type="cellIs" dxfId="3" priority="449" operator="greaterThan">
      <formula>0</formula>
    </cfRule>
  </conditionalFormatting>
  <conditionalFormatting sqref="Q71">
    <cfRule type="cellIs" dxfId="3" priority="450" operator="greaterThan">
      <formula>0</formula>
    </cfRule>
  </conditionalFormatting>
  <conditionalFormatting sqref="Q72">
    <cfRule type="cellIs" dxfId="3" priority="451" operator="greaterThan">
      <formula>0</formula>
    </cfRule>
  </conditionalFormatting>
  <conditionalFormatting sqref="Q73">
    <cfRule type="cellIs" dxfId="3" priority="452" operator="greaterThan">
      <formula>0</formula>
    </cfRule>
  </conditionalFormatting>
  <conditionalFormatting sqref="Q74">
    <cfRule type="cellIs" dxfId="3" priority="453" operator="greaterThan">
      <formula>0</formula>
    </cfRule>
  </conditionalFormatting>
  <conditionalFormatting sqref="Q75">
    <cfRule type="cellIs" dxfId="3" priority="454" operator="greaterThan">
      <formula>0</formula>
    </cfRule>
  </conditionalFormatting>
  <conditionalFormatting sqref="Q76">
    <cfRule type="cellIs" dxfId="3" priority="455" operator="greaterThan">
      <formula>0</formula>
    </cfRule>
  </conditionalFormatting>
  <conditionalFormatting sqref="Q77">
    <cfRule type="cellIs" dxfId="3" priority="456" operator="greaterThan">
      <formula>0</formula>
    </cfRule>
  </conditionalFormatting>
  <conditionalFormatting sqref="Q78">
    <cfRule type="cellIs" dxfId="3" priority="457" operator="greaterThan">
      <formula>0</formula>
    </cfRule>
  </conditionalFormatting>
  <conditionalFormatting sqref="Q79">
    <cfRule type="cellIs" dxfId="3" priority="458" operator="greaterThan">
      <formula>0</formula>
    </cfRule>
  </conditionalFormatting>
  <conditionalFormatting sqref="Q80">
    <cfRule type="cellIs" dxfId="3" priority="459" operator="greaterThan">
      <formula>0</formula>
    </cfRule>
  </conditionalFormatting>
  <conditionalFormatting sqref="Q81">
    <cfRule type="cellIs" dxfId="3" priority="460" operator="greaterThan">
      <formula>0</formula>
    </cfRule>
  </conditionalFormatting>
  <conditionalFormatting sqref="Q82">
    <cfRule type="cellIs" dxfId="3" priority="461" operator="greaterThan">
      <formula>0</formula>
    </cfRule>
  </conditionalFormatting>
  <conditionalFormatting sqref="Q83">
    <cfRule type="cellIs" dxfId="3" priority="462" operator="greaterThan">
      <formula>0</formula>
    </cfRule>
  </conditionalFormatting>
  <conditionalFormatting sqref="Q84">
    <cfRule type="cellIs" dxfId="3" priority="463" operator="greaterThan">
      <formula>0</formula>
    </cfRule>
  </conditionalFormatting>
  <conditionalFormatting sqref="Q85">
    <cfRule type="cellIs" dxfId="3" priority="464" operator="greaterThan">
      <formula>0</formula>
    </cfRule>
  </conditionalFormatting>
  <conditionalFormatting sqref="Q86">
    <cfRule type="cellIs" dxfId="3" priority="465" operator="greaterThan">
      <formula>0</formula>
    </cfRule>
  </conditionalFormatting>
  <conditionalFormatting sqref="Q87">
    <cfRule type="cellIs" dxfId="3" priority="466" operator="greaterThan">
      <formula>0</formula>
    </cfRule>
  </conditionalFormatting>
  <conditionalFormatting sqref="Q88">
    <cfRule type="cellIs" dxfId="3" priority="467" operator="greaterThan">
      <formula>0</formula>
    </cfRule>
  </conditionalFormatting>
  <conditionalFormatting sqref="Q89">
    <cfRule type="cellIs" dxfId="3" priority="468" operator="greaterThan">
      <formula>0</formula>
    </cfRule>
  </conditionalFormatting>
  <conditionalFormatting sqref="Q90">
    <cfRule type="cellIs" dxfId="3" priority="469" operator="greaterThan">
      <formula>0</formula>
    </cfRule>
  </conditionalFormatting>
  <conditionalFormatting sqref="Q91">
    <cfRule type="cellIs" dxfId="3" priority="470" operator="greaterThan">
      <formula>0</formula>
    </cfRule>
  </conditionalFormatting>
  <conditionalFormatting sqref="Q92">
    <cfRule type="cellIs" dxfId="3" priority="471" operator="greaterThan">
      <formula>0</formula>
    </cfRule>
  </conditionalFormatting>
  <conditionalFormatting sqref="Q93">
    <cfRule type="cellIs" dxfId="3" priority="472" operator="greaterThan">
      <formula>0</formula>
    </cfRule>
  </conditionalFormatting>
  <conditionalFormatting sqref="Q94">
    <cfRule type="cellIs" dxfId="3" priority="473" operator="greaterThan">
      <formula>0</formula>
    </cfRule>
  </conditionalFormatting>
  <conditionalFormatting sqref="Q95">
    <cfRule type="cellIs" dxfId="3" priority="474" operator="greaterThan">
      <formula>0</formula>
    </cfRule>
  </conditionalFormatting>
  <conditionalFormatting sqref="Q96">
    <cfRule type="cellIs" dxfId="3" priority="475" operator="greaterThan">
      <formula>0</formula>
    </cfRule>
  </conditionalFormatting>
  <conditionalFormatting sqref="Q97">
    <cfRule type="cellIs" dxfId="3" priority="476" operator="greaterThan">
      <formula>0</formula>
    </cfRule>
  </conditionalFormatting>
  <conditionalFormatting sqref="Q98">
    <cfRule type="cellIs" dxfId="3" priority="477" operator="greaterThan">
      <formula>0</formula>
    </cfRule>
  </conditionalFormatting>
  <conditionalFormatting sqref="Q99">
    <cfRule type="cellIs" dxfId="3" priority="478" operator="greaterThan">
      <formula>0</formula>
    </cfRule>
  </conditionalFormatting>
  <conditionalFormatting sqref="Q100">
    <cfRule type="cellIs" dxfId="3" priority="479" operator="greaterThan">
      <formula>0</formula>
    </cfRule>
  </conditionalFormatting>
  <conditionalFormatting sqref="Q101">
    <cfRule type="cellIs" dxfId="3" priority="480" operator="greaterThan">
      <formula>0</formula>
    </cfRule>
  </conditionalFormatting>
  <conditionalFormatting sqref="Q102">
    <cfRule type="cellIs" dxfId="3" priority="481" operator="greaterThan">
      <formula>0</formula>
    </cfRule>
  </conditionalFormatting>
  <conditionalFormatting sqref="Q103">
    <cfRule type="cellIs" dxfId="3" priority="482" operator="greaterThan">
      <formula>0</formula>
    </cfRule>
  </conditionalFormatting>
  <conditionalFormatting sqref="R8">
    <cfRule type="cellIs" dxfId="3" priority="483" operator="greaterThan">
      <formula>0</formula>
    </cfRule>
  </conditionalFormatting>
  <conditionalFormatting sqref="R9">
    <cfRule type="cellIs" dxfId="3" priority="484" operator="greaterThan">
      <formula>0</formula>
    </cfRule>
  </conditionalFormatting>
  <conditionalFormatting sqref="R10">
    <cfRule type="cellIs" dxfId="3" priority="485" operator="greaterThan">
      <formula>0</formula>
    </cfRule>
  </conditionalFormatting>
  <conditionalFormatting sqref="R11">
    <cfRule type="cellIs" dxfId="3" priority="486" operator="greaterThan">
      <formula>0</formula>
    </cfRule>
  </conditionalFormatting>
  <conditionalFormatting sqref="R12">
    <cfRule type="cellIs" dxfId="3" priority="487" operator="greaterThan">
      <formula>0</formula>
    </cfRule>
  </conditionalFormatting>
  <conditionalFormatting sqref="R13">
    <cfRule type="cellIs" dxfId="3" priority="488" operator="greaterThan">
      <formula>0</formula>
    </cfRule>
  </conditionalFormatting>
  <conditionalFormatting sqref="R14">
    <cfRule type="cellIs" dxfId="3" priority="489" operator="greaterThan">
      <formula>0</formula>
    </cfRule>
  </conditionalFormatting>
  <conditionalFormatting sqref="R15">
    <cfRule type="cellIs" dxfId="3" priority="490" operator="greaterThan">
      <formula>0</formula>
    </cfRule>
  </conditionalFormatting>
  <conditionalFormatting sqref="R16">
    <cfRule type="cellIs" dxfId="3" priority="491" operator="greaterThan">
      <formula>0</formula>
    </cfRule>
  </conditionalFormatting>
  <conditionalFormatting sqref="R17">
    <cfRule type="cellIs" dxfId="3" priority="492" operator="greaterThan">
      <formula>0</formula>
    </cfRule>
  </conditionalFormatting>
  <conditionalFormatting sqref="R18">
    <cfRule type="cellIs" dxfId="3" priority="493" operator="greaterThan">
      <formula>0</formula>
    </cfRule>
  </conditionalFormatting>
  <conditionalFormatting sqref="R19">
    <cfRule type="cellIs" dxfId="3" priority="494" operator="greaterThan">
      <formula>0</formula>
    </cfRule>
  </conditionalFormatting>
  <conditionalFormatting sqref="R20">
    <cfRule type="cellIs" dxfId="3" priority="495" operator="greaterThan">
      <formula>0</formula>
    </cfRule>
  </conditionalFormatting>
  <conditionalFormatting sqref="R21">
    <cfRule type="cellIs" dxfId="3" priority="496" operator="greaterThan">
      <formula>0</formula>
    </cfRule>
  </conditionalFormatting>
  <conditionalFormatting sqref="R22">
    <cfRule type="cellIs" dxfId="3" priority="497" operator="greaterThan">
      <formula>0</formula>
    </cfRule>
  </conditionalFormatting>
  <conditionalFormatting sqref="R23">
    <cfRule type="cellIs" dxfId="3" priority="498" operator="greaterThan">
      <formula>0</formula>
    </cfRule>
  </conditionalFormatting>
  <conditionalFormatting sqref="R24">
    <cfRule type="cellIs" dxfId="3" priority="499" operator="greaterThan">
      <formula>0</formula>
    </cfRule>
  </conditionalFormatting>
  <conditionalFormatting sqref="R25">
    <cfRule type="cellIs" dxfId="3" priority="500" operator="greaterThan">
      <formula>0</formula>
    </cfRule>
  </conditionalFormatting>
  <conditionalFormatting sqref="R26">
    <cfRule type="cellIs" dxfId="3" priority="501" operator="greaterThan">
      <formula>0</formula>
    </cfRule>
  </conditionalFormatting>
  <conditionalFormatting sqref="R27">
    <cfRule type="cellIs" dxfId="3" priority="502" operator="greaterThan">
      <formula>0</formula>
    </cfRule>
  </conditionalFormatting>
  <conditionalFormatting sqref="R28">
    <cfRule type="cellIs" dxfId="3" priority="503" operator="greaterThan">
      <formula>0</formula>
    </cfRule>
  </conditionalFormatting>
  <conditionalFormatting sqref="R29">
    <cfRule type="cellIs" dxfId="3" priority="504" operator="greaterThan">
      <formula>0</formula>
    </cfRule>
  </conditionalFormatting>
  <conditionalFormatting sqref="R30">
    <cfRule type="cellIs" dxfId="3" priority="505" operator="greaterThan">
      <formula>0</formula>
    </cfRule>
  </conditionalFormatting>
  <conditionalFormatting sqref="R31">
    <cfRule type="cellIs" dxfId="3" priority="506" operator="greaterThan">
      <formula>0</formula>
    </cfRule>
  </conditionalFormatting>
  <conditionalFormatting sqref="R32">
    <cfRule type="cellIs" dxfId="3" priority="507" operator="greaterThan">
      <formula>0</formula>
    </cfRule>
  </conditionalFormatting>
  <conditionalFormatting sqref="R33">
    <cfRule type="cellIs" dxfId="3" priority="508" operator="greaterThan">
      <formula>0</formula>
    </cfRule>
  </conditionalFormatting>
  <conditionalFormatting sqref="R34">
    <cfRule type="cellIs" dxfId="3" priority="509" operator="greaterThan">
      <formula>0</formula>
    </cfRule>
  </conditionalFormatting>
  <conditionalFormatting sqref="R35">
    <cfRule type="cellIs" dxfId="3" priority="510" operator="greaterThan">
      <formula>0</formula>
    </cfRule>
  </conditionalFormatting>
  <conditionalFormatting sqref="R36">
    <cfRule type="cellIs" dxfId="3" priority="511" operator="greaterThan">
      <formula>0</formula>
    </cfRule>
  </conditionalFormatting>
  <conditionalFormatting sqref="R37">
    <cfRule type="cellIs" dxfId="3" priority="512" operator="greaterThan">
      <formula>0</formula>
    </cfRule>
  </conditionalFormatting>
  <conditionalFormatting sqref="R38">
    <cfRule type="cellIs" dxfId="3" priority="513" operator="greaterThan">
      <formula>0</formula>
    </cfRule>
  </conditionalFormatting>
  <conditionalFormatting sqref="R39">
    <cfRule type="cellIs" dxfId="3" priority="514" operator="greaterThan">
      <formula>0</formula>
    </cfRule>
  </conditionalFormatting>
  <conditionalFormatting sqref="R40">
    <cfRule type="cellIs" dxfId="3" priority="515" operator="greaterThan">
      <formula>0</formula>
    </cfRule>
  </conditionalFormatting>
  <conditionalFormatting sqref="R41">
    <cfRule type="cellIs" dxfId="3" priority="516" operator="greaterThan">
      <formula>0</formula>
    </cfRule>
  </conditionalFormatting>
  <conditionalFormatting sqref="R42">
    <cfRule type="cellIs" dxfId="3" priority="517" operator="greaterThan">
      <formula>0</formula>
    </cfRule>
  </conditionalFormatting>
  <conditionalFormatting sqref="R43">
    <cfRule type="cellIs" dxfId="3" priority="518" operator="greaterThan">
      <formula>0</formula>
    </cfRule>
  </conditionalFormatting>
  <conditionalFormatting sqref="R44">
    <cfRule type="cellIs" dxfId="3" priority="519" operator="greaterThan">
      <formula>0</formula>
    </cfRule>
  </conditionalFormatting>
  <conditionalFormatting sqref="R45">
    <cfRule type="cellIs" dxfId="3" priority="520" operator="greaterThan">
      <formula>0</formula>
    </cfRule>
  </conditionalFormatting>
  <conditionalFormatting sqref="R46">
    <cfRule type="cellIs" dxfId="3" priority="521" operator="greaterThan">
      <formula>0</formula>
    </cfRule>
  </conditionalFormatting>
  <conditionalFormatting sqref="R47">
    <cfRule type="cellIs" dxfId="3" priority="522" operator="greaterThan">
      <formula>0</formula>
    </cfRule>
  </conditionalFormatting>
  <conditionalFormatting sqref="R48">
    <cfRule type="cellIs" dxfId="3" priority="523" operator="greaterThan">
      <formula>0</formula>
    </cfRule>
  </conditionalFormatting>
  <conditionalFormatting sqref="R49">
    <cfRule type="cellIs" dxfId="3" priority="524" operator="greaterThan">
      <formula>0</formula>
    </cfRule>
  </conditionalFormatting>
  <conditionalFormatting sqref="R50">
    <cfRule type="cellIs" dxfId="3" priority="525" operator="greaterThan">
      <formula>0</formula>
    </cfRule>
  </conditionalFormatting>
  <conditionalFormatting sqref="R51">
    <cfRule type="cellIs" dxfId="3" priority="526" operator="greaterThan">
      <formula>0</formula>
    </cfRule>
  </conditionalFormatting>
  <conditionalFormatting sqref="R52">
    <cfRule type="cellIs" dxfId="3" priority="527" operator="greaterThan">
      <formula>0</formula>
    </cfRule>
  </conditionalFormatting>
  <conditionalFormatting sqref="R53">
    <cfRule type="cellIs" dxfId="3" priority="528" operator="greaterThan">
      <formula>0</formula>
    </cfRule>
  </conditionalFormatting>
  <conditionalFormatting sqref="R54">
    <cfRule type="cellIs" dxfId="3" priority="529" operator="greaterThan">
      <formula>0</formula>
    </cfRule>
  </conditionalFormatting>
  <conditionalFormatting sqref="R55">
    <cfRule type="cellIs" dxfId="3" priority="530" operator="greaterThan">
      <formula>0</formula>
    </cfRule>
  </conditionalFormatting>
  <conditionalFormatting sqref="R56">
    <cfRule type="cellIs" dxfId="3" priority="531" operator="greaterThan">
      <formula>0</formula>
    </cfRule>
  </conditionalFormatting>
  <conditionalFormatting sqref="R57">
    <cfRule type="cellIs" dxfId="3" priority="532" operator="greaterThan">
      <formula>0</formula>
    </cfRule>
  </conditionalFormatting>
  <conditionalFormatting sqref="R58">
    <cfRule type="cellIs" dxfId="3" priority="533" operator="greaterThan">
      <formula>0</formula>
    </cfRule>
  </conditionalFormatting>
  <conditionalFormatting sqref="R59">
    <cfRule type="cellIs" dxfId="3" priority="534" operator="greaterThan">
      <formula>0</formula>
    </cfRule>
  </conditionalFormatting>
  <conditionalFormatting sqref="R60">
    <cfRule type="cellIs" dxfId="3" priority="535" operator="greaterThan">
      <formula>0</formula>
    </cfRule>
  </conditionalFormatting>
  <conditionalFormatting sqref="R61">
    <cfRule type="cellIs" dxfId="3" priority="536" operator="greaterThan">
      <formula>0</formula>
    </cfRule>
  </conditionalFormatting>
  <conditionalFormatting sqref="R62">
    <cfRule type="cellIs" dxfId="3" priority="537" operator="greaterThan">
      <formula>0</formula>
    </cfRule>
  </conditionalFormatting>
  <conditionalFormatting sqref="R63">
    <cfRule type="cellIs" dxfId="3" priority="538" operator="greaterThan">
      <formula>0</formula>
    </cfRule>
  </conditionalFormatting>
  <conditionalFormatting sqref="R64">
    <cfRule type="cellIs" dxfId="3" priority="539" operator="greaterThan">
      <formula>0</formula>
    </cfRule>
  </conditionalFormatting>
  <conditionalFormatting sqref="R65">
    <cfRule type="cellIs" dxfId="3" priority="540" operator="greaterThan">
      <formula>0</formula>
    </cfRule>
  </conditionalFormatting>
  <conditionalFormatting sqref="R66">
    <cfRule type="cellIs" dxfId="3" priority="541" operator="greaterThan">
      <formula>0</formula>
    </cfRule>
  </conditionalFormatting>
  <conditionalFormatting sqref="R67">
    <cfRule type="cellIs" dxfId="3" priority="542" operator="greaterThan">
      <formula>0</formula>
    </cfRule>
  </conditionalFormatting>
  <conditionalFormatting sqref="R68">
    <cfRule type="cellIs" dxfId="3" priority="543" operator="greaterThan">
      <formula>0</formula>
    </cfRule>
  </conditionalFormatting>
  <conditionalFormatting sqref="R69">
    <cfRule type="cellIs" dxfId="3" priority="544" operator="greaterThan">
      <formula>0</formula>
    </cfRule>
  </conditionalFormatting>
  <conditionalFormatting sqref="R70">
    <cfRule type="cellIs" dxfId="3" priority="545" operator="greaterThan">
      <formula>0</formula>
    </cfRule>
  </conditionalFormatting>
  <conditionalFormatting sqref="R71">
    <cfRule type="cellIs" dxfId="3" priority="546" operator="greaterThan">
      <formula>0</formula>
    </cfRule>
  </conditionalFormatting>
  <conditionalFormatting sqref="R72">
    <cfRule type="cellIs" dxfId="3" priority="547" operator="greaterThan">
      <formula>0</formula>
    </cfRule>
  </conditionalFormatting>
  <conditionalFormatting sqref="R73">
    <cfRule type="cellIs" dxfId="3" priority="548" operator="greaterThan">
      <formula>0</formula>
    </cfRule>
  </conditionalFormatting>
  <conditionalFormatting sqref="R74">
    <cfRule type="cellIs" dxfId="3" priority="549" operator="greaterThan">
      <formula>0</formula>
    </cfRule>
  </conditionalFormatting>
  <conditionalFormatting sqref="R75">
    <cfRule type="cellIs" dxfId="3" priority="550" operator="greaterThan">
      <formula>0</formula>
    </cfRule>
  </conditionalFormatting>
  <conditionalFormatting sqref="R76">
    <cfRule type="cellIs" dxfId="3" priority="551" operator="greaterThan">
      <formula>0</formula>
    </cfRule>
  </conditionalFormatting>
  <conditionalFormatting sqref="R77">
    <cfRule type="cellIs" dxfId="3" priority="552" operator="greaterThan">
      <formula>0</formula>
    </cfRule>
  </conditionalFormatting>
  <conditionalFormatting sqref="R78">
    <cfRule type="cellIs" dxfId="3" priority="553" operator="greaterThan">
      <formula>0</formula>
    </cfRule>
  </conditionalFormatting>
  <conditionalFormatting sqref="R79">
    <cfRule type="cellIs" dxfId="3" priority="554" operator="greaterThan">
      <formula>0</formula>
    </cfRule>
  </conditionalFormatting>
  <conditionalFormatting sqref="R80">
    <cfRule type="cellIs" dxfId="3" priority="555" operator="greaterThan">
      <formula>0</formula>
    </cfRule>
  </conditionalFormatting>
  <conditionalFormatting sqref="R81">
    <cfRule type="cellIs" dxfId="3" priority="556" operator="greaterThan">
      <formula>0</formula>
    </cfRule>
  </conditionalFormatting>
  <conditionalFormatting sqref="R82">
    <cfRule type="cellIs" dxfId="3" priority="557" operator="greaterThan">
      <formula>0</formula>
    </cfRule>
  </conditionalFormatting>
  <conditionalFormatting sqref="R83">
    <cfRule type="cellIs" dxfId="3" priority="558" operator="greaterThan">
      <formula>0</formula>
    </cfRule>
  </conditionalFormatting>
  <conditionalFormatting sqref="R84">
    <cfRule type="cellIs" dxfId="3" priority="559" operator="greaterThan">
      <formula>0</formula>
    </cfRule>
  </conditionalFormatting>
  <conditionalFormatting sqref="R85">
    <cfRule type="cellIs" dxfId="3" priority="560" operator="greaterThan">
      <formula>0</formula>
    </cfRule>
  </conditionalFormatting>
  <conditionalFormatting sqref="R86">
    <cfRule type="cellIs" dxfId="3" priority="561" operator="greaterThan">
      <formula>0</formula>
    </cfRule>
  </conditionalFormatting>
  <conditionalFormatting sqref="R87">
    <cfRule type="cellIs" dxfId="3" priority="562" operator="greaterThan">
      <formula>0</formula>
    </cfRule>
  </conditionalFormatting>
  <conditionalFormatting sqref="R88">
    <cfRule type="cellIs" dxfId="3" priority="563" operator="greaterThan">
      <formula>0</formula>
    </cfRule>
  </conditionalFormatting>
  <conditionalFormatting sqref="R89">
    <cfRule type="cellIs" dxfId="3" priority="564" operator="greaterThan">
      <formula>0</formula>
    </cfRule>
  </conditionalFormatting>
  <conditionalFormatting sqref="R90">
    <cfRule type="cellIs" dxfId="3" priority="565" operator="greaterThan">
      <formula>0</formula>
    </cfRule>
  </conditionalFormatting>
  <conditionalFormatting sqref="R91">
    <cfRule type="cellIs" dxfId="3" priority="566" operator="greaterThan">
      <formula>0</formula>
    </cfRule>
  </conditionalFormatting>
  <conditionalFormatting sqref="R92">
    <cfRule type="cellIs" dxfId="3" priority="567" operator="greaterThan">
      <formula>0</formula>
    </cfRule>
  </conditionalFormatting>
  <conditionalFormatting sqref="R93">
    <cfRule type="cellIs" dxfId="3" priority="568" operator="greaterThan">
      <formula>0</formula>
    </cfRule>
  </conditionalFormatting>
  <conditionalFormatting sqref="R94">
    <cfRule type="cellIs" dxfId="3" priority="569" operator="greaterThan">
      <formula>0</formula>
    </cfRule>
  </conditionalFormatting>
  <conditionalFormatting sqref="R95">
    <cfRule type="cellIs" dxfId="3" priority="570" operator="greaterThan">
      <formula>0</formula>
    </cfRule>
  </conditionalFormatting>
  <conditionalFormatting sqref="R96">
    <cfRule type="cellIs" dxfId="3" priority="571" operator="greaterThan">
      <formula>0</formula>
    </cfRule>
  </conditionalFormatting>
  <conditionalFormatting sqref="R97">
    <cfRule type="cellIs" dxfId="3" priority="572" operator="greaterThan">
      <formula>0</formula>
    </cfRule>
  </conditionalFormatting>
  <conditionalFormatting sqref="R98">
    <cfRule type="cellIs" dxfId="3" priority="573" operator="greaterThan">
      <formula>0</formula>
    </cfRule>
  </conditionalFormatting>
  <conditionalFormatting sqref="R99">
    <cfRule type="cellIs" dxfId="3" priority="574" operator="greaterThan">
      <formula>0</formula>
    </cfRule>
  </conditionalFormatting>
  <conditionalFormatting sqref="R100">
    <cfRule type="cellIs" dxfId="3" priority="575" operator="greaterThan">
      <formula>0</formula>
    </cfRule>
  </conditionalFormatting>
  <conditionalFormatting sqref="R101">
    <cfRule type="cellIs" dxfId="3" priority="576" operator="greaterThan">
      <formula>0</formula>
    </cfRule>
  </conditionalFormatting>
  <conditionalFormatting sqref="R102">
    <cfRule type="cellIs" dxfId="3" priority="577" operator="greaterThan">
      <formula>0</formula>
    </cfRule>
  </conditionalFormatting>
  <conditionalFormatting sqref="R103">
    <cfRule type="cellIs" dxfId="3" priority="578" operator="greaterThan">
      <formula>0</formula>
    </cfRule>
  </conditionalFormatting>
  <conditionalFormatting sqref="H8">
    <cfRule type="cellIs" dxfId="4" priority="579" operator="greaterThan">
      <formula>250</formula>
    </cfRule>
  </conditionalFormatting>
  <conditionalFormatting sqref="H8">
    <cfRule type="cellIs" dxfId="5" priority="580" operator="greaterThan">
      <formula>200</formula>
    </cfRule>
  </conditionalFormatting>
  <conditionalFormatting sqref="H8">
    <cfRule type="cellIs" dxfId="6" priority="581" operator="greaterThan">
      <formula>150</formula>
    </cfRule>
  </conditionalFormatting>
  <conditionalFormatting sqref="H9">
    <cfRule type="cellIs" dxfId="4" priority="582" operator="greaterThan">
      <formula>250</formula>
    </cfRule>
  </conditionalFormatting>
  <conditionalFormatting sqref="H9">
    <cfRule type="cellIs" dxfId="5" priority="583" operator="greaterThan">
      <formula>200</formula>
    </cfRule>
  </conditionalFormatting>
  <conditionalFormatting sqref="H9">
    <cfRule type="cellIs" dxfId="6" priority="584" operator="greaterThan">
      <formula>150</formula>
    </cfRule>
  </conditionalFormatting>
  <conditionalFormatting sqref="H10">
    <cfRule type="cellIs" dxfId="4" priority="585" operator="greaterThan">
      <formula>250</formula>
    </cfRule>
  </conditionalFormatting>
  <conditionalFormatting sqref="H10">
    <cfRule type="cellIs" dxfId="5" priority="586" operator="greaterThan">
      <formula>200</formula>
    </cfRule>
  </conditionalFormatting>
  <conditionalFormatting sqref="H10">
    <cfRule type="cellIs" dxfId="6" priority="587" operator="greaterThan">
      <formula>150</formula>
    </cfRule>
  </conditionalFormatting>
  <conditionalFormatting sqref="H11">
    <cfRule type="cellIs" dxfId="4" priority="588" operator="greaterThan">
      <formula>250</formula>
    </cfRule>
  </conditionalFormatting>
  <conditionalFormatting sqref="H11">
    <cfRule type="cellIs" dxfId="5" priority="589" operator="greaterThan">
      <formula>200</formula>
    </cfRule>
  </conditionalFormatting>
  <conditionalFormatting sqref="H11">
    <cfRule type="cellIs" dxfId="6" priority="590" operator="greaterThan">
      <formula>150</formula>
    </cfRule>
  </conditionalFormatting>
  <conditionalFormatting sqref="H12">
    <cfRule type="cellIs" dxfId="4" priority="591" operator="greaterThan">
      <formula>250</formula>
    </cfRule>
  </conditionalFormatting>
  <conditionalFormatting sqref="H12">
    <cfRule type="cellIs" dxfId="5" priority="592" operator="greaterThan">
      <formula>200</formula>
    </cfRule>
  </conditionalFormatting>
  <conditionalFormatting sqref="H12">
    <cfRule type="cellIs" dxfId="6" priority="593" operator="greaterThan">
      <formula>150</formula>
    </cfRule>
  </conditionalFormatting>
  <conditionalFormatting sqref="H13">
    <cfRule type="cellIs" dxfId="4" priority="594" operator="greaterThan">
      <formula>250</formula>
    </cfRule>
  </conditionalFormatting>
  <conditionalFormatting sqref="H13">
    <cfRule type="cellIs" dxfId="5" priority="595" operator="greaterThan">
      <formula>200</formula>
    </cfRule>
  </conditionalFormatting>
  <conditionalFormatting sqref="H13">
    <cfRule type="cellIs" dxfId="6" priority="596" operator="greaterThan">
      <formula>150</formula>
    </cfRule>
  </conditionalFormatting>
  <conditionalFormatting sqref="H14">
    <cfRule type="cellIs" dxfId="4" priority="597" operator="greaterThan">
      <formula>250</formula>
    </cfRule>
  </conditionalFormatting>
  <conditionalFormatting sqref="H14">
    <cfRule type="cellIs" dxfId="5" priority="598" operator="greaterThan">
      <formula>200</formula>
    </cfRule>
  </conditionalFormatting>
  <conditionalFormatting sqref="H14">
    <cfRule type="cellIs" dxfId="6" priority="599" operator="greaterThan">
      <formula>150</formula>
    </cfRule>
  </conditionalFormatting>
  <conditionalFormatting sqref="H15">
    <cfRule type="cellIs" dxfId="4" priority="600" operator="greaterThan">
      <formula>250</formula>
    </cfRule>
  </conditionalFormatting>
  <conditionalFormatting sqref="H15">
    <cfRule type="cellIs" dxfId="5" priority="601" operator="greaterThan">
      <formula>200</formula>
    </cfRule>
  </conditionalFormatting>
  <conditionalFormatting sqref="H15">
    <cfRule type="cellIs" dxfId="6" priority="602" operator="greaterThan">
      <formula>150</formula>
    </cfRule>
  </conditionalFormatting>
  <conditionalFormatting sqref="H16">
    <cfRule type="cellIs" dxfId="4" priority="603" operator="greaterThan">
      <formula>250</formula>
    </cfRule>
  </conditionalFormatting>
  <conditionalFormatting sqref="H16">
    <cfRule type="cellIs" dxfId="5" priority="604" operator="greaterThan">
      <formula>200</formula>
    </cfRule>
  </conditionalFormatting>
  <conditionalFormatting sqref="H16">
    <cfRule type="cellIs" dxfId="6" priority="605" operator="greaterThan">
      <formula>150</formula>
    </cfRule>
  </conditionalFormatting>
  <conditionalFormatting sqref="H17">
    <cfRule type="cellIs" dxfId="4" priority="606" operator="greaterThan">
      <formula>250</formula>
    </cfRule>
  </conditionalFormatting>
  <conditionalFormatting sqref="H17">
    <cfRule type="cellIs" dxfId="5" priority="607" operator="greaterThan">
      <formula>200</formula>
    </cfRule>
  </conditionalFormatting>
  <conditionalFormatting sqref="H17">
    <cfRule type="cellIs" dxfId="6" priority="608" operator="greaterThan">
      <formula>150</formula>
    </cfRule>
  </conditionalFormatting>
  <conditionalFormatting sqref="H18">
    <cfRule type="cellIs" dxfId="4" priority="609" operator="greaterThan">
      <formula>250</formula>
    </cfRule>
  </conditionalFormatting>
  <conditionalFormatting sqref="H18">
    <cfRule type="cellIs" dxfId="5" priority="610" operator="greaterThan">
      <formula>200</formula>
    </cfRule>
  </conditionalFormatting>
  <conditionalFormatting sqref="H18">
    <cfRule type="cellIs" dxfId="6" priority="611" operator="greaterThan">
      <formula>150</formula>
    </cfRule>
  </conditionalFormatting>
  <conditionalFormatting sqref="H19">
    <cfRule type="cellIs" dxfId="4" priority="612" operator="greaterThan">
      <formula>250</formula>
    </cfRule>
  </conditionalFormatting>
  <conditionalFormatting sqref="H19">
    <cfRule type="cellIs" dxfId="5" priority="613" operator="greaterThan">
      <formula>200</formula>
    </cfRule>
  </conditionalFormatting>
  <conditionalFormatting sqref="H19">
    <cfRule type="cellIs" dxfId="6" priority="614" operator="greaterThan">
      <formula>150</formula>
    </cfRule>
  </conditionalFormatting>
  <conditionalFormatting sqref="H20">
    <cfRule type="cellIs" dxfId="4" priority="615" operator="greaterThan">
      <formula>250</formula>
    </cfRule>
  </conditionalFormatting>
  <conditionalFormatting sqref="H20">
    <cfRule type="cellIs" dxfId="5" priority="616" operator="greaterThan">
      <formula>200</formula>
    </cfRule>
  </conditionalFormatting>
  <conditionalFormatting sqref="H20">
    <cfRule type="cellIs" dxfId="6" priority="617" operator="greaterThan">
      <formula>150</formula>
    </cfRule>
  </conditionalFormatting>
  <conditionalFormatting sqref="H21">
    <cfRule type="cellIs" dxfId="4" priority="618" operator="greaterThan">
      <formula>250</formula>
    </cfRule>
  </conditionalFormatting>
  <conditionalFormatting sqref="H21">
    <cfRule type="cellIs" dxfId="5" priority="619" operator="greaterThan">
      <formula>200</formula>
    </cfRule>
  </conditionalFormatting>
  <conditionalFormatting sqref="H21">
    <cfRule type="cellIs" dxfId="6" priority="620" operator="greaterThan">
      <formula>150</formula>
    </cfRule>
  </conditionalFormatting>
  <conditionalFormatting sqref="H22">
    <cfRule type="cellIs" dxfId="4" priority="621" operator="greaterThan">
      <formula>250</formula>
    </cfRule>
  </conditionalFormatting>
  <conditionalFormatting sqref="H22">
    <cfRule type="cellIs" dxfId="5" priority="622" operator="greaterThan">
      <formula>200</formula>
    </cfRule>
  </conditionalFormatting>
  <conditionalFormatting sqref="H22">
    <cfRule type="cellIs" dxfId="6" priority="623" operator="greaterThan">
      <formula>150</formula>
    </cfRule>
  </conditionalFormatting>
  <conditionalFormatting sqref="H23">
    <cfRule type="cellIs" dxfId="4" priority="624" operator="greaterThan">
      <formula>250</formula>
    </cfRule>
  </conditionalFormatting>
  <conditionalFormatting sqref="H23">
    <cfRule type="cellIs" dxfId="5" priority="625" operator="greaterThan">
      <formula>200</formula>
    </cfRule>
  </conditionalFormatting>
  <conditionalFormatting sqref="H23">
    <cfRule type="cellIs" dxfId="6" priority="626" operator="greaterThan">
      <formula>150</formula>
    </cfRule>
  </conditionalFormatting>
  <conditionalFormatting sqref="H24">
    <cfRule type="cellIs" dxfId="4" priority="627" operator="greaterThan">
      <formula>250</formula>
    </cfRule>
  </conditionalFormatting>
  <conditionalFormatting sqref="H24">
    <cfRule type="cellIs" dxfId="5" priority="628" operator="greaterThan">
      <formula>200</formula>
    </cfRule>
  </conditionalFormatting>
  <conditionalFormatting sqref="H24">
    <cfRule type="cellIs" dxfId="6" priority="629" operator="greaterThan">
      <formula>150</formula>
    </cfRule>
  </conditionalFormatting>
  <conditionalFormatting sqref="H25">
    <cfRule type="cellIs" dxfId="4" priority="630" operator="greaterThan">
      <formula>250</formula>
    </cfRule>
  </conditionalFormatting>
  <conditionalFormatting sqref="H25">
    <cfRule type="cellIs" dxfId="5" priority="631" operator="greaterThan">
      <formula>200</formula>
    </cfRule>
  </conditionalFormatting>
  <conditionalFormatting sqref="H25">
    <cfRule type="cellIs" dxfId="6" priority="632" operator="greaterThan">
      <formula>150</formula>
    </cfRule>
  </conditionalFormatting>
  <conditionalFormatting sqref="H26">
    <cfRule type="cellIs" dxfId="4" priority="633" operator="greaterThan">
      <formula>250</formula>
    </cfRule>
  </conditionalFormatting>
  <conditionalFormatting sqref="H26">
    <cfRule type="cellIs" dxfId="5" priority="634" operator="greaterThan">
      <formula>200</formula>
    </cfRule>
  </conditionalFormatting>
  <conditionalFormatting sqref="H26">
    <cfRule type="cellIs" dxfId="6" priority="635" operator="greaterThan">
      <formula>150</formula>
    </cfRule>
  </conditionalFormatting>
  <conditionalFormatting sqref="H27">
    <cfRule type="cellIs" dxfId="4" priority="636" operator="greaterThan">
      <formula>250</formula>
    </cfRule>
  </conditionalFormatting>
  <conditionalFormatting sqref="H27">
    <cfRule type="cellIs" dxfId="5" priority="637" operator="greaterThan">
      <formula>200</formula>
    </cfRule>
  </conditionalFormatting>
  <conditionalFormatting sqref="H27">
    <cfRule type="cellIs" dxfId="6" priority="638" operator="greaterThan">
      <formula>150</formula>
    </cfRule>
  </conditionalFormatting>
  <conditionalFormatting sqref="H28">
    <cfRule type="cellIs" dxfId="4" priority="639" operator="greaterThan">
      <formula>250</formula>
    </cfRule>
  </conditionalFormatting>
  <conditionalFormatting sqref="H28">
    <cfRule type="cellIs" dxfId="5" priority="640" operator="greaterThan">
      <formula>200</formula>
    </cfRule>
  </conditionalFormatting>
  <conditionalFormatting sqref="H28">
    <cfRule type="cellIs" dxfId="6" priority="641" operator="greaterThan">
      <formula>150</formula>
    </cfRule>
  </conditionalFormatting>
  <conditionalFormatting sqref="H29">
    <cfRule type="cellIs" dxfId="4" priority="642" operator="greaterThan">
      <formula>250</formula>
    </cfRule>
  </conditionalFormatting>
  <conditionalFormatting sqref="H29">
    <cfRule type="cellIs" dxfId="5" priority="643" operator="greaterThan">
      <formula>200</formula>
    </cfRule>
  </conditionalFormatting>
  <conditionalFormatting sqref="H29">
    <cfRule type="cellIs" dxfId="6" priority="644" operator="greaterThan">
      <formula>150</formula>
    </cfRule>
  </conditionalFormatting>
  <conditionalFormatting sqref="H30">
    <cfRule type="cellIs" dxfId="4" priority="645" operator="greaterThan">
      <formula>250</formula>
    </cfRule>
  </conditionalFormatting>
  <conditionalFormatting sqref="H30">
    <cfRule type="cellIs" dxfId="5" priority="646" operator="greaterThan">
      <formula>200</formula>
    </cfRule>
  </conditionalFormatting>
  <conditionalFormatting sqref="H30">
    <cfRule type="cellIs" dxfId="6" priority="647" operator="greaterThan">
      <formula>150</formula>
    </cfRule>
  </conditionalFormatting>
  <conditionalFormatting sqref="H31">
    <cfRule type="cellIs" dxfId="4" priority="648" operator="greaterThan">
      <formula>250</formula>
    </cfRule>
  </conditionalFormatting>
  <conditionalFormatting sqref="H31">
    <cfRule type="cellIs" dxfId="5" priority="649" operator="greaterThan">
      <formula>200</formula>
    </cfRule>
  </conditionalFormatting>
  <conditionalFormatting sqref="H31">
    <cfRule type="cellIs" dxfId="6" priority="650" operator="greaterThan">
      <formula>150</formula>
    </cfRule>
  </conditionalFormatting>
  <conditionalFormatting sqref="H32">
    <cfRule type="cellIs" dxfId="4" priority="651" operator="greaterThan">
      <formula>250</formula>
    </cfRule>
  </conditionalFormatting>
  <conditionalFormatting sqref="H32">
    <cfRule type="cellIs" dxfId="5" priority="652" operator="greaterThan">
      <formula>200</formula>
    </cfRule>
  </conditionalFormatting>
  <conditionalFormatting sqref="H32">
    <cfRule type="cellIs" dxfId="6" priority="653" operator="greaterThan">
      <formula>150</formula>
    </cfRule>
  </conditionalFormatting>
  <conditionalFormatting sqref="H33">
    <cfRule type="cellIs" dxfId="4" priority="654" operator="greaterThan">
      <formula>250</formula>
    </cfRule>
  </conditionalFormatting>
  <conditionalFormatting sqref="H33">
    <cfRule type="cellIs" dxfId="5" priority="655" operator="greaterThan">
      <formula>200</formula>
    </cfRule>
  </conditionalFormatting>
  <conditionalFormatting sqref="H33">
    <cfRule type="cellIs" dxfId="6" priority="656" operator="greaterThan">
      <formula>150</formula>
    </cfRule>
  </conditionalFormatting>
  <conditionalFormatting sqref="H34">
    <cfRule type="cellIs" dxfId="4" priority="657" operator="greaterThan">
      <formula>250</formula>
    </cfRule>
  </conditionalFormatting>
  <conditionalFormatting sqref="H34">
    <cfRule type="cellIs" dxfId="5" priority="658" operator="greaterThan">
      <formula>200</formula>
    </cfRule>
  </conditionalFormatting>
  <conditionalFormatting sqref="H34">
    <cfRule type="cellIs" dxfId="6" priority="659" operator="greaterThan">
      <formula>150</formula>
    </cfRule>
  </conditionalFormatting>
  <conditionalFormatting sqref="H35">
    <cfRule type="cellIs" dxfId="4" priority="660" operator="greaterThan">
      <formula>250</formula>
    </cfRule>
  </conditionalFormatting>
  <conditionalFormatting sqref="H35">
    <cfRule type="cellIs" dxfId="5" priority="661" operator="greaterThan">
      <formula>200</formula>
    </cfRule>
  </conditionalFormatting>
  <conditionalFormatting sqref="H35">
    <cfRule type="cellIs" dxfId="6" priority="662" operator="greaterThan">
      <formula>150</formula>
    </cfRule>
  </conditionalFormatting>
  <conditionalFormatting sqref="H36">
    <cfRule type="cellIs" dxfId="4" priority="663" operator="greaterThan">
      <formula>250</formula>
    </cfRule>
  </conditionalFormatting>
  <conditionalFormatting sqref="H36">
    <cfRule type="cellIs" dxfId="5" priority="664" operator="greaterThan">
      <formula>200</formula>
    </cfRule>
  </conditionalFormatting>
  <conditionalFormatting sqref="H36">
    <cfRule type="cellIs" dxfId="6" priority="665" operator="greaterThan">
      <formula>150</formula>
    </cfRule>
  </conditionalFormatting>
  <conditionalFormatting sqref="H37">
    <cfRule type="cellIs" dxfId="4" priority="666" operator="greaterThan">
      <formula>250</formula>
    </cfRule>
  </conditionalFormatting>
  <conditionalFormatting sqref="H37">
    <cfRule type="cellIs" dxfId="5" priority="667" operator="greaterThan">
      <formula>200</formula>
    </cfRule>
  </conditionalFormatting>
  <conditionalFormatting sqref="H37">
    <cfRule type="cellIs" dxfId="6" priority="668" operator="greaterThan">
      <formula>150</formula>
    </cfRule>
  </conditionalFormatting>
  <conditionalFormatting sqref="H38">
    <cfRule type="cellIs" dxfId="4" priority="669" operator="greaterThan">
      <formula>250</formula>
    </cfRule>
  </conditionalFormatting>
  <conditionalFormatting sqref="H38">
    <cfRule type="cellIs" dxfId="5" priority="670" operator="greaterThan">
      <formula>200</formula>
    </cfRule>
  </conditionalFormatting>
  <conditionalFormatting sqref="H38">
    <cfRule type="cellIs" dxfId="6" priority="671" operator="greaterThan">
      <formula>150</formula>
    </cfRule>
  </conditionalFormatting>
  <conditionalFormatting sqref="H39">
    <cfRule type="cellIs" dxfId="4" priority="672" operator="greaterThan">
      <formula>250</formula>
    </cfRule>
  </conditionalFormatting>
  <conditionalFormatting sqref="H39">
    <cfRule type="cellIs" dxfId="5" priority="673" operator="greaterThan">
      <formula>200</formula>
    </cfRule>
  </conditionalFormatting>
  <conditionalFormatting sqref="H39">
    <cfRule type="cellIs" dxfId="6" priority="674" operator="greaterThan">
      <formula>150</formula>
    </cfRule>
  </conditionalFormatting>
  <conditionalFormatting sqref="H40">
    <cfRule type="cellIs" dxfId="4" priority="675" operator="greaterThan">
      <formula>250</formula>
    </cfRule>
  </conditionalFormatting>
  <conditionalFormatting sqref="H40">
    <cfRule type="cellIs" dxfId="5" priority="676" operator="greaterThan">
      <formula>200</formula>
    </cfRule>
  </conditionalFormatting>
  <conditionalFormatting sqref="H40">
    <cfRule type="cellIs" dxfId="6" priority="677" operator="greaterThan">
      <formula>150</formula>
    </cfRule>
  </conditionalFormatting>
  <conditionalFormatting sqref="H41">
    <cfRule type="cellIs" dxfId="4" priority="678" operator="greaterThan">
      <formula>250</formula>
    </cfRule>
  </conditionalFormatting>
  <conditionalFormatting sqref="H41">
    <cfRule type="cellIs" dxfId="5" priority="679" operator="greaterThan">
      <formula>200</formula>
    </cfRule>
  </conditionalFormatting>
  <conditionalFormatting sqref="H41">
    <cfRule type="cellIs" dxfId="6" priority="680" operator="greaterThan">
      <formula>150</formula>
    </cfRule>
  </conditionalFormatting>
  <conditionalFormatting sqref="H42">
    <cfRule type="cellIs" dxfId="4" priority="681" operator="greaterThan">
      <formula>250</formula>
    </cfRule>
  </conditionalFormatting>
  <conditionalFormatting sqref="H42">
    <cfRule type="cellIs" dxfId="5" priority="682" operator="greaterThan">
      <formula>200</formula>
    </cfRule>
  </conditionalFormatting>
  <conditionalFormatting sqref="H42">
    <cfRule type="cellIs" dxfId="6" priority="683" operator="greaterThan">
      <formula>150</formula>
    </cfRule>
  </conditionalFormatting>
  <conditionalFormatting sqref="H43">
    <cfRule type="cellIs" dxfId="4" priority="684" operator="greaterThan">
      <formula>250</formula>
    </cfRule>
  </conditionalFormatting>
  <conditionalFormatting sqref="H43">
    <cfRule type="cellIs" dxfId="5" priority="685" operator="greaterThan">
      <formula>200</formula>
    </cfRule>
  </conditionalFormatting>
  <conditionalFormatting sqref="H43">
    <cfRule type="cellIs" dxfId="6" priority="686" operator="greaterThan">
      <formula>150</formula>
    </cfRule>
  </conditionalFormatting>
  <conditionalFormatting sqref="H44">
    <cfRule type="cellIs" dxfId="4" priority="687" operator="greaterThan">
      <formula>250</formula>
    </cfRule>
  </conditionalFormatting>
  <conditionalFormatting sqref="H44">
    <cfRule type="cellIs" dxfId="5" priority="688" operator="greaterThan">
      <formula>200</formula>
    </cfRule>
  </conditionalFormatting>
  <conditionalFormatting sqref="H44">
    <cfRule type="cellIs" dxfId="6" priority="689" operator="greaterThan">
      <formula>150</formula>
    </cfRule>
  </conditionalFormatting>
  <conditionalFormatting sqref="H45">
    <cfRule type="cellIs" dxfId="4" priority="690" operator="greaterThan">
      <formula>250</formula>
    </cfRule>
  </conditionalFormatting>
  <conditionalFormatting sqref="H45">
    <cfRule type="cellIs" dxfId="5" priority="691" operator="greaterThan">
      <formula>200</formula>
    </cfRule>
  </conditionalFormatting>
  <conditionalFormatting sqref="H45">
    <cfRule type="cellIs" dxfId="6" priority="692" operator="greaterThan">
      <formula>150</formula>
    </cfRule>
  </conditionalFormatting>
  <conditionalFormatting sqref="H46">
    <cfRule type="cellIs" dxfId="4" priority="693" operator="greaterThan">
      <formula>250</formula>
    </cfRule>
  </conditionalFormatting>
  <conditionalFormatting sqref="H46">
    <cfRule type="cellIs" dxfId="5" priority="694" operator="greaterThan">
      <formula>200</formula>
    </cfRule>
  </conditionalFormatting>
  <conditionalFormatting sqref="H46">
    <cfRule type="cellIs" dxfId="6" priority="695" operator="greaterThan">
      <formula>150</formula>
    </cfRule>
  </conditionalFormatting>
  <conditionalFormatting sqref="H47">
    <cfRule type="cellIs" dxfId="4" priority="696" operator="greaterThan">
      <formula>250</formula>
    </cfRule>
  </conditionalFormatting>
  <conditionalFormatting sqref="H47">
    <cfRule type="cellIs" dxfId="5" priority="697" operator="greaterThan">
      <formula>200</formula>
    </cfRule>
  </conditionalFormatting>
  <conditionalFormatting sqref="H47">
    <cfRule type="cellIs" dxfId="6" priority="698" operator="greaterThan">
      <formula>150</formula>
    </cfRule>
  </conditionalFormatting>
  <conditionalFormatting sqref="H48">
    <cfRule type="cellIs" dxfId="4" priority="699" operator="greaterThan">
      <formula>250</formula>
    </cfRule>
  </conditionalFormatting>
  <conditionalFormatting sqref="H48">
    <cfRule type="cellIs" dxfId="5" priority="700" operator="greaterThan">
      <formula>200</formula>
    </cfRule>
  </conditionalFormatting>
  <conditionalFormatting sqref="H48">
    <cfRule type="cellIs" dxfId="6" priority="701" operator="greaterThan">
      <formula>150</formula>
    </cfRule>
  </conditionalFormatting>
  <conditionalFormatting sqref="H49">
    <cfRule type="cellIs" dxfId="4" priority="702" operator="greaterThan">
      <formula>250</formula>
    </cfRule>
  </conditionalFormatting>
  <conditionalFormatting sqref="H49">
    <cfRule type="cellIs" dxfId="5" priority="703" operator="greaterThan">
      <formula>200</formula>
    </cfRule>
  </conditionalFormatting>
  <conditionalFormatting sqref="H49">
    <cfRule type="cellIs" dxfId="6" priority="704" operator="greaterThan">
      <formula>150</formula>
    </cfRule>
  </conditionalFormatting>
  <conditionalFormatting sqref="H50">
    <cfRule type="cellIs" dxfId="4" priority="705" operator="greaterThan">
      <formula>250</formula>
    </cfRule>
  </conditionalFormatting>
  <conditionalFormatting sqref="H50">
    <cfRule type="cellIs" dxfId="5" priority="706" operator="greaterThan">
      <formula>200</formula>
    </cfRule>
  </conditionalFormatting>
  <conditionalFormatting sqref="H50">
    <cfRule type="cellIs" dxfId="6" priority="707" operator="greaterThan">
      <formula>150</formula>
    </cfRule>
  </conditionalFormatting>
  <conditionalFormatting sqref="H51">
    <cfRule type="cellIs" dxfId="4" priority="708" operator="greaterThan">
      <formula>250</formula>
    </cfRule>
  </conditionalFormatting>
  <conditionalFormatting sqref="H51">
    <cfRule type="cellIs" dxfId="5" priority="709" operator="greaterThan">
      <formula>200</formula>
    </cfRule>
  </conditionalFormatting>
  <conditionalFormatting sqref="H51">
    <cfRule type="cellIs" dxfId="6" priority="710" operator="greaterThan">
      <formula>150</formula>
    </cfRule>
  </conditionalFormatting>
  <conditionalFormatting sqref="H52">
    <cfRule type="cellIs" dxfId="4" priority="711" operator="greaterThan">
      <formula>250</formula>
    </cfRule>
  </conditionalFormatting>
  <conditionalFormatting sqref="H52">
    <cfRule type="cellIs" dxfId="5" priority="712" operator="greaterThan">
      <formula>200</formula>
    </cfRule>
  </conditionalFormatting>
  <conditionalFormatting sqref="H52">
    <cfRule type="cellIs" dxfId="6" priority="713" operator="greaterThan">
      <formula>150</formula>
    </cfRule>
  </conditionalFormatting>
  <conditionalFormatting sqref="H53">
    <cfRule type="cellIs" dxfId="4" priority="714" operator="greaterThan">
      <formula>250</formula>
    </cfRule>
  </conditionalFormatting>
  <conditionalFormatting sqref="H53">
    <cfRule type="cellIs" dxfId="5" priority="715" operator="greaterThan">
      <formula>200</formula>
    </cfRule>
  </conditionalFormatting>
  <conditionalFormatting sqref="H53">
    <cfRule type="cellIs" dxfId="6" priority="716" operator="greaterThan">
      <formula>150</formula>
    </cfRule>
  </conditionalFormatting>
  <conditionalFormatting sqref="H54">
    <cfRule type="cellIs" dxfId="4" priority="717" operator="greaterThan">
      <formula>250</formula>
    </cfRule>
  </conditionalFormatting>
  <conditionalFormatting sqref="H54">
    <cfRule type="cellIs" dxfId="5" priority="718" operator="greaterThan">
      <formula>200</formula>
    </cfRule>
  </conditionalFormatting>
  <conditionalFormatting sqref="H54">
    <cfRule type="cellIs" dxfId="6" priority="719" operator="greaterThan">
      <formula>150</formula>
    </cfRule>
  </conditionalFormatting>
  <conditionalFormatting sqref="H55">
    <cfRule type="cellIs" dxfId="4" priority="720" operator="greaterThan">
      <formula>250</formula>
    </cfRule>
  </conditionalFormatting>
  <conditionalFormatting sqref="H55">
    <cfRule type="cellIs" dxfId="5" priority="721" operator="greaterThan">
      <formula>200</formula>
    </cfRule>
  </conditionalFormatting>
  <conditionalFormatting sqref="H55">
    <cfRule type="cellIs" dxfId="6" priority="722" operator="greaterThan">
      <formula>150</formula>
    </cfRule>
  </conditionalFormatting>
  <conditionalFormatting sqref="H56">
    <cfRule type="cellIs" dxfId="4" priority="723" operator="greaterThan">
      <formula>250</formula>
    </cfRule>
  </conditionalFormatting>
  <conditionalFormatting sqref="H56">
    <cfRule type="cellIs" dxfId="5" priority="724" operator="greaterThan">
      <formula>200</formula>
    </cfRule>
  </conditionalFormatting>
  <conditionalFormatting sqref="H56">
    <cfRule type="cellIs" dxfId="6" priority="725" operator="greaterThan">
      <formula>150</formula>
    </cfRule>
  </conditionalFormatting>
  <conditionalFormatting sqref="H57">
    <cfRule type="cellIs" dxfId="4" priority="726" operator="greaterThan">
      <formula>250</formula>
    </cfRule>
  </conditionalFormatting>
  <conditionalFormatting sqref="H57">
    <cfRule type="cellIs" dxfId="5" priority="727" operator="greaterThan">
      <formula>200</formula>
    </cfRule>
  </conditionalFormatting>
  <conditionalFormatting sqref="H57">
    <cfRule type="cellIs" dxfId="6" priority="728" operator="greaterThan">
      <formula>150</formula>
    </cfRule>
  </conditionalFormatting>
  <conditionalFormatting sqref="H58">
    <cfRule type="cellIs" dxfId="4" priority="729" operator="greaterThan">
      <formula>250</formula>
    </cfRule>
  </conditionalFormatting>
  <conditionalFormatting sqref="H58">
    <cfRule type="cellIs" dxfId="5" priority="730" operator="greaterThan">
      <formula>200</formula>
    </cfRule>
  </conditionalFormatting>
  <conditionalFormatting sqref="H58">
    <cfRule type="cellIs" dxfId="6" priority="731" operator="greaterThan">
      <formula>150</formula>
    </cfRule>
  </conditionalFormatting>
  <conditionalFormatting sqref="H59">
    <cfRule type="cellIs" dxfId="4" priority="732" operator="greaterThan">
      <formula>250</formula>
    </cfRule>
  </conditionalFormatting>
  <conditionalFormatting sqref="H59">
    <cfRule type="cellIs" dxfId="5" priority="733" operator="greaterThan">
      <formula>200</formula>
    </cfRule>
  </conditionalFormatting>
  <conditionalFormatting sqref="H59">
    <cfRule type="cellIs" dxfId="6" priority="734" operator="greaterThan">
      <formula>150</formula>
    </cfRule>
  </conditionalFormatting>
  <conditionalFormatting sqref="H60">
    <cfRule type="cellIs" dxfId="4" priority="735" operator="greaterThan">
      <formula>250</formula>
    </cfRule>
  </conditionalFormatting>
  <conditionalFormatting sqref="H60">
    <cfRule type="cellIs" dxfId="5" priority="736" operator="greaterThan">
      <formula>200</formula>
    </cfRule>
  </conditionalFormatting>
  <conditionalFormatting sqref="H60">
    <cfRule type="cellIs" dxfId="6" priority="737" operator="greaterThan">
      <formula>150</formula>
    </cfRule>
  </conditionalFormatting>
  <conditionalFormatting sqref="H61">
    <cfRule type="cellIs" dxfId="4" priority="738" operator="greaterThan">
      <formula>250</formula>
    </cfRule>
  </conditionalFormatting>
  <conditionalFormatting sqref="H61">
    <cfRule type="cellIs" dxfId="5" priority="739" operator="greaterThan">
      <formula>200</formula>
    </cfRule>
  </conditionalFormatting>
  <conditionalFormatting sqref="H61">
    <cfRule type="cellIs" dxfId="6" priority="740" operator="greaterThan">
      <formula>150</formula>
    </cfRule>
  </conditionalFormatting>
  <conditionalFormatting sqref="H62">
    <cfRule type="cellIs" dxfId="4" priority="741" operator="greaterThan">
      <formula>250</formula>
    </cfRule>
  </conditionalFormatting>
  <conditionalFormatting sqref="H62">
    <cfRule type="cellIs" dxfId="5" priority="742" operator="greaterThan">
      <formula>200</formula>
    </cfRule>
  </conditionalFormatting>
  <conditionalFormatting sqref="H62">
    <cfRule type="cellIs" dxfId="6" priority="743" operator="greaterThan">
      <formula>150</formula>
    </cfRule>
  </conditionalFormatting>
  <conditionalFormatting sqref="H63">
    <cfRule type="cellIs" dxfId="4" priority="744" operator="greaterThan">
      <formula>250</formula>
    </cfRule>
  </conditionalFormatting>
  <conditionalFormatting sqref="H63">
    <cfRule type="cellIs" dxfId="5" priority="745" operator="greaterThan">
      <formula>200</formula>
    </cfRule>
  </conditionalFormatting>
  <conditionalFormatting sqref="H63">
    <cfRule type="cellIs" dxfId="6" priority="746" operator="greaterThan">
      <formula>150</formula>
    </cfRule>
  </conditionalFormatting>
  <conditionalFormatting sqref="H64">
    <cfRule type="cellIs" dxfId="4" priority="747" operator="greaterThan">
      <formula>250</formula>
    </cfRule>
  </conditionalFormatting>
  <conditionalFormatting sqref="H64">
    <cfRule type="cellIs" dxfId="5" priority="748" operator="greaterThan">
      <formula>200</formula>
    </cfRule>
  </conditionalFormatting>
  <conditionalFormatting sqref="H64">
    <cfRule type="cellIs" dxfId="6" priority="749" operator="greaterThan">
      <formula>150</formula>
    </cfRule>
  </conditionalFormatting>
  <conditionalFormatting sqref="H65">
    <cfRule type="cellIs" dxfId="4" priority="750" operator="greaterThan">
      <formula>250</formula>
    </cfRule>
  </conditionalFormatting>
  <conditionalFormatting sqref="H65">
    <cfRule type="cellIs" dxfId="5" priority="751" operator="greaterThan">
      <formula>200</formula>
    </cfRule>
  </conditionalFormatting>
  <conditionalFormatting sqref="H65">
    <cfRule type="cellIs" dxfId="6" priority="752" operator="greaterThan">
      <formula>150</formula>
    </cfRule>
  </conditionalFormatting>
  <conditionalFormatting sqref="H66">
    <cfRule type="cellIs" dxfId="4" priority="753" operator="greaterThan">
      <formula>250</formula>
    </cfRule>
  </conditionalFormatting>
  <conditionalFormatting sqref="H66">
    <cfRule type="cellIs" dxfId="5" priority="754" operator="greaterThan">
      <formula>200</formula>
    </cfRule>
  </conditionalFormatting>
  <conditionalFormatting sqref="H66">
    <cfRule type="cellIs" dxfId="6" priority="755" operator="greaterThan">
      <formula>150</formula>
    </cfRule>
  </conditionalFormatting>
  <conditionalFormatting sqref="H67">
    <cfRule type="cellIs" dxfId="4" priority="756" operator="greaterThan">
      <formula>250</formula>
    </cfRule>
  </conditionalFormatting>
  <conditionalFormatting sqref="H67">
    <cfRule type="cellIs" dxfId="5" priority="757" operator="greaterThan">
      <formula>200</formula>
    </cfRule>
  </conditionalFormatting>
  <conditionalFormatting sqref="H67">
    <cfRule type="cellIs" dxfId="6" priority="758" operator="greaterThan">
      <formula>150</formula>
    </cfRule>
  </conditionalFormatting>
  <conditionalFormatting sqref="H68">
    <cfRule type="cellIs" dxfId="4" priority="759" operator="greaterThan">
      <formula>250</formula>
    </cfRule>
  </conditionalFormatting>
  <conditionalFormatting sqref="H68">
    <cfRule type="cellIs" dxfId="5" priority="760" operator="greaterThan">
      <formula>200</formula>
    </cfRule>
  </conditionalFormatting>
  <conditionalFormatting sqref="H68">
    <cfRule type="cellIs" dxfId="6" priority="761" operator="greaterThan">
      <formula>150</formula>
    </cfRule>
  </conditionalFormatting>
  <conditionalFormatting sqref="H69">
    <cfRule type="cellIs" dxfId="4" priority="762" operator="greaterThan">
      <formula>250</formula>
    </cfRule>
  </conditionalFormatting>
  <conditionalFormatting sqref="H69">
    <cfRule type="cellIs" dxfId="5" priority="763" operator="greaterThan">
      <formula>200</formula>
    </cfRule>
  </conditionalFormatting>
  <conditionalFormatting sqref="H69">
    <cfRule type="cellIs" dxfId="6" priority="764" operator="greaterThan">
      <formula>150</formula>
    </cfRule>
  </conditionalFormatting>
  <conditionalFormatting sqref="H70">
    <cfRule type="cellIs" dxfId="4" priority="765" operator="greaterThan">
      <formula>250</formula>
    </cfRule>
  </conditionalFormatting>
  <conditionalFormatting sqref="H70">
    <cfRule type="cellIs" dxfId="5" priority="766" operator="greaterThan">
      <formula>200</formula>
    </cfRule>
  </conditionalFormatting>
  <conditionalFormatting sqref="H70">
    <cfRule type="cellIs" dxfId="6" priority="767" operator="greaterThan">
      <formula>150</formula>
    </cfRule>
  </conditionalFormatting>
  <conditionalFormatting sqref="H71">
    <cfRule type="cellIs" dxfId="4" priority="768" operator="greaterThan">
      <formula>250</formula>
    </cfRule>
  </conditionalFormatting>
  <conditionalFormatting sqref="H71">
    <cfRule type="cellIs" dxfId="5" priority="769" operator="greaterThan">
      <formula>200</formula>
    </cfRule>
  </conditionalFormatting>
  <conditionalFormatting sqref="H71">
    <cfRule type="cellIs" dxfId="6" priority="770" operator="greaterThan">
      <formula>150</formula>
    </cfRule>
  </conditionalFormatting>
  <conditionalFormatting sqref="H72">
    <cfRule type="cellIs" dxfId="4" priority="771" operator="greaterThan">
      <formula>250</formula>
    </cfRule>
  </conditionalFormatting>
  <conditionalFormatting sqref="H72">
    <cfRule type="cellIs" dxfId="5" priority="772" operator="greaterThan">
      <formula>200</formula>
    </cfRule>
  </conditionalFormatting>
  <conditionalFormatting sqref="H72">
    <cfRule type="cellIs" dxfId="6" priority="773" operator="greaterThan">
      <formula>150</formula>
    </cfRule>
  </conditionalFormatting>
  <conditionalFormatting sqref="H73">
    <cfRule type="cellIs" dxfId="4" priority="774" operator="greaterThan">
      <formula>250</formula>
    </cfRule>
  </conditionalFormatting>
  <conditionalFormatting sqref="H73">
    <cfRule type="cellIs" dxfId="5" priority="775" operator="greaterThan">
      <formula>200</formula>
    </cfRule>
  </conditionalFormatting>
  <conditionalFormatting sqref="H73">
    <cfRule type="cellIs" dxfId="6" priority="776" operator="greaterThan">
      <formula>150</formula>
    </cfRule>
  </conditionalFormatting>
  <conditionalFormatting sqref="H74">
    <cfRule type="cellIs" dxfId="4" priority="777" operator="greaterThan">
      <formula>250</formula>
    </cfRule>
  </conditionalFormatting>
  <conditionalFormatting sqref="H74">
    <cfRule type="cellIs" dxfId="5" priority="778" operator="greaterThan">
      <formula>200</formula>
    </cfRule>
  </conditionalFormatting>
  <conditionalFormatting sqref="H74">
    <cfRule type="cellIs" dxfId="6" priority="779" operator="greaterThan">
      <formula>150</formula>
    </cfRule>
  </conditionalFormatting>
  <conditionalFormatting sqref="H75">
    <cfRule type="cellIs" dxfId="4" priority="780" operator="greaterThan">
      <formula>250</formula>
    </cfRule>
  </conditionalFormatting>
  <conditionalFormatting sqref="H75">
    <cfRule type="cellIs" dxfId="5" priority="781" operator="greaterThan">
      <formula>200</formula>
    </cfRule>
  </conditionalFormatting>
  <conditionalFormatting sqref="H75">
    <cfRule type="cellIs" dxfId="6" priority="782" operator="greaterThan">
      <formula>150</formula>
    </cfRule>
  </conditionalFormatting>
  <conditionalFormatting sqref="H76">
    <cfRule type="cellIs" dxfId="4" priority="783" operator="greaterThan">
      <formula>250</formula>
    </cfRule>
  </conditionalFormatting>
  <conditionalFormatting sqref="H76">
    <cfRule type="cellIs" dxfId="5" priority="784" operator="greaterThan">
      <formula>200</formula>
    </cfRule>
  </conditionalFormatting>
  <conditionalFormatting sqref="H76">
    <cfRule type="cellIs" dxfId="6" priority="785" operator="greaterThan">
      <formula>150</formula>
    </cfRule>
  </conditionalFormatting>
  <conditionalFormatting sqref="H77">
    <cfRule type="cellIs" dxfId="4" priority="786" operator="greaterThan">
      <formula>250</formula>
    </cfRule>
  </conditionalFormatting>
  <conditionalFormatting sqref="H77">
    <cfRule type="cellIs" dxfId="5" priority="787" operator="greaterThan">
      <formula>200</formula>
    </cfRule>
  </conditionalFormatting>
  <conditionalFormatting sqref="H77">
    <cfRule type="cellIs" dxfId="6" priority="788" operator="greaterThan">
      <formula>150</formula>
    </cfRule>
  </conditionalFormatting>
  <conditionalFormatting sqref="H78">
    <cfRule type="cellIs" dxfId="4" priority="789" operator="greaterThan">
      <formula>250</formula>
    </cfRule>
  </conditionalFormatting>
  <conditionalFormatting sqref="H78">
    <cfRule type="cellIs" dxfId="5" priority="790" operator="greaterThan">
      <formula>200</formula>
    </cfRule>
  </conditionalFormatting>
  <conditionalFormatting sqref="H78">
    <cfRule type="cellIs" dxfId="6" priority="791" operator="greaterThan">
      <formula>150</formula>
    </cfRule>
  </conditionalFormatting>
  <conditionalFormatting sqref="H79">
    <cfRule type="cellIs" dxfId="4" priority="792" operator="greaterThan">
      <formula>250</formula>
    </cfRule>
  </conditionalFormatting>
  <conditionalFormatting sqref="H79">
    <cfRule type="cellIs" dxfId="5" priority="793" operator="greaterThan">
      <formula>200</formula>
    </cfRule>
  </conditionalFormatting>
  <conditionalFormatting sqref="H79">
    <cfRule type="cellIs" dxfId="6" priority="794" operator="greaterThan">
      <formula>150</formula>
    </cfRule>
  </conditionalFormatting>
  <conditionalFormatting sqref="H80">
    <cfRule type="cellIs" dxfId="4" priority="795" operator="greaterThan">
      <formula>250</formula>
    </cfRule>
  </conditionalFormatting>
  <conditionalFormatting sqref="H80">
    <cfRule type="cellIs" dxfId="5" priority="796" operator="greaterThan">
      <formula>200</formula>
    </cfRule>
  </conditionalFormatting>
  <conditionalFormatting sqref="H80">
    <cfRule type="cellIs" dxfId="6" priority="797" operator="greaterThan">
      <formula>150</formula>
    </cfRule>
  </conditionalFormatting>
  <conditionalFormatting sqref="H81">
    <cfRule type="cellIs" dxfId="4" priority="798" operator="greaterThan">
      <formula>250</formula>
    </cfRule>
  </conditionalFormatting>
  <conditionalFormatting sqref="H81">
    <cfRule type="cellIs" dxfId="5" priority="799" operator="greaterThan">
      <formula>200</formula>
    </cfRule>
  </conditionalFormatting>
  <conditionalFormatting sqref="H81">
    <cfRule type="cellIs" dxfId="6" priority="800" operator="greaterThan">
      <formula>150</formula>
    </cfRule>
  </conditionalFormatting>
  <conditionalFormatting sqref="H82">
    <cfRule type="cellIs" dxfId="4" priority="801" operator="greaterThan">
      <formula>250</formula>
    </cfRule>
  </conditionalFormatting>
  <conditionalFormatting sqref="H82">
    <cfRule type="cellIs" dxfId="5" priority="802" operator="greaterThan">
      <formula>200</formula>
    </cfRule>
  </conditionalFormatting>
  <conditionalFormatting sqref="H82">
    <cfRule type="cellIs" dxfId="6" priority="803" operator="greaterThan">
      <formula>150</formula>
    </cfRule>
  </conditionalFormatting>
  <conditionalFormatting sqref="H83">
    <cfRule type="cellIs" dxfId="4" priority="804" operator="greaterThan">
      <formula>250</formula>
    </cfRule>
  </conditionalFormatting>
  <conditionalFormatting sqref="H83">
    <cfRule type="cellIs" dxfId="5" priority="805" operator="greaterThan">
      <formula>200</formula>
    </cfRule>
  </conditionalFormatting>
  <conditionalFormatting sqref="H83">
    <cfRule type="cellIs" dxfId="6" priority="806" operator="greaterThan">
      <formula>150</formula>
    </cfRule>
  </conditionalFormatting>
  <conditionalFormatting sqref="H84">
    <cfRule type="cellIs" dxfId="4" priority="807" operator="greaterThan">
      <formula>250</formula>
    </cfRule>
  </conditionalFormatting>
  <conditionalFormatting sqref="H84">
    <cfRule type="cellIs" dxfId="5" priority="808" operator="greaterThan">
      <formula>200</formula>
    </cfRule>
  </conditionalFormatting>
  <conditionalFormatting sqref="H84">
    <cfRule type="cellIs" dxfId="6" priority="809" operator="greaterThan">
      <formula>150</formula>
    </cfRule>
  </conditionalFormatting>
  <conditionalFormatting sqref="H85">
    <cfRule type="cellIs" dxfId="4" priority="810" operator="greaterThan">
      <formula>250</formula>
    </cfRule>
  </conditionalFormatting>
  <conditionalFormatting sqref="H85">
    <cfRule type="cellIs" dxfId="5" priority="811" operator="greaterThan">
      <formula>200</formula>
    </cfRule>
  </conditionalFormatting>
  <conditionalFormatting sqref="H85">
    <cfRule type="cellIs" dxfId="6" priority="812" operator="greaterThan">
      <formula>150</formula>
    </cfRule>
  </conditionalFormatting>
  <conditionalFormatting sqref="H86">
    <cfRule type="cellIs" dxfId="4" priority="813" operator="greaterThan">
      <formula>250</formula>
    </cfRule>
  </conditionalFormatting>
  <conditionalFormatting sqref="H86">
    <cfRule type="cellIs" dxfId="5" priority="814" operator="greaterThan">
      <formula>200</formula>
    </cfRule>
  </conditionalFormatting>
  <conditionalFormatting sqref="H86">
    <cfRule type="cellIs" dxfId="6" priority="815" operator="greaterThan">
      <formula>150</formula>
    </cfRule>
  </conditionalFormatting>
  <conditionalFormatting sqref="H87">
    <cfRule type="cellIs" dxfId="4" priority="816" operator="greaterThan">
      <formula>250</formula>
    </cfRule>
  </conditionalFormatting>
  <conditionalFormatting sqref="H87">
    <cfRule type="cellIs" dxfId="5" priority="817" operator="greaterThan">
      <formula>200</formula>
    </cfRule>
  </conditionalFormatting>
  <conditionalFormatting sqref="H87">
    <cfRule type="cellIs" dxfId="6" priority="818" operator="greaterThan">
      <formula>150</formula>
    </cfRule>
  </conditionalFormatting>
  <conditionalFormatting sqref="H88">
    <cfRule type="cellIs" dxfId="4" priority="819" operator="greaterThan">
      <formula>250</formula>
    </cfRule>
  </conditionalFormatting>
  <conditionalFormatting sqref="H88">
    <cfRule type="cellIs" dxfId="5" priority="820" operator="greaterThan">
      <formula>200</formula>
    </cfRule>
  </conditionalFormatting>
  <conditionalFormatting sqref="H88">
    <cfRule type="cellIs" dxfId="6" priority="821" operator="greaterThan">
      <formula>150</formula>
    </cfRule>
  </conditionalFormatting>
  <conditionalFormatting sqref="H89">
    <cfRule type="cellIs" dxfId="4" priority="822" operator="greaterThan">
      <formula>250</formula>
    </cfRule>
  </conditionalFormatting>
  <conditionalFormatting sqref="H89">
    <cfRule type="cellIs" dxfId="5" priority="823" operator="greaterThan">
      <formula>200</formula>
    </cfRule>
  </conditionalFormatting>
  <conditionalFormatting sqref="H89">
    <cfRule type="cellIs" dxfId="6" priority="824" operator="greaterThan">
      <formula>150</formula>
    </cfRule>
  </conditionalFormatting>
  <conditionalFormatting sqref="H90">
    <cfRule type="cellIs" dxfId="4" priority="825" operator="greaterThan">
      <formula>250</formula>
    </cfRule>
  </conditionalFormatting>
  <conditionalFormatting sqref="H90">
    <cfRule type="cellIs" dxfId="5" priority="826" operator="greaterThan">
      <formula>200</formula>
    </cfRule>
  </conditionalFormatting>
  <conditionalFormatting sqref="H90">
    <cfRule type="cellIs" dxfId="6" priority="827" operator="greaterThan">
      <formula>150</formula>
    </cfRule>
  </conditionalFormatting>
  <conditionalFormatting sqref="H91">
    <cfRule type="cellIs" dxfId="4" priority="828" operator="greaterThan">
      <formula>250</formula>
    </cfRule>
  </conditionalFormatting>
  <conditionalFormatting sqref="H91">
    <cfRule type="cellIs" dxfId="5" priority="829" operator="greaterThan">
      <formula>200</formula>
    </cfRule>
  </conditionalFormatting>
  <conditionalFormatting sqref="H91">
    <cfRule type="cellIs" dxfId="6" priority="830" operator="greaterThan">
      <formula>150</formula>
    </cfRule>
  </conditionalFormatting>
  <conditionalFormatting sqref="H92">
    <cfRule type="cellIs" dxfId="4" priority="831" operator="greaterThan">
      <formula>250</formula>
    </cfRule>
  </conditionalFormatting>
  <conditionalFormatting sqref="H92">
    <cfRule type="cellIs" dxfId="5" priority="832" operator="greaterThan">
      <formula>200</formula>
    </cfRule>
  </conditionalFormatting>
  <conditionalFormatting sqref="H92">
    <cfRule type="cellIs" dxfId="6" priority="833" operator="greaterThan">
      <formula>150</formula>
    </cfRule>
  </conditionalFormatting>
  <conditionalFormatting sqref="H93">
    <cfRule type="cellIs" dxfId="4" priority="834" operator="greaterThan">
      <formula>250</formula>
    </cfRule>
  </conditionalFormatting>
  <conditionalFormatting sqref="H93">
    <cfRule type="cellIs" dxfId="5" priority="835" operator="greaterThan">
      <formula>200</formula>
    </cfRule>
  </conditionalFormatting>
  <conditionalFormatting sqref="H93">
    <cfRule type="cellIs" dxfId="6" priority="836" operator="greaterThan">
      <formula>150</formula>
    </cfRule>
  </conditionalFormatting>
  <conditionalFormatting sqref="H94">
    <cfRule type="cellIs" dxfId="4" priority="837" operator="greaterThan">
      <formula>250</formula>
    </cfRule>
  </conditionalFormatting>
  <conditionalFormatting sqref="H94">
    <cfRule type="cellIs" dxfId="5" priority="838" operator="greaterThan">
      <formula>200</formula>
    </cfRule>
  </conditionalFormatting>
  <conditionalFormatting sqref="H94">
    <cfRule type="cellIs" dxfId="6" priority="839" operator="greaterThan">
      <formula>150</formula>
    </cfRule>
  </conditionalFormatting>
  <conditionalFormatting sqref="H95">
    <cfRule type="cellIs" dxfId="4" priority="840" operator="greaterThan">
      <formula>250</formula>
    </cfRule>
  </conditionalFormatting>
  <conditionalFormatting sqref="H95">
    <cfRule type="cellIs" dxfId="5" priority="841" operator="greaterThan">
      <formula>200</formula>
    </cfRule>
  </conditionalFormatting>
  <conditionalFormatting sqref="H95">
    <cfRule type="cellIs" dxfId="6" priority="842" operator="greaterThan">
      <formula>150</formula>
    </cfRule>
  </conditionalFormatting>
  <conditionalFormatting sqref="H96">
    <cfRule type="cellIs" dxfId="4" priority="843" operator="greaterThan">
      <formula>250</formula>
    </cfRule>
  </conditionalFormatting>
  <conditionalFormatting sqref="H96">
    <cfRule type="cellIs" dxfId="5" priority="844" operator="greaterThan">
      <formula>200</formula>
    </cfRule>
  </conditionalFormatting>
  <conditionalFormatting sqref="H96">
    <cfRule type="cellIs" dxfId="6" priority="845" operator="greaterThan">
      <formula>150</formula>
    </cfRule>
  </conditionalFormatting>
  <conditionalFormatting sqref="H97">
    <cfRule type="cellIs" dxfId="4" priority="846" operator="greaterThan">
      <formula>250</formula>
    </cfRule>
  </conditionalFormatting>
  <conditionalFormatting sqref="H97">
    <cfRule type="cellIs" dxfId="5" priority="847" operator="greaterThan">
      <formula>200</formula>
    </cfRule>
  </conditionalFormatting>
  <conditionalFormatting sqref="H97">
    <cfRule type="cellIs" dxfId="6" priority="848" operator="greaterThan">
      <formula>150</formula>
    </cfRule>
  </conditionalFormatting>
  <conditionalFormatting sqref="H98">
    <cfRule type="cellIs" dxfId="4" priority="849" operator="greaterThan">
      <formula>250</formula>
    </cfRule>
  </conditionalFormatting>
  <conditionalFormatting sqref="H98">
    <cfRule type="cellIs" dxfId="5" priority="850" operator="greaterThan">
      <formula>200</formula>
    </cfRule>
  </conditionalFormatting>
  <conditionalFormatting sqref="H98">
    <cfRule type="cellIs" dxfId="6" priority="851" operator="greaterThan">
      <formula>150</formula>
    </cfRule>
  </conditionalFormatting>
  <conditionalFormatting sqref="H99">
    <cfRule type="cellIs" dxfId="4" priority="852" operator="greaterThan">
      <formula>250</formula>
    </cfRule>
  </conditionalFormatting>
  <conditionalFormatting sqref="H99">
    <cfRule type="cellIs" dxfId="5" priority="853" operator="greaterThan">
      <formula>200</formula>
    </cfRule>
  </conditionalFormatting>
  <conditionalFormatting sqref="H99">
    <cfRule type="cellIs" dxfId="6" priority="854" operator="greaterThan">
      <formula>150</formula>
    </cfRule>
  </conditionalFormatting>
  <conditionalFormatting sqref="H100">
    <cfRule type="cellIs" dxfId="4" priority="855" operator="greaterThan">
      <formula>250</formula>
    </cfRule>
  </conditionalFormatting>
  <conditionalFormatting sqref="H100">
    <cfRule type="cellIs" dxfId="5" priority="856" operator="greaterThan">
      <formula>200</formula>
    </cfRule>
  </conditionalFormatting>
  <conditionalFormatting sqref="H100">
    <cfRule type="cellIs" dxfId="6" priority="857" operator="greaterThan">
      <formula>150</formula>
    </cfRule>
  </conditionalFormatting>
  <conditionalFormatting sqref="H101">
    <cfRule type="cellIs" dxfId="4" priority="858" operator="greaterThan">
      <formula>250</formula>
    </cfRule>
  </conditionalFormatting>
  <conditionalFormatting sqref="H101">
    <cfRule type="cellIs" dxfId="5" priority="859" operator="greaterThan">
      <formula>200</formula>
    </cfRule>
  </conditionalFormatting>
  <conditionalFormatting sqref="H101">
    <cfRule type="cellIs" dxfId="6" priority="860" operator="greaterThan">
      <formula>150</formula>
    </cfRule>
  </conditionalFormatting>
  <conditionalFormatting sqref="H102">
    <cfRule type="cellIs" dxfId="4" priority="861" operator="greaterThan">
      <formula>250</formula>
    </cfRule>
  </conditionalFormatting>
  <conditionalFormatting sqref="H102">
    <cfRule type="cellIs" dxfId="5" priority="862" operator="greaterThan">
      <formula>200</formula>
    </cfRule>
  </conditionalFormatting>
  <conditionalFormatting sqref="H102">
    <cfRule type="cellIs" dxfId="6" priority="863" operator="greaterThan">
      <formula>150</formula>
    </cfRule>
  </conditionalFormatting>
  <conditionalFormatting sqref="H103">
    <cfRule type="cellIs" dxfId="4" priority="864" operator="greaterThan">
      <formula>250</formula>
    </cfRule>
  </conditionalFormatting>
  <conditionalFormatting sqref="H103">
    <cfRule type="cellIs" dxfId="5" priority="865" operator="greaterThan">
      <formula>200</formula>
    </cfRule>
  </conditionalFormatting>
  <conditionalFormatting sqref="H103">
    <cfRule type="cellIs" dxfId="6" priority="866" operator="greaterThan">
      <formula>150</formula>
    </cfRule>
  </conditionalFormatting>
  <conditionalFormatting sqref="I8">
    <cfRule type="cellIs" dxfId="4" priority="867" operator="greaterThan">
      <formula>250</formula>
    </cfRule>
  </conditionalFormatting>
  <conditionalFormatting sqref="I8">
    <cfRule type="cellIs" dxfId="5" priority="868" operator="greaterThan">
      <formula>200</formula>
    </cfRule>
  </conditionalFormatting>
  <conditionalFormatting sqref="I8">
    <cfRule type="cellIs" dxfId="6" priority="869" operator="greaterThan">
      <formula>150</formula>
    </cfRule>
  </conditionalFormatting>
  <conditionalFormatting sqref="I9">
    <cfRule type="cellIs" dxfId="4" priority="870" operator="greaterThan">
      <formula>250</formula>
    </cfRule>
  </conditionalFormatting>
  <conditionalFormatting sqref="I9">
    <cfRule type="cellIs" dxfId="5" priority="871" operator="greaterThan">
      <formula>200</formula>
    </cfRule>
  </conditionalFormatting>
  <conditionalFormatting sqref="I9">
    <cfRule type="cellIs" dxfId="6" priority="872" operator="greaterThan">
      <formula>150</formula>
    </cfRule>
  </conditionalFormatting>
  <conditionalFormatting sqref="I10">
    <cfRule type="cellIs" dxfId="4" priority="873" operator="greaterThan">
      <formula>250</formula>
    </cfRule>
  </conditionalFormatting>
  <conditionalFormatting sqref="I10">
    <cfRule type="cellIs" dxfId="5" priority="874" operator="greaterThan">
      <formula>200</formula>
    </cfRule>
  </conditionalFormatting>
  <conditionalFormatting sqref="I10">
    <cfRule type="cellIs" dxfId="6" priority="875" operator="greaterThan">
      <formula>150</formula>
    </cfRule>
  </conditionalFormatting>
  <conditionalFormatting sqref="I11">
    <cfRule type="cellIs" dxfId="4" priority="876" operator="greaterThan">
      <formula>250</formula>
    </cfRule>
  </conditionalFormatting>
  <conditionalFormatting sqref="I11">
    <cfRule type="cellIs" dxfId="5" priority="877" operator="greaterThan">
      <formula>200</formula>
    </cfRule>
  </conditionalFormatting>
  <conditionalFormatting sqref="I11">
    <cfRule type="cellIs" dxfId="6" priority="878" operator="greaterThan">
      <formula>150</formula>
    </cfRule>
  </conditionalFormatting>
  <conditionalFormatting sqref="I12">
    <cfRule type="cellIs" dxfId="4" priority="879" operator="greaterThan">
      <formula>250</formula>
    </cfRule>
  </conditionalFormatting>
  <conditionalFormatting sqref="I12">
    <cfRule type="cellIs" dxfId="5" priority="880" operator="greaterThan">
      <formula>200</formula>
    </cfRule>
  </conditionalFormatting>
  <conditionalFormatting sqref="I12">
    <cfRule type="cellIs" dxfId="6" priority="881" operator="greaterThan">
      <formula>150</formula>
    </cfRule>
  </conditionalFormatting>
  <conditionalFormatting sqref="I13">
    <cfRule type="cellIs" dxfId="4" priority="882" operator="greaterThan">
      <formula>250</formula>
    </cfRule>
  </conditionalFormatting>
  <conditionalFormatting sqref="I13">
    <cfRule type="cellIs" dxfId="5" priority="883" operator="greaterThan">
      <formula>200</formula>
    </cfRule>
  </conditionalFormatting>
  <conditionalFormatting sqref="I13">
    <cfRule type="cellIs" dxfId="6" priority="884" operator="greaterThan">
      <formula>150</formula>
    </cfRule>
  </conditionalFormatting>
  <conditionalFormatting sqref="I14">
    <cfRule type="cellIs" dxfId="4" priority="885" operator="greaterThan">
      <formula>250</formula>
    </cfRule>
  </conditionalFormatting>
  <conditionalFormatting sqref="I14">
    <cfRule type="cellIs" dxfId="5" priority="886" operator="greaterThan">
      <formula>200</formula>
    </cfRule>
  </conditionalFormatting>
  <conditionalFormatting sqref="I14">
    <cfRule type="cellIs" dxfId="6" priority="887" operator="greaterThan">
      <formula>150</formula>
    </cfRule>
  </conditionalFormatting>
  <conditionalFormatting sqref="I15">
    <cfRule type="cellIs" dxfId="4" priority="888" operator="greaterThan">
      <formula>250</formula>
    </cfRule>
  </conditionalFormatting>
  <conditionalFormatting sqref="I15">
    <cfRule type="cellIs" dxfId="5" priority="889" operator="greaterThan">
      <formula>200</formula>
    </cfRule>
  </conditionalFormatting>
  <conditionalFormatting sqref="I15">
    <cfRule type="cellIs" dxfId="6" priority="890" operator="greaterThan">
      <formula>150</formula>
    </cfRule>
  </conditionalFormatting>
  <conditionalFormatting sqref="I16">
    <cfRule type="cellIs" dxfId="4" priority="891" operator="greaterThan">
      <formula>250</formula>
    </cfRule>
  </conditionalFormatting>
  <conditionalFormatting sqref="I16">
    <cfRule type="cellIs" dxfId="5" priority="892" operator="greaterThan">
      <formula>200</formula>
    </cfRule>
  </conditionalFormatting>
  <conditionalFormatting sqref="I16">
    <cfRule type="cellIs" dxfId="6" priority="893" operator="greaterThan">
      <formula>150</formula>
    </cfRule>
  </conditionalFormatting>
  <conditionalFormatting sqref="I17">
    <cfRule type="cellIs" dxfId="4" priority="894" operator="greaterThan">
      <formula>250</formula>
    </cfRule>
  </conditionalFormatting>
  <conditionalFormatting sqref="I17">
    <cfRule type="cellIs" dxfId="5" priority="895" operator="greaterThan">
      <formula>200</formula>
    </cfRule>
  </conditionalFormatting>
  <conditionalFormatting sqref="I17">
    <cfRule type="cellIs" dxfId="6" priority="896" operator="greaterThan">
      <formula>150</formula>
    </cfRule>
  </conditionalFormatting>
  <conditionalFormatting sqref="I18">
    <cfRule type="cellIs" dxfId="4" priority="897" operator="greaterThan">
      <formula>250</formula>
    </cfRule>
  </conditionalFormatting>
  <conditionalFormatting sqref="I18">
    <cfRule type="cellIs" dxfId="5" priority="898" operator="greaterThan">
      <formula>200</formula>
    </cfRule>
  </conditionalFormatting>
  <conditionalFormatting sqref="I18">
    <cfRule type="cellIs" dxfId="6" priority="899" operator="greaterThan">
      <formula>150</formula>
    </cfRule>
  </conditionalFormatting>
  <conditionalFormatting sqref="I19">
    <cfRule type="cellIs" dxfId="4" priority="900" operator="greaterThan">
      <formula>250</formula>
    </cfRule>
  </conditionalFormatting>
  <conditionalFormatting sqref="I19">
    <cfRule type="cellIs" dxfId="5" priority="901" operator="greaterThan">
      <formula>200</formula>
    </cfRule>
  </conditionalFormatting>
  <conditionalFormatting sqref="I19">
    <cfRule type="cellIs" dxfId="6" priority="902" operator="greaterThan">
      <formula>150</formula>
    </cfRule>
  </conditionalFormatting>
  <conditionalFormatting sqref="I20">
    <cfRule type="cellIs" dxfId="4" priority="903" operator="greaterThan">
      <formula>250</formula>
    </cfRule>
  </conditionalFormatting>
  <conditionalFormatting sqref="I20">
    <cfRule type="cellIs" dxfId="5" priority="904" operator="greaterThan">
      <formula>200</formula>
    </cfRule>
  </conditionalFormatting>
  <conditionalFormatting sqref="I20">
    <cfRule type="cellIs" dxfId="6" priority="905" operator="greaterThan">
      <formula>150</formula>
    </cfRule>
  </conditionalFormatting>
  <conditionalFormatting sqref="I21">
    <cfRule type="cellIs" dxfId="4" priority="906" operator="greaterThan">
      <formula>250</formula>
    </cfRule>
  </conditionalFormatting>
  <conditionalFormatting sqref="I21">
    <cfRule type="cellIs" dxfId="5" priority="907" operator="greaterThan">
      <formula>200</formula>
    </cfRule>
  </conditionalFormatting>
  <conditionalFormatting sqref="I21">
    <cfRule type="cellIs" dxfId="6" priority="908" operator="greaterThan">
      <formula>150</formula>
    </cfRule>
  </conditionalFormatting>
  <conditionalFormatting sqref="I22">
    <cfRule type="cellIs" dxfId="4" priority="909" operator="greaterThan">
      <formula>250</formula>
    </cfRule>
  </conditionalFormatting>
  <conditionalFormatting sqref="I22">
    <cfRule type="cellIs" dxfId="5" priority="910" operator="greaterThan">
      <formula>200</formula>
    </cfRule>
  </conditionalFormatting>
  <conditionalFormatting sqref="I22">
    <cfRule type="cellIs" dxfId="6" priority="911" operator="greaterThan">
      <formula>150</formula>
    </cfRule>
  </conditionalFormatting>
  <conditionalFormatting sqref="I23">
    <cfRule type="cellIs" dxfId="4" priority="912" operator="greaterThan">
      <formula>250</formula>
    </cfRule>
  </conditionalFormatting>
  <conditionalFormatting sqref="I23">
    <cfRule type="cellIs" dxfId="5" priority="913" operator="greaterThan">
      <formula>200</formula>
    </cfRule>
  </conditionalFormatting>
  <conditionalFormatting sqref="I23">
    <cfRule type="cellIs" dxfId="6" priority="914" operator="greaterThan">
      <formula>150</formula>
    </cfRule>
  </conditionalFormatting>
  <conditionalFormatting sqref="I24">
    <cfRule type="cellIs" dxfId="4" priority="915" operator="greaterThan">
      <formula>250</formula>
    </cfRule>
  </conditionalFormatting>
  <conditionalFormatting sqref="I24">
    <cfRule type="cellIs" dxfId="5" priority="916" operator="greaterThan">
      <formula>200</formula>
    </cfRule>
  </conditionalFormatting>
  <conditionalFormatting sqref="I24">
    <cfRule type="cellIs" dxfId="6" priority="917" operator="greaterThan">
      <formula>150</formula>
    </cfRule>
  </conditionalFormatting>
  <conditionalFormatting sqref="I25">
    <cfRule type="cellIs" dxfId="4" priority="918" operator="greaterThan">
      <formula>250</formula>
    </cfRule>
  </conditionalFormatting>
  <conditionalFormatting sqref="I25">
    <cfRule type="cellIs" dxfId="5" priority="919" operator="greaterThan">
      <formula>200</formula>
    </cfRule>
  </conditionalFormatting>
  <conditionalFormatting sqref="I25">
    <cfRule type="cellIs" dxfId="6" priority="920" operator="greaterThan">
      <formula>150</formula>
    </cfRule>
  </conditionalFormatting>
  <conditionalFormatting sqref="I26">
    <cfRule type="cellIs" dxfId="4" priority="921" operator="greaterThan">
      <formula>250</formula>
    </cfRule>
  </conditionalFormatting>
  <conditionalFormatting sqref="I26">
    <cfRule type="cellIs" dxfId="5" priority="922" operator="greaterThan">
      <formula>200</formula>
    </cfRule>
  </conditionalFormatting>
  <conditionalFormatting sqref="I26">
    <cfRule type="cellIs" dxfId="6" priority="923" operator="greaterThan">
      <formula>150</formula>
    </cfRule>
  </conditionalFormatting>
  <conditionalFormatting sqref="I27">
    <cfRule type="cellIs" dxfId="4" priority="924" operator="greaterThan">
      <formula>250</formula>
    </cfRule>
  </conditionalFormatting>
  <conditionalFormatting sqref="I27">
    <cfRule type="cellIs" dxfId="5" priority="925" operator="greaterThan">
      <formula>200</formula>
    </cfRule>
  </conditionalFormatting>
  <conditionalFormatting sqref="I27">
    <cfRule type="cellIs" dxfId="6" priority="926" operator="greaterThan">
      <formula>150</formula>
    </cfRule>
  </conditionalFormatting>
  <conditionalFormatting sqref="I28">
    <cfRule type="cellIs" dxfId="4" priority="927" operator="greaterThan">
      <formula>250</formula>
    </cfRule>
  </conditionalFormatting>
  <conditionalFormatting sqref="I28">
    <cfRule type="cellIs" dxfId="5" priority="928" operator="greaterThan">
      <formula>200</formula>
    </cfRule>
  </conditionalFormatting>
  <conditionalFormatting sqref="I28">
    <cfRule type="cellIs" dxfId="6" priority="929" operator="greaterThan">
      <formula>150</formula>
    </cfRule>
  </conditionalFormatting>
  <conditionalFormatting sqref="I29">
    <cfRule type="cellIs" dxfId="4" priority="930" operator="greaterThan">
      <formula>250</formula>
    </cfRule>
  </conditionalFormatting>
  <conditionalFormatting sqref="I29">
    <cfRule type="cellIs" dxfId="5" priority="931" operator="greaterThan">
      <formula>200</formula>
    </cfRule>
  </conditionalFormatting>
  <conditionalFormatting sqref="I29">
    <cfRule type="cellIs" dxfId="6" priority="932" operator="greaterThan">
      <formula>150</formula>
    </cfRule>
  </conditionalFormatting>
  <conditionalFormatting sqref="I30">
    <cfRule type="cellIs" dxfId="4" priority="933" operator="greaterThan">
      <formula>250</formula>
    </cfRule>
  </conditionalFormatting>
  <conditionalFormatting sqref="I30">
    <cfRule type="cellIs" dxfId="5" priority="934" operator="greaterThan">
      <formula>200</formula>
    </cfRule>
  </conditionalFormatting>
  <conditionalFormatting sqref="I30">
    <cfRule type="cellIs" dxfId="6" priority="935" operator="greaterThan">
      <formula>150</formula>
    </cfRule>
  </conditionalFormatting>
  <conditionalFormatting sqref="I31">
    <cfRule type="cellIs" dxfId="4" priority="936" operator="greaterThan">
      <formula>250</formula>
    </cfRule>
  </conditionalFormatting>
  <conditionalFormatting sqref="I31">
    <cfRule type="cellIs" dxfId="5" priority="937" operator="greaterThan">
      <formula>200</formula>
    </cfRule>
  </conditionalFormatting>
  <conditionalFormatting sqref="I31">
    <cfRule type="cellIs" dxfId="6" priority="938" operator="greaterThan">
      <formula>150</formula>
    </cfRule>
  </conditionalFormatting>
  <conditionalFormatting sqref="I32">
    <cfRule type="cellIs" dxfId="4" priority="939" operator="greaterThan">
      <formula>250</formula>
    </cfRule>
  </conditionalFormatting>
  <conditionalFormatting sqref="I32">
    <cfRule type="cellIs" dxfId="5" priority="940" operator="greaterThan">
      <formula>200</formula>
    </cfRule>
  </conditionalFormatting>
  <conditionalFormatting sqref="I32">
    <cfRule type="cellIs" dxfId="6" priority="941" operator="greaterThan">
      <formula>150</formula>
    </cfRule>
  </conditionalFormatting>
  <conditionalFormatting sqref="I33">
    <cfRule type="cellIs" dxfId="4" priority="942" operator="greaterThan">
      <formula>250</formula>
    </cfRule>
  </conditionalFormatting>
  <conditionalFormatting sqref="I33">
    <cfRule type="cellIs" dxfId="5" priority="943" operator="greaterThan">
      <formula>200</formula>
    </cfRule>
  </conditionalFormatting>
  <conditionalFormatting sqref="I33">
    <cfRule type="cellIs" dxfId="6" priority="944" operator="greaterThan">
      <formula>150</formula>
    </cfRule>
  </conditionalFormatting>
  <conditionalFormatting sqref="I34">
    <cfRule type="cellIs" dxfId="4" priority="945" operator="greaterThan">
      <formula>250</formula>
    </cfRule>
  </conditionalFormatting>
  <conditionalFormatting sqref="I34">
    <cfRule type="cellIs" dxfId="5" priority="946" operator="greaterThan">
      <formula>200</formula>
    </cfRule>
  </conditionalFormatting>
  <conditionalFormatting sqref="I34">
    <cfRule type="cellIs" dxfId="6" priority="947" operator="greaterThan">
      <formula>150</formula>
    </cfRule>
  </conditionalFormatting>
  <conditionalFormatting sqref="I35">
    <cfRule type="cellIs" dxfId="4" priority="948" operator="greaterThan">
      <formula>250</formula>
    </cfRule>
  </conditionalFormatting>
  <conditionalFormatting sqref="I35">
    <cfRule type="cellIs" dxfId="5" priority="949" operator="greaterThan">
      <formula>200</formula>
    </cfRule>
  </conditionalFormatting>
  <conditionalFormatting sqref="I35">
    <cfRule type="cellIs" dxfId="6" priority="950" operator="greaterThan">
      <formula>150</formula>
    </cfRule>
  </conditionalFormatting>
  <conditionalFormatting sqref="I36">
    <cfRule type="cellIs" dxfId="4" priority="951" operator="greaterThan">
      <formula>250</formula>
    </cfRule>
  </conditionalFormatting>
  <conditionalFormatting sqref="I36">
    <cfRule type="cellIs" dxfId="5" priority="952" operator="greaterThan">
      <formula>200</formula>
    </cfRule>
  </conditionalFormatting>
  <conditionalFormatting sqref="I36">
    <cfRule type="cellIs" dxfId="6" priority="953" operator="greaterThan">
      <formula>150</formula>
    </cfRule>
  </conditionalFormatting>
  <conditionalFormatting sqref="I37">
    <cfRule type="cellIs" dxfId="4" priority="954" operator="greaterThan">
      <formula>250</formula>
    </cfRule>
  </conditionalFormatting>
  <conditionalFormatting sqref="I37">
    <cfRule type="cellIs" dxfId="5" priority="955" operator="greaterThan">
      <formula>200</formula>
    </cfRule>
  </conditionalFormatting>
  <conditionalFormatting sqref="I37">
    <cfRule type="cellIs" dxfId="6" priority="956" operator="greaterThan">
      <formula>150</formula>
    </cfRule>
  </conditionalFormatting>
  <conditionalFormatting sqref="I38">
    <cfRule type="cellIs" dxfId="4" priority="957" operator="greaterThan">
      <formula>250</formula>
    </cfRule>
  </conditionalFormatting>
  <conditionalFormatting sqref="I38">
    <cfRule type="cellIs" dxfId="5" priority="958" operator="greaterThan">
      <formula>200</formula>
    </cfRule>
  </conditionalFormatting>
  <conditionalFormatting sqref="I38">
    <cfRule type="cellIs" dxfId="6" priority="959" operator="greaterThan">
      <formula>150</formula>
    </cfRule>
  </conditionalFormatting>
  <conditionalFormatting sqref="I39">
    <cfRule type="cellIs" dxfId="4" priority="960" operator="greaterThan">
      <formula>250</formula>
    </cfRule>
  </conditionalFormatting>
  <conditionalFormatting sqref="I39">
    <cfRule type="cellIs" dxfId="5" priority="961" operator="greaterThan">
      <formula>200</formula>
    </cfRule>
  </conditionalFormatting>
  <conditionalFormatting sqref="I39">
    <cfRule type="cellIs" dxfId="6" priority="962" operator="greaterThan">
      <formula>150</formula>
    </cfRule>
  </conditionalFormatting>
  <conditionalFormatting sqref="I40">
    <cfRule type="cellIs" dxfId="4" priority="963" operator="greaterThan">
      <formula>250</formula>
    </cfRule>
  </conditionalFormatting>
  <conditionalFormatting sqref="I40">
    <cfRule type="cellIs" dxfId="5" priority="964" operator="greaterThan">
      <formula>200</formula>
    </cfRule>
  </conditionalFormatting>
  <conditionalFormatting sqref="I40">
    <cfRule type="cellIs" dxfId="6" priority="965" operator="greaterThan">
      <formula>150</formula>
    </cfRule>
  </conditionalFormatting>
  <conditionalFormatting sqref="I41">
    <cfRule type="cellIs" dxfId="4" priority="966" operator="greaterThan">
      <formula>250</formula>
    </cfRule>
  </conditionalFormatting>
  <conditionalFormatting sqref="I41">
    <cfRule type="cellIs" dxfId="5" priority="967" operator="greaterThan">
      <formula>200</formula>
    </cfRule>
  </conditionalFormatting>
  <conditionalFormatting sqref="I41">
    <cfRule type="cellIs" dxfId="6" priority="968" operator="greaterThan">
      <formula>150</formula>
    </cfRule>
  </conditionalFormatting>
  <conditionalFormatting sqref="I42">
    <cfRule type="cellIs" dxfId="4" priority="969" operator="greaterThan">
      <formula>250</formula>
    </cfRule>
  </conditionalFormatting>
  <conditionalFormatting sqref="I42">
    <cfRule type="cellIs" dxfId="5" priority="970" operator="greaterThan">
      <formula>200</formula>
    </cfRule>
  </conditionalFormatting>
  <conditionalFormatting sqref="I42">
    <cfRule type="cellIs" dxfId="6" priority="971" operator="greaterThan">
      <formula>150</formula>
    </cfRule>
  </conditionalFormatting>
  <conditionalFormatting sqref="I43">
    <cfRule type="cellIs" dxfId="4" priority="972" operator="greaterThan">
      <formula>250</formula>
    </cfRule>
  </conditionalFormatting>
  <conditionalFormatting sqref="I43">
    <cfRule type="cellIs" dxfId="5" priority="973" operator="greaterThan">
      <formula>200</formula>
    </cfRule>
  </conditionalFormatting>
  <conditionalFormatting sqref="I43">
    <cfRule type="cellIs" dxfId="6" priority="974" operator="greaterThan">
      <formula>150</formula>
    </cfRule>
  </conditionalFormatting>
  <conditionalFormatting sqref="I44">
    <cfRule type="cellIs" dxfId="4" priority="975" operator="greaterThan">
      <formula>250</formula>
    </cfRule>
  </conditionalFormatting>
  <conditionalFormatting sqref="I44">
    <cfRule type="cellIs" dxfId="5" priority="976" operator="greaterThan">
      <formula>200</formula>
    </cfRule>
  </conditionalFormatting>
  <conditionalFormatting sqref="I44">
    <cfRule type="cellIs" dxfId="6" priority="977" operator="greaterThan">
      <formula>150</formula>
    </cfRule>
  </conditionalFormatting>
  <conditionalFormatting sqref="I45">
    <cfRule type="cellIs" dxfId="4" priority="978" operator="greaterThan">
      <formula>250</formula>
    </cfRule>
  </conditionalFormatting>
  <conditionalFormatting sqref="I45">
    <cfRule type="cellIs" dxfId="5" priority="979" operator="greaterThan">
      <formula>200</formula>
    </cfRule>
  </conditionalFormatting>
  <conditionalFormatting sqref="I45">
    <cfRule type="cellIs" dxfId="6" priority="980" operator="greaterThan">
      <formula>150</formula>
    </cfRule>
  </conditionalFormatting>
  <conditionalFormatting sqref="I46">
    <cfRule type="cellIs" dxfId="4" priority="981" operator="greaterThan">
      <formula>250</formula>
    </cfRule>
  </conditionalFormatting>
  <conditionalFormatting sqref="I46">
    <cfRule type="cellIs" dxfId="5" priority="982" operator="greaterThan">
      <formula>200</formula>
    </cfRule>
  </conditionalFormatting>
  <conditionalFormatting sqref="I46">
    <cfRule type="cellIs" dxfId="6" priority="983" operator="greaterThan">
      <formula>150</formula>
    </cfRule>
  </conditionalFormatting>
  <conditionalFormatting sqref="I47">
    <cfRule type="cellIs" dxfId="4" priority="984" operator="greaterThan">
      <formula>250</formula>
    </cfRule>
  </conditionalFormatting>
  <conditionalFormatting sqref="I47">
    <cfRule type="cellIs" dxfId="5" priority="985" operator="greaterThan">
      <formula>200</formula>
    </cfRule>
  </conditionalFormatting>
  <conditionalFormatting sqref="I47">
    <cfRule type="cellIs" dxfId="6" priority="986" operator="greaterThan">
      <formula>150</formula>
    </cfRule>
  </conditionalFormatting>
  <conditionalFormatting sqref="I48">
    <cfRule type="cellIs" dxfId="4" priority="987" operator="greaterThan">
      <formula>250</formula>
    </cfRule>
  </conditionalFormatting>
  <conditionalFormatting sqref="I48">
    <cfRule type="cellIs" dxfId="5" priority="988" operator="greaterThan">
      <formula>200</formula>
    </cfRule>
  </conditionalFormatting>
  <conditionalFormatting sqref="I48">
    <cfRule type="cellIs" dxfId="6" priority="989" operator="greaterThan">
      <formula>150</formula>
    </cfRule>
  </conditionalFormatting>
  <conditionalFormatting sqref="I49">
    <cfRule type="cellIs" dxfId="4" priority="990" operator="greaterThan">
      <formula>250</formula>
    </cfRule>
  </conditionalFormatting>
  <conditionalFormatting sqref="I49">
    <cfRule type="cellIs" dxfId="5" priority="991" operator="greaterThan">
      <formula>200</formula>
    </cfRule>
  </conditionalFormatting>
  <conditionalFormatting sqref="I49">
    <cfRule type="cellIs" dxfId="6" priority="992" operator="greaterThan">
      <formula>150</formula>
    </cfRule>
  </conditionalFormatting>
  <conditionalFormatting sqref="I50">
    <cfRule type="cellIs" dxfId="4" priority="993" operator="greaterThan">
      <formula>250</formula>
    </cfRule>
  </conditionalFormatting>
  <conditionalFormatting sqref="I50">
    <cfRule type="cellIs" dxfId="5" priority="994" operator="greaterThan">
      <formula>200</formula>
    </cfRule>
  </conditionalFormatting>
  <conditionalFormatting sqref="I50">
    <cfRule type="cellIs" dxfId="6" priority="995" operator="greaterThan">
      <formula>150</formula>
    </cfRule>
  </conditionalFormatting>
  <conditionalFormatting sqref="I51">
    <cfRule type="cellIs" dxfId="4" priority="996" operator="greaterThan">
      <formula>250</formula>
    </cfRule>
  </conditionalFormatting>
  <conditionalFormatting sqref="I51">
    <cfRule type="cellIs" dxfId="5" priority="997" operator="greaterThan">
      <formula>200</formula>
    </cfRule>
  </conditionalFormatting>
  <conditionalFormatting sqref="I51">
    <cfRule type="cellIs" dxfId="6" priority="998" operator="greaterThan">
      <formula>150</formula>
    </cfRule>
  </conditionalFormatting>
  <conditionalFormatting sqref="I52">
    <cfRule type="cellIs" dxfId="4" priority="999" operator="greaterThan">
      <formula>250</formula>
    </cfRule>
  </conditionalFormatting>
  <conditionalFormatting sqref="I52">
    <cfRule type="cellIs" dxfId="5" priority="1000" operator="greaterThan">
      <formula>200</formula>
    </cfRule>
  </conditionalFormatting>
  <conditionalFormatting sqref="I52">
    <cfRule type="cellIs" dxfId="6" priority="1001" operator="greaterThan">
      <formula>150</formula>
    </cfRule>
  </conditionalFormatting>
  <conditionalFormatting sqref="I53">
    <cfRule type="cellIs" dxfId="4" priority="1002" operator="greaterThan">
      <formula>250</formula>
    </cfRule>
  </conditionalFormatting>
  <conditionalFormatting sqref="I53">
    <cfRule type="cellIs" dxfId="5" priority="1003" operator="greaterThan">
      <formula>200</formula>
    </cfRule>
  </conditionalFormatting>
  <conditionalFormatting sqref="I53">
    <cfRule type="cellIs" dxfId="6" priority="1004" operator="greaterThan">
      <formula>150</formula>
    </cfRule>
  </conditionalFormatting>
  <conditionalFormatting sqref="I54">
    <cfRule type="cellIs" dxfId="4" priority="1005" operator="greaterThan">
      <formula>250</formula>
    </cfRule>
  </conditionalFormatting>
  <conditionalFormatting sqref="I54">
    <cfRule type="cellIs" dxfId="5" priority="1006" operator="greaterThan">
      <formula>200</formula>
    </cfRule>
  </conditionalFormatting>
  <conditionalFormatting sqref="I54">
    <cfRule type="cellIs" dxfId="6" priority="1007" operator="greaterThan">
      <formula>150</formula>
    </cfRule>
  </conditionalFormatting>
  <conditionalFormatting sqref="I55">
    <cfRule type="cellIs" dxfId="4" priority="1008" operator="greaterThan">
      <formula>250</formula>
    </cfRule>
  </conditionalFormatting>
  <conditionalFormatting sqref="I55">
    <cfRule type="cellIs" dxfId="5" priority="1009" operator="greaterThan">
      <formula>200</formula>
    </cfRule>
  </conditionalFormatting>
  <conditionalFormatting sqref="I55">
    <cfRule type="cellIs" dxfId="6" priority="1010" operator="greaterThan">
      <formula>150</formula>
    </cfRule>
  </conditionalFormatting>
  <conditionalFormatting sqref="I56">
    <cfRule type="cellIs" dxfId="4" priority="1011" operator="greaterThan">
      <formula>250</formula>
    </cfRule>
  </conditionalFormatting>
  <conditionalFormatting sqref="I56">
    <cfRule type="cellIs" dxfId="5" priority="1012" operator="greaterThan">
      <formula>200</formula>
    </cfRule>
  </conditionalFormatting>
  <conditionalFormatting sqref="I56">
    <cfRule type="cellIs" dxfId="6" priority="1013" operator="greaterThan">
      <formula>150</formula>
    </cfRule>
  </conditionalFormatting>
  <conditionalFormatting sqref="I57">
    <cfRule type="cellIs" dxfId="4" priority="1014" operator="greaterThan">
      <formula>250</formula>
    </cfRule>
  </conditionalFormatting>
  <conditionalFormatting sqref="I57">
    <cfRule type="cellIs" dxfId="5" priority="1015" operator="greaterThan">
      <formula>200</formula>
    </cfRule>
  </conditionalFormatting>
  <conditionalFormatting sqref="I57">
    <cfRule type="cellIs" dxfId="6" priority="1016" operator="greaterThan">
      <formula>150</formula>
    </cfRule>
  </conditionalFormatting>
  <conditionalFormatting sqref="I58">
    <cfRule type="cellIs" dxfId="4" priority="1017" operator="greaterThan">
      <formula>250</formula>
    </cfRule>
  </conditionalFormatting>
  <conditionalFormatting sqref="I58">
    <cfRule type="cellIs" dxfId="5" priority="1018" operator="greaterThan">
      <formula>200</formula>
    </cfRule>
  </conditionalFormatting>
  <conditionalFormatting sqref="I58">
    <cfRule type="cellIs" dxfId="6" priority="1019" operator="greaterThan">
      <formula>150</formula>
    </cfRule>
  </conditionalFormatting>
  <conditionalFormatting sqref="I59">
    <cfRule type="cellIs" dxfId="4" priority="1020" operator="greaterThan">
      <formula>250</formula>
    </cfRule>
  </conditionalFormatting>
  <conditionalFormatting sqref="I59">
    <cfRule type="cellIs" dxfId="5" priority="1021" operator="greaterThan">
      <formula>200</formula>
    </cfRule>
  </conditionalFormatting>
  <conditionalFormatting sqref="I59">
    <cfRule type="cellIs" dxfId="6" priority="1022" operator="greaterThan">
      <formula>150</formula>
    </cfRule>
  </conditionalFormatting>
  <conditionalFormatting sqref="I60">
    <cfRule type="cellIs" dxfId="4" priority="1023" operator="greaterThan">
      <formula>250</formula>
    </cfRule>
  </conditionalFormatting>
  <conditionalFormatting sqref="I60">
    <cfRule type="cellIs" dxfId="5" priority="1024" operator="greaterThan">
      <formula>200</formula>
    </cfRule>
  </conditionalFormatting>
  <conditionalFormatting sqref="I60">
    <cfRule type="cellIs" dxfId="6" priority="1025" operator="greaterThan">
      <formula>150</formula>
    </cfRule>
  </conditionalFormatting>
  <conditionalFormatting sqref="I61">
    <cfRule type="cellIs" dxfId="4" priority="1026" operator="greaterThan">
      <formula>250</formula>
    </cfRule>
  </conditionalFormatting>
  <conditionalFormatting sqref="I61">
    <cfRule type="cellIs" dxfId="5" priority="1027" operator="greaterThan">
      <formula>200</formula>
    </cfRule>
  </conditionalFormatting>
  <conditionalFormatting sqref="I61">
    <cfRule type="cellIs" dxfId="6" priority="1028" operator="greaterThan">
      <formula>150</formula>
    </cfRule>
  </conditionalFormatting>
  <conditionalFormatting sqref="I62">
    <cfRule type="cellIs" dxfId="4" priority="1029" operator="greaterThan">
      <formula>250</formula>
    </cfRule>
  </conditionalFormatting>
  <conditionalFormatting sqref="I62">
    <cfRule type="cellIs" dxfId="5" priority="1030" operator="greaterThan">
      <formula>200</formula>
    </cfRule>
  </conditionalFormatting>
  <conditionalFormatting sqref="I62">
    <cfRule type="cellIs" dxfId="6" priority="1031" operator="greaterThan">
      <formula>150</formula>
    </cfRule>
  </conditionalFormatting>
  <conditionalFormatting sqref="I63">
    <cfRule type="cellIs" dxfId="4" priority="1032" operator="greaterThan">
      <formula>250</formula>
    </cfRule>
  </conditionalFormatting>
  <conditionalFormatting sqref="I63">
    <cfRule type="cellIs" dxfId="5" priority="1033" operator="greaterThan">
      <formula>200</formula>
    </cfRule>
  </conditionalFormatting>
  <conditionalFormatting sqref="I63">
    <cfRule type="cellIs" dxfId="6" priority="1034" operator="greaterThan">
      <formula>150</formula>
    </cfRule>
  </conditionalFormatting>
  <conditionalFormatting sqref="I64">
    <cfRule type="cellIs" dxfId="4" priority="1035" operator="greaterThan">
      <formula>250</formula>
    </cfRule>
  </conditionalFormatting>
  <conditionalFormatting sqref="I64">
    <cfRule type="cellIs" dxfId="5" priority="1036" operator="greaterThan">
      <formula>200</formula>
    </cfRule>
  </conditionalFormatting>
  <conditionalFormatting sqref="I64">
    <cfRule type="cellIs" dxfId="6" priority="1037" operator="greaterThan">
      <formula>150</formula>
    </cfRule>
  </conditionalFormatting>
  <conditionalFormatting sqref="I65">
    <cfRule type="cellIs" dxfId="4" priority="1038" operator="greaterThan">
      <formula>250</formula>
    </cfRule>
  </conditionalFormatting>
  <conditionalFormatting sqref="I65">
    <cfRule type="cellIs" dxfId="5" priority="1039" operator="greaterThan">
      <formula>200</formula>
    </cfRule>
  </conditionalFormatting>
  <conditionalFormatting sqref="I65">
    <cfRule type="cellIs" dxfId="6" priority="1040" operator="greaterThan">
      <formula>150</formula>
    </cfRule>
  </conditionalFormatting>
  <conditionalFormatting sqref="I66">
    <cfRule type="cellIs" dxfId="4" priority="1041" operator="greaterThan">
      <formula>250</formula>
    </cfRule>
  </conditionalFormatting>
  <conditionalFormatting sqref="I66">
    <cfRule type="cellIs" dxfId="5" priority="1042" operator="greaterThan">
      <formula>200</formula>
    </cfRule>
  </conditionalFormatting>
  <conditionalFormatting sqref="I66">
    <cfRule type="cellIs" dxfId="6" priority="1043" operator="greaterThan">
      <formula>150</formula>
    </cfRule>
  </conditionalFormatting>
  <conditionalFormatting sqref="I67">
    <cfRule type="cellIs" dxfId="4" priority="1044" operator="greaterThan">
      <formula>250</formula>
    </cfRule>
  </conditionalFormatting>
  <conditionalFormatting sqref="I67">
    <cfRule type="cellIs" dxfId="5" priority="1045" operator="greaterThan">
      <formula>200</formula>
    </cfRule>
  </conditionalFormatting>
  <conditionalFormatting sqref="I67">
    <cfRule type="cellIs" dxfId="6" priority="1046" operator="greaterThan">
      <formula>150</formula>
    </cfRule>
  </conditionalFormatting>
  <conditionalFormatting sqref="I68">
    <cfRule type="cellIs" dxfId="4" priority="1047" operator="greaterThan">
      <formula>250</formula>
    </cfRule>
  </conditionalFormatting>
  <conditionalFormatting sqref="I68">
    <cfRule type="cellIs" dxfId="5" priority="1048" operator="greaterThan">
      <formula>200</formula>
    </cfRule>
  </conditionalFormatting>
  <conditionalFormatting sqref="I68">
    <cfRule type="cellIs" dxfId="6" priority="1049" operator="greaterThan">
      <formula>150</formula>
    </cfRule>
  </conditionalFormatting>
  <conditionalFormatting sqref="I69">
    <cfRule type="cellIs" dxfId="4" priority="1050" operator="greaterThan">
      <formula>250</formula>
    </cfRule>
  </conditionalFormatting>
  <conditionalFormatting sqref="I69">
    <cfRule type="cellIs" dxfId="5" priority="1051" operator="greaterThan">
      <formula>200</formula>
    </cfRule>
  </conditionalFormatting>
  <conditionalFormatting sqref="I69">
    <cfRule type="cellIs" dxfId="6" priority="1052" operator="greaterThan">
      <formula>150</formula>
    </cfRule>
  </conditionalFormatting>
  <conditionalFormatting sqref="I70">
    <cfRule type="cellIs" dxfId="4" priority="1053" operator="greaterThan">
      <formula>250</formula>
    </cfRule>
  </conditionalFormatting>
  <conditionalFormatting sqref="I70">
    <cfRule type="cellIs" dxfId="5" priority="1054" operator="greaterThan">
      <formula>200</formula>
    </cfRule>
  </conditionalFormatting>
  <conditionalFormatting sqref="I70">
    <cfRule type="cellIs" dxfId="6" priority="1055" operator="greaterThan">
      <formula>150</formula>
    </cfRule>
  </conditionalFormatting>
  <conditionalFormatting sqref="I71">
    <cfRule type="cellIs" dxfId="4" priority="1056" operator="greaterThan">
      <formula>250</formula>
    </cfRule>
  </conditionalFormatting>
  <conditionalFormatting sqref="I71">
    <cfRule type="cellIs" dxfId="5" priority="1057" operator="greaterThan">
      <formula>200</formula>
    </cfRule>
  </conditionalFormatting>
  <conditionalFormatting sqref="I71">
    <cfRule type="cellIs" dxfId="6" priority="1058" operator="greaterThan">
      <formula>150</formula>
    </cfRule>
  </conditionalFormatting>
  <conditionalFormatting sqref="I72">
    <cfRule type="cellIs" dxfId="4" priority="1059" operator="greaterThan">
      <formula>250</formula>
    </cfRule>
  </conditionalFormatting>
  <conditionalFormatting sqref="I72">
    <cfRule type="cellIs" dxfId="5" priority="1060" operator="greaterThan">
      <formula>200</formula>
    </cfRule>
  </conditionalFormatting>
  <conditionalFormatting sqref="I72">
    <cfRule type="cellIs" dxfId="6" priority="1061" operator="greaterThan">
      <formula>150</formula>
    </cfRule>
  </conditionalFormatting>
  <conditionalFormatting sqref="I73">
    <cfRule type="cellIs" dxfId="4" priority="1062" operator="greaterThan">
      <formula>250</formula>
    </cfRule>
  </conditionalFormatting>
  <conditionalFormatting sqref="I73">
    <cfRule type="cellIs" dxfId="5" priority="1063" operator="greaterThan">
      <formula>200</formula>
    </cfRule>
  </conditionalFormatting>
  <conditionalFormatting sqref="I73">
    <cfRule type="cellIs" dxfId="6" priority="1064" operator="greaterThan">
      <formula>150</formula>
    </cfRule>
  </conditionalFormatting>
  <conditionalFormatting sqref="I74">
    <cfRule type="cellIs" dxfId="4" priority="1065" operator="greaterThan">
      <formula>250</formula>
    </cfRule>
  </conditionalFormatting>
  <conditionalFormatting sqref="I74">
    <cfRule type="cellIs" dxfId="5" priority="1066" operator="greaterThan">
      <formula>200</formula>
    </cfRule>
  </conditionalFormatting>
  <conditionalFormatting sqref="I74">
    <cfRule type="cellIs" dxfId="6" priority="1067" operator="greaterThan">
      <formula>150</formula>
    </cfRule>
  </conditionalFormatting>
  <conditionalFormatting sqref="I75">
    <cfRule type="cellIs" dxfId="4" priority="1068" operator="greaterThan">
      <formula>250</formula>
    </cfRule>
  </conditionalFormatting>
  <conditionalFormatting sqref="I75">
    <cfRule type="cellIs" dxfId="5" priority="1069" operator="greaterThan">
      <formula>200</formula>
    </cfRule>
  </conditionalFormatting>
  <conditionalFormatting sqref="I75">
    <cfRule type="cellIs" dxfId="6" priority="1070" operator="greaterThan">
      <formula>150</formula>
    </cfRule>
  </conditionalFormatting>
  <conditionalFormatting sqref="I76">
    <cfRule type="cellIs" dxfId="4" priority="1071" operator="greaterThan">
      <formula>250</formula>
    </cfRule>
  </conditionalFormatting>
  <conditionalFormatting sqref="I76">
    <cfRule type="cellIs" dxfId="5" priority="1072" operator="greaterThan">
      <formula>200</formula>
    </cfRule>
  </conditionalFormatting>
  <conditionalFormatting sqref="I76">
    <cfRule type="cellIs" dxfId="6" priority="1073" operator="greaterThan">
      <formula>150</formula>
    </cfRule>
  </conditionalFormatting>
  <conditionalFormatting sqref="I77">
    <cfRule type="cellIs" dxfId="4" priority="1074" operator="greaterThan">
      <formula>250</formula>
    </cfRule>
  </conditionalFormatting>
  <conditionalFormatting sqref="I77">
    <cfRule type="cellIs" dxfId="5" priority="1075" operator="greaterThan">
      <formula>200</formula>
    </cfRule>
  </conditionalFormatting>
  <conditionalFormatting sqref="I77">
    <cfRule type="cellIs" dxfId="6" priority="1076" operator="greaterThan">
      <formula>150</formula>
    </cfRule>
  </conditionalFormatting>
  <conditionalFormatting sqref="I78">
    <cfRule type="cellIs" dxfId="4" priority="1077" operator="greaterThan">
      <formula>250</formula>
    </cfRule>
  </conditionalFormatting>
  <conditionalFormatting sqref="I78">
    <cfRule type="cellIs" dxfId="5" priority="1078" operator="greaterThan">
      <formula>200</formula>
    </cfRule>
  </conditionalFormatting>
  <conditionalFormatting sqref="I78">
    <cfRule type="cellIs" dxfId="6" priority="1079" operator="greaterThan">
      <formula>150</formula>
    </cfRule>
  </conditionalFormatting>
  <conditionalFormatting sqref="I79">
    <cfRule type="cellIs" dxfId="4" priority="1080" operator="greaterThan">
      <formula>250</formula>
    </cfRule>
  </conditionalFormatting>
  <conditionalFormatting sqref="I79">
    <cfRule type="cellIs" dxfId="5" priority="1081" operator="greaterThan">
      <formula>200</formula>
    </cfRule>
  </conditionalFormatting>
  <conditionalFormatting sqref="I79">
    <cfRule type="cellIs" dxfId="6" priority="1082" operator="greaterThan">
      <formula>150</formula>
    </cfRule>
  </conditionalFormatting>
  <conditionalFormatting sqref="I80">
    <cfRule type="cellIs" dxfId="4" priority="1083" operator="greaterThan">
      <formula>250</formula>
    </cfRule>
  </conditionalFormatting>
  <conditionalFormatting sqref="I80">
    <cfRule type="cellIs" dxfId="5" priority="1084" operator="greaterThan">
      <formula>200</formula>
    </cfRule>
  </conditionalFormatting>
  <conditionalFormatting sqref="I80">
    <cfRule type="cellIs" dxfId="6" priority="1085" operator="greaterThan">
      <formula>150</formula>
    </cfRule>
  </conditionalFormatting>
  <conditionalFormatting sqref="I81">
    <cfRule type="cellIs" dxfId="4" priority="1086" operator="greaterThan">
      <formula>250</formula>
    </cfRule>
  </conditionalFormatting>
  <conditionalFormatting sqref="I81">
    <cfRule type="cellIs" dxfId="5" priority="1087" operator="greaterThan">
      <formula>200</formula>
    </cfRule>
  </conditionalFormatting>
  <conditionalFormatting sqref="I81">
    <cfRule type="cellIs" dxfId="6" priority="1088" operator="greaterThan">
      <formula>150</formula>
    </cfRule>
  </conditionalFormatting>
  <conditionalFormatting sqref="I82">
    <cfRule type="cellIs" dxfId="4" priority="1089" operator="greaterThan">
      <formula>250</formula>
    </cfRule>
  </conditionalFormatting>
  <conditionalFormatting sqref="I82">
    <cfRule type="cellIs" dxfId="5" priority="1090" operator="greaterThan">
      <formula>200</formula>
    </cfRule>
  </conditionalFormatting>
  <conditionalFormatting sqref="I82">
    <cfRule type="cellIs" dxfId="6" priority="1091" operator="greaterThan">
      <formula>150</formula>
    </cfRule>
  </conditionalFormatting>
  <conditionalFormatting sqref="I83">
    <cfRule type="cellIs" dxfId="4" priority="1092" operator="greaterThan">
      <formula>250</formula>
    </cfRule>
  </conditionalFormatting>
  <conditionalFormatting sqref="I83">
    <cfRule type="cellIs" dxfId="5" priority="1093" operator="greaterThan">
      <formula>200</formula>
    </cfRule>
  </conditionalFormatting>
  <conditionalFormatting sqref="I83">
    <cfRule type="cellIs" dxfId="6" priority="1094" operator="greaterThan">
      <formula>150</formula>
    </cfRule>
  </conditionalFormatting>
  <conditionalFormatting sqref="I84">
    <cfRule type="cellIs" dxfId="4" priority="1095" operator="greaterThan">
      <formula>250</formula>
    </cfRule>
  </conditionalFormatting>
  <conditionalFormatting sqref="I84">
    <cfRule type="cellIs" dxfId="5" priority="1096" operator="greaterThan">
      <formula>200</formula>
    </cfRule>
  </conditionalFormatting>
  <conditionalFormatting sqref="I84">
    <cfRule type="cellIs" dxfId="6" priority="1097" operator="greaterThan">
      <formula>150</formula>
    </cfRule>
  </conditionalFormatting>
  <conditionalFormatting sqref="I85">
    <cfRule type="cellIs" dxfId="4" priority="1098" operator="greaterThan">
      <formula>250</formula>
    </cfRule>
  </conditionalFormatting>
  <conditionalFormatting sqref="I85">
    <cfRule type="cellIs" dxfId="5" priority="1099" operator="greaterThan">
      <formula>200</formula>
    </cfRule>
  </conditionalFormatting>
  <conditionalFormatting sqref="I85">
    <cfRule type="cellIs" dxfId="6" priority="1100" operator="greaterThan">
      <formula>150</formula>
    </cfRule>
  </conditionalFormatting>
  <conditionalFormatting sqref="I86">
    <cfRule type="cellIs" dxfId="4" priority="1101" operator="greaterThan">
      <formula>250</formula>
    </cfRule>
  </conditionalFormatting>
  <conditionalFormatting sqref="I86">
    <cfRule type="cellIs" dxfId="5" priority="1102" operator="greaterThan">
      <formula>200</formula>
    </cfRule>
  </conditionalFormatting>
  <conditionalFormatting sqref="I86">
    <cfRule type="cellIs" dxfId="6" priority="1103" operator="greaterThan">
      <formula>150</formula>
    </cfRule>
  </conditionalFormatting>
  <conditionalFormatting sqref="I87">
    <cfRule type="cellIs" dxfId="4" priority="1104" operator="greaterThan">
      <formula>250</formula>
    </cfRule>
  </conditionalFormatting>
  <conditionalFormatting sqref="I87">
    <cfRule type="cellIs" dxfId="5" priority="1105" operator="greaterThan">
      <formula>200</formula>
    </cfRule>
  </conditionalFormatting>
  <conditionalFormatting sqref="I87">
    <cfRule type="cellIs" dxfId="6" priority="1106" operator="greaterThan">
      <formula>150</formula>
    </cfRule>
  </conditionalFormatting>
  <conditionalFormatting sqref="I88">
    <cfRule type="cellIs" dxfId="4" priority="1107" operator="greaterThan">
      <formula>250</formula>
    </cfRule>
  </conditionalFormatting>
  <conditionalFormatting sqref="I88">
    <cfRule type="cellIs" dxfId="5" priority="1108" operator="greaterThan">
      <formula>200</formula>
    </cfRule>
  </conditionalFormatting>
  <conditionalFormatting sqref="I88">
    <cfRule type="cellIs" dxfId="6" priority="1109" operator="greaterThan">
      <formula>150</formula>
    </cfRule>
  </conditionalFormatting>
  <conditionalFormatting sqref="I89">
    <cfRule type="cellIs" dxfId="4" priority="1110" operator="greaterThan">
      <formula>250</formula>
    </cfRule>
  </conditionalFormatting>
  <conditionalFormatting sqref="I89">
    <cfRule type="cellIs" dxfId="5" priority="1111" operator="greaterThan">
      <formula>200</formula>
    </cfRule>
  </conditionalFormatting>
  <conditionalFormatting sqref="I89">
    <cfRule type="cellIs" dxfId="6" priority="1112" operator="greaterThan">
      <formula>150</formula>
    </cfRule>
  </conditionalFormatting>
  <conditionalFormatting sqref="I90">
    <cfRule type="cellIs" dxfId="4" priority="1113" operator="greaterThan">
      <formula>250</formula>
    </cfRule>
  </conditionalFormatting>
  <conditionalFormatting sqref="I90">
    <cfRule type="cellIs" dxfId="5" priority="1114" operator="greaterThan">
      <formula>200</formula>
    </cfRule>
  </conditionalFormatting>
  <conditionalFormatting sqref="I90">
    <cfRule type="cellIs" dxfId="6" priority="1115" operator="greaterThan">
      <formula>150</formula>
    </cfRule>
  </conditionalFormatting>
  <conditionalFormatting sqref="I91">
    <cfRule type="cellIs" dxfId="4" priority="1116" operator="greaterThan">
      <formula>250</formula>
    </cfRule>
  </conditionalFormatting>
  <conditionalFormatting sqref="I91">
    <cfRule type="cellIs" dxfId="5" priority="1117" operator="greaterThan">
      <formula>200</formula>
    </cfRule>
  </conditionalFormatting>
  <conditionalFormatting sqref="I91">
    <cfRule type="cellIs" dxfId="6" priority="1118" operator="greaterThan">
      <formula>150</formula>
    </cfRule>
  </conditionalFormatting>
  <conditionalFormatting sqref="I92">
    <cfRule type="cellIs" dxfId="4" priority="1119" operator="greaterThan">
      <formula>250</formula>
    </cfRule>
  </conditionalFormatting>
  <conditionalFormatting sqref="I92">
    <cfRule type="cellIs" dxfId="5" priority="1120" operator="greaterThan">
      <formula>200</formula>
    </cfRule>
  </conditionalFormatting>
  <conditionalFormatting sqref="I92">
    <cfRule type="cellIs" dxfId="6" priority="1121" operator="greaterThan">
      <formula>150</formula>
    </cfRule>
  </conditionalFormatting>
  <conditionalFormatting sqref="I93">
    <cfRule type="cellIs" dxfId="4" priority="1122" operator="greaterThan">
      <formula>250</formula>
    </cfRule>
  </conditionalFormatting>
  <conditionalFormatting sqref="I93">
    <cfRule type="cellIs" dxfId="5" priority="1123" operator="greaterThan">
      <formula>200</formula>
    </cfRule>
  </conditionalFormatting>
  <conditionalFormatting sqref="I93">
    <cfRule type="cellIs" dxfId="6" priority="1124" operator="greaterThan">
      <formula>150</formula>
    </cfRule>
  </conditionalFormatting>
  <conditionalFormatting sqref="I94">
    <cfRule type="cellIs" dxfId="4" priority="1125" operator="greaterThan">
      <formula>250</formula>
    </cfRule>
  </conditionalFormatting>
  <conditionalFormatting sqref="I94">
    <cfRule type="cellIs" dxfId="5" priority="1126" operator="greaterThan">
      <formula>200</formula>
    </cfRule>
  </conditionalFormatting>
  <conditionalFormatting sqref="I94">
    <cfRule type="cellIs" dxfId="6" priority="1127" operator="greaterThan">
      <formula>150</formula>
    </cfRule>
  </conditionalFormatting>
  <conditionalFormatting sqref="I95">
    <cfRule type="cellIs" dxfId="4" priority="1128" operator="greaterThan">
      <formula>250</formula>
    </cfRule>
  </conditionalFormatting>
  <conditionalFormatting sqref="I95">
    <cfRule type="cellIs" dxfId="5" priority="1129" operator="greaterThan">
      <formula>200</formula>
    </cfRule>
  </conditionalFormatting>
  <conditionalFormatting sqref="I95">
    <cfRule type="cellIs" dxfId="6" priority="1130" operator="greaterThan">
      <formula>150</formula>
    </cfRule>
  </conditionalFormatting>
  <conditionalFormatting sqref="I96">
    <cfRule type="cellIs" dxfId="4" priority="1131" operator="greaterThan">
      <formula>250</formula>
    </cfRule>
  </conditionalFormatting>
  <conditionalFormatting sqref="I96">
    <cfRule type="cellIs" dxfId="5" priority="1132" operator="greaterThan">
      <formula>200</formula>
    </cfRule>
  </conditionalFormatting>
  <conditionalFormatting sqref="I96">
    <cfRule type="cellIs" dxfId="6" priority="1133" operator="greaterThan">
      <formula>150</formula>
    </cfRule>
  </conditionalFormatting>
  <conditionalFormatting sqref="I97">
    <cfRule type="cellIs" dxfId="4" priority="1134" operator="greaterThan">
      <formula>250</formula>
    </cfRule>
  </conditionalFormatting>
  <conditionalFormatting sqref="I97">
    <cfRule type="cellIs" dxfId="5" priority="1135" operator="greaterThan">
      <formula>200</formula>
    </cfRule>
  </conditionalFormatting>
  <conditionalFormatting sqref="I97">
    <cfRule type="cellIs" dxfId="6" priority="1136" operator="greaterThan">
      <formula>150</formula>
    </cfRule>
  </conditionalFormatting>
  <conditionalFormatting sqref="I98">
    <cfRule type="cellIs" dxfId="4" priority="1137" operator="greaterThan">
      <formula>250</formula>
    </cfRule>
  </conditionalFormatting>
  <conditionalFormatting sqref="I98">
    <cfRule type="cellIs" dxfId="5" priority="1138" operator="greaterThan">
      <formula>200</formula>
    </cfRule>
  </conditionalFormatting>
  <conditionalFormatting sqref="I98">
    <cfRule type="cellIs" dxfId="6" priority="1139" operator="greaterThan">
      <formula>150</formula>
    </cfRule>
  </conditionalFormatting>
  <conditionalFormatting sqref="I99">
    <cfRule type="cellIs" dxfId="4" priority="1140" operator="greaterThan">
      <formula>250</formula>
    </cfRule>
  </conditionalFormatting>
  <conditionalFormatting sqref="I99">
    <cfRule type="cellIs" dxfId="5" priority="1141" operator="greaterThan">
      <formula>200</formula>
    </cfRule>
  </conditionalFormatting>
  <conditionalFormatting sqref="I99">
    <cfRule type="cellIs" dxfId="6" priority="1142" operator="greaterThan">
      <formula>150</formula>
    </cfRule>
  </conditionalFormatting>
  <conditionalFormatting sqref="I100">
    <cfRule type="cellIs" dxfId="4" priority="1143" operator="greaterThan">
      <formula>250</formula>
    </cfRule>
  </conditionalFormatting>
  <conditionalFormatting sqref="I100">
    <cfRule type="cellIs" dxfId="5" priority="1144" operator="greaterThan">
      <formula>200</formula>
    </cfRule>
  </conditionalFormatting>
  <conditionalFormatting sqref="I100">
    <cfRule type="cellIs" dxfId="6" priority="1145" operator="greaterThan">
      <formula>150</formula>
    </cfRule>
  </conditionalFormatting>
  <conditionalFormatting sqref="I101">
    <cfRule type="cellIs" dxfId="4" priority="1146" operator="greaterThan">
      <formula>250</formula>
    </cfRule>
  </conditionalFormatting>
  <conditionalFormatting sqref="I101">
    <cfRule type="cellIs" dxfId="5" priority="1147" operator="greaterThan">
      <formula>200</formula>
    </cfRule>
  </conditionalFormatting>
  <conditionalFormatting sqref="I101">
    <cfRule type="cellIs" dxfId="6" priority="1148" operator="greaterThan">
      <formula>150</formula>
    </cfRule>
  </conditionalFormatting>
  <conditionalFormatting sqref="I102">
    <cfRule type="cellIs" dxfId="4" priority="1149" operator="greaterThan">
      <formula>250</formula>
    </cfRule>
  </conditionalFormatting>
  <conditionalFormatting sqref="I102">
    <cfRule type="cellIs" dxfId="5" priority="1150" operator="greaterThan">
      <formula>200</formula>
    </cfRule>
  </conditionalFormatting>
  <conditionalFormatting sqref="I102">
    <cfRule type="cellIs" dxfId="6" priority="1151" operator="greaterThan">
      <formula>150</formula>
    </cfRule>
  </conditionalFormatting>
  <conditionalFormatting sqref="I103">
    <cfRule type="cellIs" dxfId="4" priority="1152" operator="greaterThan">
      <formula>250</formula>
    </cfRule>
  </conditionalFormatting>
  <conditionalFormatting sqref="I103">
    <cfRule type="cellIs" dxfId="5" priority="1153" operator="greaterThan">
      <formula>200</formula>
    </cfRule>
  </conditionalFormatting>
  <conditionalFormatting sqref="I103">
    <cfRule type="cellIs" dxfId="6" priority="1154" operator="greaterThan">
      <formula>150</formula>
    </cfRule>
  </conditionalFormatting>
  <conditionalFormatting sqref="J8">
    <cfRule type="cellIs" dxfId="4" priority="1155" operator="greaterThan">
      <formula>250</formula>
    </cfRule>
  </conditionalFormatting>
  <conditionalFormatting sqref="J8">
    <cfRule type="cellIs" dxfId="5" priority="1156" operator="greaterThan">
      <formula>200</formula>
    </cfRule>
  </conditionalFormatting>
  <conditionalFormatting sqref="J8">
    <cfRule type="cellIs" dxfId="6" priority="1157" operator="greaterThan">
      <formula>150</formula>
    </cfRule>
  </conditionalFormatting>
  <conditionalFormatting sqref="J9">
    <cfRule type="cellIs" dxfId="4" priority="1158" operator="greaterThan">
      <formula>250</formula>
    </cfRule>
  </conditionalFormatting>
  <conditionalFormatting sqref="J9">
    <cfRule type="cellIs" dxfId="5" priority="1159" operator="greaterThan">
      <formula>200</formula>
    </cfRule>
  </conditionalFormatting>
  <conditionalFormatting sqref="J9">
    <cfRule type="cellIs" dxfId="6" priority="1160" operator="greaterThan">
      <formula>150</formula>
    </cfRule>
  </conditionalFormatting>
  <conditionalFormatting sqref="J10">
    <cfRule type="cellIs" dxfId="4" priority="1161" operator="greaterThan">
      <formula>250</formula>
    </cfRule>
  </conditionalFormatting>
  <conditionalFormatting sqref="J10">
    <cfRule type="cellIs" dxfId="5" priority="1162" operator="greaterThan">
      <formula>200</formula>
    </cfRule>
  </conditionalFormatting>
  <conditionalFormatting sqref="J10">
    <cfRule type="cellIs" dxfId="6" priority="1163" operator="greaterThan">
      <formula>150</formula>
    </cfRule>
  </conditionalFormatting>
  <conditionalFormatting sqref="J11">
    <cfRule type="cellIs" dxfId="4" priority="1164" operator="greaterThan">
      <formula>250</formula>
    </cfRule>
  </conditionalFormatting>
  <conditionalFormatting sqref="J11">
    <cfRule type="cellIs" dxfId="5" priority="1165" operator="greaterThan">
      <formula>200</formula>
    </cfRule>
  </conditionalFormatting>
  <conditionalFormatting sqref="J11">
    <cfRule type="cellIs" dxfId="6" priority="1166" operator="greaterThan">
      <formula>150</formula>
    </cfRule>
  </conditionalFormatting>
  <conditionalFormatting sqref="J12">
    <cfRule type="cellIs" dxfId="4" priority="1167" operator="greaterThan">
      <formula>250</formula>
    </cfRule>
  </conditionalFormatting>
  <conditionalFormatting sqref="J12">
    <cfRule type="cellIs" dxfId="5" priority="1168" operator="greaterThan">
      <formula>200</formula>
    </cfRule>
  </conditionalFormatting>
  <conditionalFormatting sqref="J12">
    <cfRule type="cellIs" dxfId="6" priority="1169" operator="greaterThan">
      <formula>150</formula>
    </cfRule>
  </conditionalFormatting>
  <conditionalFormatting sqref="J13">
    <cfRule type="cellIs" dxfId="4" priority="1170" operator="greaterThan">
      <formula>250</formula>
    </cfRule>
  </conditionalFormatting>
  <conditionalFormatting sqref="J13">
    <cfRule type="cellIs" dxfId="5" priority="1171" operator="greaterThan">
      <formula>200</formula>
    </cfRule>
  </conditionalFormatting>
  <conditionalFormatting sqref="J13">
    <cfRule type="cellIs" dxfId="6" priority="1172" operator="greaterThan">
      <formula>150</formula>
    </cfRule>
  </conditionalFormatting>
  <conditionalFormatting sqref="J14">
    <cfRule type="cellIs" dxfId="4" priority="1173" operator="greaterThan">
      <formula>250</formula>
    </cfRule>
  </conditionalFormatting>
  <conditionalFormatting sqref="J14">
    <cfRule type="cellIs" dxfId="5" priority="1174" operator="greaterThan">
      <formula>200</formula>
    </cfRule>
  </conditionalFormatting>
  <conditionalFormatting sqref="J14">
    <cfRule type="cellIs" dxfId="6" priority="1175" operator="greaterThan">
      <formula>150</formula>
    </cfRule>
  </conditionalFormatting>
  <conditionalFormatting sqref="J15">
    <cfRule type="cellIs" dxfId="4" priority="1176" operator="greaterThan">
      <formula>250</formula>
    </cfRule>
  </conditionalFormatting>
  <conditionalFormatting sqref="J15">
    <cfRule type="cellIs" dxfId="5" priority="1177" operator="greaterThan">
      <formula>200</formula>
    </cfRule>
  </conditionalFormatting>
  <conditionalFormatting sqref="J15">
    <cfRule type="cellIs" dxfId="6" priority="1178" operator="greaterThan">
      <formula>150</formula>
    </cfRule>
  </conditionalFormatting>
  <conditionalFormatting sqref="J16">
    <cfRule type="cellIs" dxfId="4" priority="1179" operator="greaterThan">
      <formula>250</formula>
    </cfRule>
  </conditionalFormatting>
  <conditionalFormatting sqref="J16">
    <cfRule type="cellIs" dxfId="5" priority="1180" operator="greaterThan">
      <formula>200</formula>
    </cfRule>
  </conditionalFormatting>
  <conditionalFormatting sqref="J16">
    <cfRule type="cellIs" dxfId="6" priority="1181" operator="greaterThan">
      <formula>150</formula>
    </cfRule>
  </conditionalFormatting>
  <conditionalFormatting sqref="J17">
    <cfRule type="cellIs" dxfId="4" priority="1182" operator="greaterThan">
      <formula>250</formula>
    </cfRule>
  </conditionalFormatting>
  <conditionalFormatting sqref="J17">
    <cfRule type="cellIs" dxfId="5" priority="1183" operator="greaterThan">
      <formula>200</formula>
    </cfRule>
  </conditionalFormatting>
  <conditionalFormatting sqref="J17">
    <cfRule type="cellIs" dxfId="6" priority="1184" operator="greaterThan">
      <formula>150</formula>
    </cfRule>
  </conditionalFormatting>
  <conditionalFormatting sqref="J18">
    <cfRule type="cellIs" dxfId="4" priority="1185" operator="greaterThan">
      <formula>250</formula>
    </cfRule>
  </conditionalFormatting>
  <conditionalFormatting sqref="J18">
    <cfRule type="cellIs" dxfId="5" priority="1186" operator="greaterThan">
      <formula>200</formula>
    </cfRule>
  </conditionalFormatting>
  <conditionalFormatting sqref="J18">
    <cfRule type="cellIs" dxfId="6" priority="1187" operator="greaterThan">
      <formula>150</formula>
    </cfRule>
  </conditionalFormatting>
  <conditionalFormatting sqref="J19">
    <cfRule type="cellIs" dxfId="4" priority="1188" operator="greaterThan">
      <formula>250</formula>
    </cfRule>
  </conditionalFormatting>
  <conditionalFormatting sqref="J19">
    <cfRule type="cellIs" dxfId="5" priority="1189" operator="greaterThan">
      <formula>200</formula>
    </cfRule>
  </conditionalFormatting>
  <conditionalFormatting sqref="J19">
    <cfRule type="cellIs" dxfId="6" priority="1190" operator="greaterThan">
      <formula>150</formula>
    </cfRule>
  </conditionalFormatting>
  <conditionalFormatting sqref="J20">
    <cfRule type="cellIs" dxfId="4" priority="1191" operator="greaterThan">
      <formula>250</formula>
    </cfRule>
  </conditionalFormatting>
  <conditionalFormatting sqref="J20">
    <cfRule type="cellIs" dxfId="5" priority="1192" operator="greaterThan">
      <formula>200</formula>
    </cfRule>
  </conditionalFormatting>
  <conditionalFormatting sqref="J20">
    <cfRule type="cellIs" dxfId="6" priority="1193" operator="greaterThan">
      <formula>150</formula>
    </cfRule>
  </conditionalFormatting>
  <conditionalFormatting sqref="J21">
    <cfRule type="cellIs" dxfId="4" priority="1194" operator="greaterThan">
      <formula>250</formula>
    </cfRule>
  </conditionalFormatting>
  <conditionalFormatting sqref="J21">
    <cfRule type="cellIs" dxfId="5" priority="1195" operator="greaterThan">
      <formula>200</formula>
    </cfRule>
  </conditionalFormatting>
  <conditionalFormatting sqref="J21">
    <cfRule type="cellIs" dxfId="6" priority="1196" operator="greaterThan">
      <formula>150</formula>
    </cfRule>
  </conditionalFormatting>
  <conditionalFormatting sqref="J22">
    <cfRule type="cellIs" dxfId="4" priority="1197" operator="greaterThan">
      <formula>250</formula>
    </cfRule>
  </conditionalFormatting>
  <conditionalFormatting sqref="J22">
    <cfRule type="cellIs" dxfId="5" priority="1198" operator="greaterThan">
      <formula>200</formula>
    </cfRule>
  </conditionalFormatting>
  <conditionalFormatting sqref="J22">
    <cfRule type="cellIs" dxfId="6" priority="1199" operator="greaterThan">
      <formula>150</formula>
    </cfRule>
  </conditionalFormatting>
  <conditionalFormatting sqref="J23">
    <cfRule type="cellIs" dxfId="4" priority="1200" operator="greaterThan">
      <formula>250</formula>
    </cfRule>
  </conditionalFormatting>
  <conditionalFormatting sqref="J23">
    <cfRule type="cellIs" dxfId="5" priority="1201" operator="greaterThan">
      <formula>200</formula>
    </cfRule>
  </conditionalFormatting>
  <conditionalFormatting sqref="J23">
    <cfRule type="cellIs" dxfId="6" priority="1202" operator="greaterThan">
      <formula>150</formula>
    </cfRule>
  </conditionalFormatting>
  <conditionalFormatting sqref="J24">
    <cfRule type="cellIs" dxfId="4" priority="1203" operator="greaterThan">
      <formula>250</formula>
    </cfRule>
  </conditionalFormatting>
  <conditionalFormatting sqref="J24">
    <cfRule type="cellIs" dxfId="5" priority="1204" operator="greaterThan">
      <formula>200</formula>
    </cfRule>
  </conditionalFormatting>
  <conditionalFormatting sqref="J24">
    <cfRule type="cellIs" dxfId="6" priority="1205" operator="greaterThan">
      <formula>150</formula>
    </cfRule>
  </conditionalFormatting>
  <conditionalFormatting sqref="J25">
    <cfRule type="cellIs" dxfId="4" priority="1206" operator="greaterThan">
      <formula>250</formula>
    </cfRule>
  </conditionalFormatting>
  <conditionalFormatting sqref="J25">
    <cfRule type="cellIs" dxfId="5" priority="1207" operator="greaterThan">
      <formula>200</formula>
    </cfRule>
  </conditionalFormatting>
  <conditionalFormatting sqref="J25">
    <cfRule type="cellIs" dxfId="6" priority="1208" operator="greaterThan">
      <formula>150</formula>
    </cfRule>
  </conditionalFormatting>
  <conditionalFormatting sqref="J26">
    <cfRule type="cellIs" dxfId="4" priority="1209" operator="greaterThan">
      <formula>250</formula>
    </cfRule>
  </conditionalFormatting>
  <conditionalFormatting sqref="J26">
    <cfRule type="cellIs" dxfId="5" priority="1210" operator="greaterThan">
      <formula>200</formula>
    </cfRule>
  </conditionalFormatting>
  <conditionalFormatting sqref="J26">
    <cfRule type="cellIs" dxfId="6" priority="1211" operator="greaterThan">
      <formula>150</formula>
    </cfRule>
  </conditionalFormatting>
  <conditionalFormatting sqref="J27">
    <cfRule type="cellIs" dxfId="4" priority="1212" operator="greaterThan">
      <formula>250</formula>
    </cfRule>
  </conditionalFormatting>
  <conditionalFormatting sqref="J27">
    <cfRule type="cellIs" dxfId="5" priority="1213" operator="greaterThan">
      <formula>200</formula>
    </cfRule>
  </conditionalFormatting>
  <conditionalFormatting sqref="J27">
    <cfRule type="cellIs" dxfId="6" priority="1214" operator="greaterThan">
      <formula>150</formula>
    </cfRule>
  </conditionalFormatting>
  <conditionalFormatting sqref="J28">
    <cfRule type="cellIs" dxfId="4" priority="1215" operator="greaterThan">
      <formula>250</formula>
    </cfRule>
  </conditionalFormatting>
  <conditionalFormatting sqref="J28">
    <cfRule type="cellIs" dxfId="5" priority="1216" operator="greaterThan">
      <formula>200</formula>
    </cfRule>
  </conditionalFormatting>
  <conditionalFormatting sqref="J28">
    <cfRule type="cellIs" dxfId="6" priority="1217" operator="greaterThan">
      <formula>150</formula>
    </cfRule>
  </conditionalFormatting>
  <conditionalFormatting sqref="J29">
    <cfRule type="cellIs" dxfId="4" priority="1218" operator="greaterThan">
      <formula>250</formula>
    </cfRule>
  </conditionalFormatting>
  <conditionalFormatting sqref="J29">
    <cfRule type="cellIs" dxfId="5" priority="1219" operator="greaterThan">
      <formula>200</formula>
    </cfRule>
  </conditionalFormatting>
  <conditionalFormatting sqref="J29">
    <cfRule type="cellIs" dxfId="6" priority="1220" operator="greaterThan">
      <formula>150</formula>
    </cfRule>
  </conditionalFormatting>
  <conditionalFormatting sqref="J30">
    <cfRule type="cellIs" dxfId="4" priority="1221" operator="greaterThan">
      <formula>250</formula>
    </cfRule>
  </conditionalFormatting>
  <conditionalFormatting sqref="J30">
    <cfRule type="cellIs" dxfId="5" priority="1222" operator="greaterThan">
      <formula>200</formula>
    </cfRule>
  </conditionalFormatting>
  <conditionalFormatting sqref="J30">
    <cfRule type="cellIs" dxfId="6" priority="1223" operator="greaterThan">
      <formula>150</formula>
    </cfRule>
  </conditionalFormatting>
  <conditionalFormatting sqref="J31">
    <cfRule type="cellIs" dxfId="4" priority="1224" operator="greaterThan">
      <formula>250</formula>
    </cfRule>
  </conditionalFormatting>
  <conditionalFormatting sqref="J31">
    <cfRule type="cellIs" dxfId="5" priority="1225" operator="greaterThan">
      <formula>200</formula>
    </cfRule>
  </conditionalFormatting>
  <conditionalFormatting sqref="J31">
    <cfRule type="cellIs" dxfId="6" priority="1226" operator="greaterThan">
      <formula>150</formula>
    </cfRule>
  </conditionalFormatting>
  <conditionalFormatting sqref="J32">
    <cfRule type="cellIs" dxfId="4" priority="1227" operator="greaterThan">
      <formula>250</formula>
    </cfRule>
  </conditionalFormatting>
  <conditionalFormatting sqref="J32">
    <cfRule type="cellIs" dxfId="5" priority="1228" operator="greaterThan">
      <formula>200</formula>
    </cfRule>
  </conditionalFormatting>
  <conditionalFormatting sqref="J32">
    <cfRule type="cellIs" dxfId="6" priority="1229" operator="greaterThan">
      <formula>150</formula>
    </cfRule>
  </conditionalFormatting>
  <conditionalFormatting sqref="J33">
    <cfRule type="cellIs" dxfId="4" priority="1230" operator="greaterThan">
      <formula>250</formula>
    </cfRule>
  </conditionalFormatting>
  <conditionalFormatting sqref="J33">
    <cfRule type="cellIs" dxfId="5" priority="1231" operator="greaterThan">
      <formula>200</formula>
    </cfRule>
  </conditionalFormatting>
  <conditionalFormatting sqref="J33">
    <cfRule type="cellIs" dxfId="6" priority="1232" operator="greaterThan">
      <formula>150</formula>
    </cfRule>
  </conditionalFormatting>
  <conditionalFormatting sqref="J34">
    <cfRule type="cellIs" dxfId="4" priority="1233" operator="greaterThan">
      <formula>250</formula>
    </cfRule>
  </conditionalFormatting>
  <conditionalFormatting sqref="J34">
    <cfRule type="cellIs" dxfId="5" priority="1234" operator="greaterThan">
      <formula>200</formula>
    </cfRule>
  </conditionalFormatting>
  <conditionalFormatting sqref="J34">
    <cfRule type="cellIs" dxfId="6" priority="1235" operator="greaterThan">
      <formula>150</formula>
    </cfRule>
  </conditionalFormatting>
  <conditionalFormatting sqref="J35">
    <cfRule type="cellIs" dxfId="4" priority="1236" operator="greaterThan">
      <formula>250</formula>
    </cfRule>
  </conditionalFormatting>
  <conditionalFormatting sqref="J35">
    <cfRule type="cellIs" dxfId="5" priority="1237" operator="greaterThan">
      <formula>200</formula>
    </cfRule>
  </conditionalFormatting>
  <conditionalFormatting sqref="J35">
    <cfRule type="cellIs" dxfId="6" priority="1238" operator="greaterThan">
      <formula>150</formula>
    </cfRule>
  </conditionalFormatting>
  <conditionalFormatting sqref="J36">
    <cfRule type="cellIs" dxfId="4" priority="1239" operator="greaterThan">
      <formula>250</formula>
    </cfRule>
  </conditionalFormatting>
  <conditionalFormatting sqref="J36">
    <cfRule type="cellIs" dxfId="5" priority="1240" operator="greaterThan">
      <formula>200</formula>
    </cfRule>
  </conditionalFormatting>
  <conditionalFormatting sqref="J36">
    <cfRule type="cellIs" dxfId="6" priority="1241" operator="greaterThan">
      <formula>150</formula>
    </cfRule>
  </conditionalFormatting>
  <conditionalFormatting sqref="J37">
    <cfRule type="cellIs" dxfId="4" priority="1242" operator="greaterThan">
      <formula>250</formula>
    </cfRule>
  </conditionalFormatting>
  <conditionalFormatting sqref="J37">
    <cfRule type="cellIs" dxfId="5" priority="1243" operator="greaterThan">
      <formula>200</formula>
    </cfRule>
  </conditionalFormatting>
  <conditionalFormatting sqref="J37">
    <cfRule type="cellIs" dxfId="6" priority="1244" operator="greaterThan">
      <formula>150</formula>
    </cfRule>
  </conditionalFormatting>
  <conditionalFormatting sqref="J38">
    <cfRule type="cellIs" dxfId="4" priority="1245" operator="greaterThan">
      <formula>250</formula>
    </cfRule>
  </conditionalFormatting>
  <conditionalFormatting sqref="J38">
    <cfRule type="cellIs" dxfId="5" priority="1246" operator="greaterThan">
      <formula>200</formula>
    </cfRule>
  </conditionalFormatting>
  <conditionalFormatting sqref="J38">
    <cfRule type="cellIs" dxfId="6" priority="1247" operator="greaterThan">
      <formula>150</formula>
    </cfRule>
  </conditionalFormatting>
  <conditionalFormatting sqref="J39">
    <cfRule type="cellIs" dxfId="4" priority="1248" operator="greaterThan">
      <formula>250</formula>
    </cfRule>
  </conditionalFormatting>
  <conditionalFormatting sqref="J39">
    <cfRule type="cellIs" dxfId="5" priority="1249" operator="greaterThan">
      <formula>200</formula>
    </cfRule>
  </conditionalFormatting>
  <conditionalFormatting sqref="J39">
    <cfRule type="cellIs" dxfId="6" priority="1250" operator="greaterThan">
      <formula>150</formula>
    </cfRule>
  </conditionalFormatting>
  <conditionalFormatting sqref="J40">
    <cfRule type="cellIs" dxfId="4" priority="1251" operator="greaterThan">
      <formula>250</formula>
    </cfRule>
  </conditionalFormatting>
  <conditionalFormatting sqref="J40">
    <cfRule type="cellIs" dxfId="5" priority="1252" operator="greaterThan">
      <formula>200</formula>
    </cfRule>
  </conditionalFormatting>
  <conditionalFormatting sqref="J40">
    <cfRule type="cellIs" dxfId="6" priority="1253" operator="greaterThan">
      <formula>150</formula>
    </cfRule>
  </conditionalFormatting>
  <conditionalFormatting sqref="J41">
    <cfRule type="cellIs" dxfId="4" priority="1254" operator="greaterThan">
      <formula>250</formula>
    </cfRule>
  </conditionalFormatting>
  <conditionalFormatting sqref="J41">
    <cfRule type="cellIs" dxfId="5" priority="1255" operator="greaterThan">
      <formula>200</formula>
    </cfRule>
  </conditionalFormatting>
  <conditionalFormatting sqref="J41">
    <cfRule type="cellIs" dxfId="6" priority="1256" operator="greaterThan">
      <formula>150</formula>
    </cfRule>
  </conditionalFormatting>
  <conditionalFormatting sqref="J42">
    <cfRule type="cellIs" dxfId="4" priority="1257" operator="greaterThan">
      <formula>250</formula>
    </cfRule>
  </conditionalFormatting>
  <conditionalFormatting sqref="J42">
    <cfRule type="cellIs" dxfId="5" priority="1258" operator="greaterThan">
      <formula>200</formula>
    </cfRule>
  </conditionalFormatting>
  <conditionalFormatting sqref="J42">
    <cfRule type="cellIs" dxfId="6" priority="1259" operator="greaterThan">
      <formula>150</formula>
    </cfRule>
  </conditionalFormatting>
  <conditionalFormatting sqref="J43">
    <cfRule type="cellIs" dxfId="4" priority="1260" operator="greaterThan">
      <formula>250</formula>
    </cfRule>
  </conditionalFormatting>
  <conditionalFormatting sqref="J43">
    <cfRule type="cellIs" dxfId="5" priority="1261" operator="greaterThan">
      <formula>200</formula>
    </cfRule>
  </conditionalFormatting>
  <conditionalFormatting sqref="J43">
    <cfRule type="cellIs" dxfId="6" priority="1262" operator="greaterThan">
      <formula>150</formula>
    </cfRule>
  </conditionalFormatting>
  <conditionalFormatting sqref="J44">
    <cfRule type="cellIs" dxfId="4" priority="1263" operator="greaterThan">
      <formula>250</formula>
    </cfRule>
  </conditionalFormatting>
  <conditionalFormatting sqref="J44">
    <cfRule type="cellIs" dxfId="5" priority="1264" operator="greaterThan">
      <formula>200</formula>
    </cfRule>
  </conditionalFormatting>
  <conditionalFormatting sqref="J44">
    <cfRule type="cellIs" dxfId="6" priority="1265" operator="greaterThan">
      <formula>150</formula>
    </cfRule>
  </conditionalFormatting>
  <conditionalFormatting sqref="J45">
    <cfRule type="cellIs" dxfId="4" priority="1266" operator="greaterThan">
      <formula>250</formula>
    </cfRule>
  </conditionalFormatting>
  <conditionalFormatting sqref="J45">
    <cfRule type="cellIs" dxfId="5" priority="1267" operator="greaterThan">
      <formula>200</formula>
    </cfRule>
  </conditionalFormatting>
  <conditionalFormatting sqref="J45">
    <cfRule type="cellIs" dxfId="6" priority="1268" operator="greaterThan">
      <formula>150</formula>
    </cfRule>
  </conditionalFormatting>
  <conditionalFormatting sqref="J46">
    <cfRule type="cellIs" dxfId="4" priority="1269" operator="greaterThan">
      <formula>250</formula>
    </cfRule>
  </conditionalFormatting>
  <conditionalFormatting sqref="J46">
    <cfRule type="cellIs" dxfId="5" priority="1270" operator="greaterThan">
      <formula>200</formula>
    </cfRule>
  </conditionalFormatting>
  <conditionalFormatting sqref="J46">
    <cfRule type="cellIs" dxfId="6" priority="1271" operator="greaterThan">
      <formula>150</formula>
    </cfRule>
  </conditionalFormatting>
  <conditionalFormatting sqref="J47">
    <cfRule type="cellIs" dxfId="4" priority="1272" operator="greaterThan">
      <formula>250</formula>
    </cfRule>
  </conditionalFormatting>
  <conditionalFormatting sqref="J47">
    <cfRule type="cellIs" dxfId="5" priority="1273" operator="greaterThan">
      <formula>200</formula>
    </cfRule>
  </conditionalFormatting>
  <conditionalFormatting sqref="J47">
    <cfRule type="cellIs" dxfId="6" priority="1274" operator="greaterThan">
      <formula>150</formula>
    </cfRule>
  </conditionalFormatting>
  <conditionalFormatting sqref="J48">
    <cfRule type="cellIs" dxfId="4" priority="1275" operator="greaterThan">
      <formula>250</formula>
    </cfRule>
  </conditionalFormatting>
  <conditionalFormatting sqref="J48">
    <cfRule type="cellIs" dxfId="5" priority="1276" operator="greaterThan">
      <formula>200</formula>
    </cfRule>
  </conditionalFormatting>
  <conditionalFormatting sqref="J48">
    <cfRule type="cellIs" dxfId="6" priority="1277" operator="greaterThan">
      <formula>150</formula>
    </cfRule>
  </conditionalFormatting>
  <conditionalFormatting sqref="J49">
    <cfRule type="cellIs" dxfId="4" priority="1278" operator="greaterThan">
      <formula>250</formula>
    </cfRule>
  </conditionalFormatting>
  <conditionalFormatting sqref="J49">
    <cfRule type="cellIs" dxfId="5" priority="1279" operator="greaterThan">
      <formula>200</formula>
    </cfRule>
  </conditionalFormatting>
  <conditionalFormatting sqref="J49">
    <cfRule type="cellIs" dxfId="6" priority="1280" operator="greaterThan">
      <formula>150</formula>
    </cfRule>
  </conditionalFormatting>
  <conditionalFormatting sqref="J50">
    <cfRule type="cellIs" dxfId="4" priority="1281" operator="greaterThan">
      <formula>250</formula>
    </cfRule>
  </conditionalFormatting>
  <conditionalFormatting sqref="J50">
    <cfRule type="cellIs" dxfId="5" priority="1282" operator="greaterThan">
      <formula>200</formula>
    </cfRule>
  </conditionalFormatting>
  <conditionalFormatting sqref="J50">
    <cfRule type="cellIs" dxfId="6" priority="1283" operator="greaterThan">
      <formula>150</formula>
    </cfRule>
  </conditionalFormatting>
  <conditionalFormatting sqref="J51">
    <cfRule type="cellIs" dxfId="4" priority="1284" operator="greaterThan">
      <formula>250</formula>
    </cfRule>
  </conditionalFormatting>
  <conditionalFormatting sqref="J51">
    <cfRule type="cellIs" dxfId="5" priority="1285" operator="greaterThan">
      <formula>200</formula>
    </cfRule>
  </conditionalFormatting>
  <conditionalFormatting sqref="J51">
    <cfRule type="cellIs" dxfId="6" priority="1286" operator="greaterThan">
      <formula>150</formula>
    </cfRule>
  </conditionalFormatting>
  <conditionalFormatting sqref="J52">
    <cfRule type="cellIs" dxfId="4" priority="1287" operator="greaterThan">
      <formula>250</formula>
    </cfRule>
  </conditionalFormatting>
  <conditionalFormatting sqref="J52">
    <cfRule type="cellIs" dxfId="5" priority="1288" operator="greaterThan">
      <formula>200</formula>
    </cfRule>
  </conditionalFormatting>
  <conditionalFormatting sqref="J52">
    <cfRule type="cellIs" dxfId="6" priority="1289" operator="greaterThan">
      <formula>150</formula>
    </cfRule>
  </conditionalFormatting>
  <conditionalFormatting sqref="J53">
    <cfRule type="cellIs" dxfId="4" priority="1290" operator="greaterThan">
      <formula>250</formula>
    </cfRule>
  </conditionalFormatting>
  <conditionalFormatting sqref="J53">
    <cfRule type="cellIs" dxfId="5" priority="1291" operator="greaterThan">
      <formula>200</formula>
    </cfRule>
  </conditionalFormatting>
  <conditionalFormatting sqref="J53">
    <cfRule type="cellIs" dxfId="6" priority="1292" operator="greaterThan">
      <formula>150</formula>
    </cfRule>
  </conditionalFormatting>
  <conditionalFormatting sqref="J54">
    <cfRule type="cellIs" dxfId="4" priority="1293" operator="greaterThan">
      <formula>250</formula>
    </cfRule>
  </conditionalFormatting>
  <conditionalFormatting sqref="J54">
    <cfRule type="cellIs" dxfId="5" priority="1294" operator="greaterThan">
      <formula>200</formula>
    </cfRule>
  </conditionalFormatting>
  <conditionalFormatting sqref="J54">
    <cfRule type="cellIs" dxfId="6" priority="1295" operator="greaterThan">
      <formula>150</formula>
    </cfRule>
  </conditionalFormatting>
  <conditionalFormatting sqref="J55">
    <cfRule type="cellIs" dxfId="4" priority="1296" operator="greaterThan">
      <formula>250</formula>
    </cfRule>
  </conditionalFormatting>
  <conditionalFormatting sqref="J55">
    <cfRule type="cellIs" dxfId="5" priority="1297" operator="greaterThan">
      <formula>200</formula>
    </cfRule>
  </conditionalFormatting>
  <conditionalFormatting sqref="J55">
    <cfRule type="cellIs" dxfId="6" priority="1298" operator="greaterThan">
      <formula>150</formula>
    </cfRule>
  </conditionalFormatting>
  <conditionalFormatting sqref="J56">
    <cfRule type="cellIs" dxfId="4" priority="1299" operator="greaterThan">
      <formula>250</formula>
    </cfRule>
  </conditionalFormatting>
  <conditionalFormatting sqref="J56">
    <cfRule type="cellIs" dxfId="5" priority="1300" operator="greaterThan">
      <formula>200</formula>
    </cfRule>
  </conditionalFormatting>
  <conditionalFormatting sqref="J56">
    <cfRule type="cellIs" dxfId="6" priority="1301" operator="greaterThan">
      <formula>150</formula>
    </cfRule>
  </conditionalFormatting>
  <conditionalFormatting sqref="J57">
    <cfRule type="cellIs" dxfId="4" priority="1302" operator="greaterThan">
      <formula>250</formula>
    </cfRule>
  </conditionalFormatting>
  <conditionalFormatting sqref="J57">
    <cfRule type="cellIs" dxfId="5" priority="1303" operator="greaterThan">
      <formula>200</formula>
    </cfRule>
  </conditionalFormatting>
  <conditionalFormatting sqref="J57">
    <cfRule type="cellIs" dxfId="6" priority="1304" operator="greaterThan">
      <formula>150</formula>
    </cfRule>
  </conditionalFormatting>
  <conditionalFormatting sqref="J58">
    <cfRule type="cellIs" dxfId="4" priority="1305" operator="greaterThan">
      <formula>250</formula>
    </cfRule>
  </conditionalFormatting>
  <conditionalFormatting sqref="J58">
    <cfRule type="cellIs" dxfId="5" priority="1306" operator="greaterThan">
      <formula>200</formula>
    </cfRule>
  </conditionalFormatting>
  <conditionalFormatting sqref="J58">
    <cfRule type="cellIs" dxfId="6" priority="1307" operator="greaterThan">
      <formula>150</formula>
    </cfRule>
  </conditionalFormatting>
  <conditionalFormatting sqref="J59">
    <cfRule type="cellIs" dxfId="4" priority="1308" operator="greaterThan">
      <formula>250</formula>
    </cfRule>
  </conditionalFormatting>
  <conditionalFormatting sqref="J59">
    <cfRule type="cellIs" dxfId="5" priority="1309" operator="greaterThan">
      <formula>200</formula>
    </cfRule>
  </conditionalFormatting>
  <conditionalFormatting sqref="J59">
    <cfRule type="cellIs" dxfId="6" priority="1310" operator="greaterThan">
      <formula>150</formula>
    </cfRule>
  </conditionalFormatting>
  <conditionalFormatting sqref="J60">
    <cfRule type="cellIs" dxfId="4" priority="1311" operator="greaterThan">
      <formula>250</formula>
    </cfRule>
  </conditionalFormatting>
  <conditionalFormatting sqref="J60">
    <cfRule type="cellIs" dxfId="5" priority="1312" operator="greaterThan">
      <formula>200</formula>
    </cfRule>
  </conditionalFormatting>
  <conditionalFormatting sqref="J60">
    <cfRule type="cellIs" dxfId="6" priority="1313" operator="greaterThan">
      <formula>150</formula>
    </cfRule>
  </conditionalFormatting>
  <conditionalFormatting sqref="J61">
    <cfRule type="cellIs" dxfId="4" priority="1314" operator="greaterThan">
      <formula>250</formula>
    </cfRule>
  </conditionalFormatting>
  <conditionalFormatting sqref="J61">
    <cfRule type="cellIs" dxfId="5" priority="1315" operator="greaterThan">
      <formula>200</formula>
    </cfRule>
  </conditionalFormatting>
  <conditionalFormatting sqref="J61">
    <cfRule type="cellIs" dxfId="6" priority="1316" operator="greaterThan">
      <formula>150</formula>
    </cfRule>
  </conditionalFormatting>
  <conditionalFormatting sqref="J62">
    <cfRule type="cellIs" dxfId="4" priority="1317" operator="greaterThan">
      <formula>250</formula>
    </cfRule>
  </conditionalFormatting>
  <conditionalFormatting sqref="J62">
    <cfRule type="cellIs" dxfId="5" priority="1318" operator="greaterThan">
      <formula>200</formula>
    </cfRule>
  </conditionalFormatting>
  <conditionalFormatting sqref="J62">
    <cfRule type="cellIs" dxfId="6" priority="1319" operator="greaterThan">
      <formula>150</formula>
    </cfRule>
  </conditionalFormatting>
  <conditionalFormatting sqref="J63">
    <cfRule type="cellIs" dxfId="4" priority="1320" operator="greaterThan">
      <formula>250</formula>
    </cfRule>
  </conditionalFormatting>
  <conditionalFormatting sqref="J63">
    <cfRule type="cellIs" dxfId="5" priority="1321" operator="greaterThan">
      <formula>200</formula>
    </cfRule>
  </conditionalFormatting>
  <conditionalFormatting sqref="J63">
    <cfRule type="cellIs" dxfId="6" priority="1322" operator="greaterThan">
      <formula>150</formula>
    </cfRule>
  </conditionalFormatting>
  <conditionalFormatting sqref="J64">
    <cfRule type="cellIs" dxfId="4" priority="1323" operator="greaterThan">
      <formula>250</formula>
    </cfRule>
  </conditionalFormatting>
  <conditionalFormatting sqref="J64">
    <cfRule type="cellIs" dxfId="5" priority="1324" operator="greaterThan">
      <formula>200</formula>
    </cfRule>
  </conditionalFormatting>
  <conditionalFormatting sqref="J64">
    <cfRule type="cellIs" dxfId="6" priority="1325" operator="greaterThan">
      <formula>150</formula>
    </cfRule>
  </conditionalFormatting>
  <conditionalFormatting sqref="J65">
    <cfRule type="cellIs" dxfId="4" priority="1326" operator="greaterThan">
      <formula>250</formula>
    </cfRule>
  </conditionalFormatting>
  <conditionalFormatting sqref="J65">
    <cfRule type="cellIs" dxfId="5" priority="1327" operator="greaterThan">
      <formula>200</formula>
    </cfRule>
  </conditionalFormatting>
  <conditionalFormatting sqref="J65">
    <cfRule type="cellIs" dxfId="6" priority="1328" operator="greaterThan">
      <formula>150</formula>
    </cfRule>
  </conditionalFormatting>
  <conditionalFormatting sqref="J66">
    <cfRule type="cellIs" dxfId="4" priority="1329" operator="greaterThan">
      <formula>250</formula>
    </cfRule>
  </conditionalFormatting>
  <conditionalFormatting sqref="J66">
    <cfRule type="cellIs" dxfId="5" priority="1330" operator="greaterThan">
      <formula>200</formula>
    </cfRule>
  </conditionalFormatting>
  <conditionalFormatting sqref="J66">
    <cfRule type="cellIs" dxfId="6" priority="1331" operator="greaterThan">
      <formula>150</formula>
    </cfRule>
  </conditionalFormatting>
  <conditionalFormatting sqref="J67">
    <cfRule type="cellIs" dxfId="4" priority="1332" operator="greaterThan">
      <formula>250</formula>
    </cfRule>
  </conditionalFormatting>
  <conditionalFormatting sqref="J67">
    <cfRule type="cellIs" dxfId="5" priority="1333" operator="greaterThan">
      <formula>200</formula>
    </cfRule>
  </conditionalFormatting>
  <conditionalFormatting sqref="J67">
    <cfRule type="cellIs" dxfId="6" priority="1334" operator="greaterThan">
      <formula>150</formula>
    </cfRule>
  </conditionalFormatting>
  <conditionalFormatting sqref="J68">
    <cfRule type="cellIs" dxfId="4" priority="1335" operator="greaterThan">
      <formula>250</formula>
    </cfRule>
  </conditionalFormatting>
  <conditionalFormatting sqref="J68">
    <cfRule type="cellIs" dxfId="5" priority="1336" operator="greaterThan">
      <formula>200</formula>
    </cfRule>
  </conditionalFormatting>
  <conditionalFormatting sqref="J68">
    <cfRule type="cellIs" dxfId="6" priority="1337" operator="greaterThan">
      <formula>150</formula>
    </cfRule>
  </conditionalFormatting>
  <conditionalFormatting sqref="J69">
    <cfRule type="cellIs" dxfId="4" priority="1338" operator="greaterThan">
      <formula>250</formula>
    </cfRule>
  </conditionalFormatting>
  <conditionalFormatting sqref="J69">
    <cfRule type="cellIs" dxfId="5" priority="1339" operator="greaterThan">
      <formula>200</formula>
    </cfRule>
  </conditionalFormatting>
  <conditionalFormatting sqref="J69">
    <cfRule type="cellIs" dxfId="6" priority="1340" operator="greaterThan">
      <formula>150</formula>
    </cfRule>
  </conditionalFormatting>
  <conditionalFormatting sqref="J70">
    <cfRule type="cellIs" dxfId="4" priority="1341" operator="greaterThan">
      <formula>250</formula>
    </cfRule>
  </conditionalFormatting>
  <conditionalFormatting sqref="J70">
    <cfRule type="cellIs" dxfId="5" priority="1342" operator="greaterThan">
      <formula>200</formula>
    </cfRule>
  </conditionalFormatting>
  <conditionalFormatting sqref="J70">
    <cfRule type="cellIs" dxfId="6" priority="1343" operator="greaterThan">
      <formula>150</formula>
    </cfRule>
  </conditionalFormatting>
  <conditionalFormatting sqref="J71">
    <cfRule type="cellIs" dxfId="4" priority="1344" operator="greaterThan">
      <formula>250</formula>
    </cfRule>
  </conditionalFormatting>
  <conditionalFormatting sqref="J71">
    <cfRule type="cellIs" dxfId="5" priority="1345" operator="greaterThan">
      <formula>200</formula>
    </cfRule>
  </conditionalFormatting>
  <conditionalFormatting sqref="J71">
    <cfRule type="cellIs" dxfId="6" priority="1346" operator="greaterThan">
      <formula>150</formula>
    </cfRule>
  </conditionalFormatting>
  <conditionalFormatting sqref="J72">
    <cfRule type="cellIs" dxfId="4" priority="1347" operator="greaterThan">
      <formula>250</formula>
    </cfRule>
  </conditionalFormatting>
  <conditionalFormatting sqref="J72">
    <cfRule type="cellIs" dxfId="5" priority="1348" operator="greaterThan">
      <formula>200</formula>
    </cfRule>
  </conditionalFormatting>
  <conditionalFormatting sqref="J72">
    <cfRule type="cellIs" dxfId="6" priority="1349" operator="greaterThan">
      <formula>150</formula>
    </cfRule>
  </conditionalFormatting>
  <conditionalFormatting sqref="J73">
    <cfRule type="cellIs" dxfId="4" priority="1350" operator="greaterThan">
      <formula>250</formula>
    </cfRule>
  </conditionalFormatting>
  <conditionalFormatting sqref="J73">
    <cfRule type="cellIs" dxfId="5" priority="1351" operator="greaterThan">
      <formula>200</formula>
    </cfRule>
  </conditionalFormatting>
  <conditionalFormatting sqref="J73">
    <cfRule type="cellIs" dxfId="6" priority="1352" operator="greaterThan">
      <formula>150</formula>
    </cfRule>
  </conditionalFormatting>
  <conditionalFormatting sqref="J74">
    <cfRule type="cellIs" dxfId="4" priority="1353" operator="greaterThan">
      <formula>250</formula>
    </cfRule>
  </conditionalFormatting>
  <conditionalFormatting sqref="J74">
    <cfRule type="cellIs" dxfId="5" priority="1354" operator="greaterThan">
      <formula>200</formula>
    </cfRule>
  </conditionalFormatting>
  <conditionalFormatting sqref="J74">
    <cfRule type="cellIs" dxfId="6" priority="1355" operator="greaterThan">
      <formula>150</formula>
    </cfRule>
  </conditionalFormatting>
  <conditionalFormatting sqref="J75">
    <cfRule type="cellIs" dxfId="4" priority="1356" operator="greaterThan">
      <formula>250</formula>
    </cfRule>
  </conditionalFormatting>
  <conditionalFormatting sqref="J75">
    <cfRule type="cellIs" dxfId="5" priority="1357" operator="greaterThan">
      <formula>200</formula>
    </cfRule>
  </conditionalFormatting>
  <conditionalFormatting sqref="J75">
    <cfRule type="cellIs" dxfId="6" priority="1358" operator="greaterThan">
      <formula>150</formula>
    </cfRule>
  </conditionalFormatting>
  <conditionalFormatting sqref="J76">
    <cfRule type="cellIs" dxfId="4" priority="1359" operator="greaterThan">
      <formula>250</formula>
    </cfRule>
  </conditionalFormatting>
  <conditionalFormatting sqref="J76">
    <cfRule type="cellIs" dxfId="5" priority="1360" operator="greaterThan">
      <formula>200</formula>
    </cfRule>
  </conditionalFormatting>
  <conditionalFormatting sqref="J76">
    <cfRule type="cellIs" dxfId="6" priority="1361" operator="greaterThan">
      <formula>150</formula>
    </cfRule>
  </conditionalFormatting>
  <conditionalFormatting sqref="J77">
    <cfRule type="cellIs" dxfId="4" priority="1362" operator="greaterThan">
      <formula>250</formula>
    </cfRule>
  </conditionalFormatting>
  <conditionalFormatting sqref="J77">
    <cfRule type="cellIs" dxfId="5" priority="1363" operator="greaterThan">
      <formula>200</formula>
    </cfRule>
  </conditionalFormatting>
  <conditionalFormatting sqref="J77">
    <cfRule type="cellIs" dxfId="6" priority="1364" operator="greaterThan">
      <formula>150</formula>
    </cfRule>
  </conditionalFormatting>
  <conditionalFormatting sqref="J78">
    <cfRule type="cellIs" dxfId="4" priority="1365" operator="greaterThan">
      <formula>250</formula>
    </cfRule>
  </conditionalFormatting>
  <conditionalFormatting sqref="J78">
    <cfRule type="cellIs" dxfId="5" priority="1366" operator="greaterThan">
      <formula>200</formula>
    </cfRule>
  </conditionalFormatting>
  <conditionalFormatting sqref="J78">
    <cfRule type="cellIs" dxfId="6" priority="1367" operator="greaterThan">
      <formula>150</formula>
    </cfRule>
  </conditionalFormatting>
  <conditionalFormatting sqref="J79">
    <cfRule type="cellIs" dxfId="4" priority="1368" operator="greaterThan">
      <formula>250</formula>
    </cfRule>
  </conditionalFormatting>
  <conditionalFormatting sqref="J79">
    <cfRule type="cellIs" dxfId="5" priority="1369" operator="greaterThan">
      <formula>200</formula>
    </cfRule>
  </conditionalFormatting>
  <conditionalFormatting sqref="J79">
    <cfRule type="cellIs" dxfId="6" priority="1370" operator="greaterThan">
      <formula>150</formula>
    </cfRule>
  </conditionalFormatting>
  <conditionalFormatting sqref="J80">
    <cfRule type="cellIs" dxfId="4" priority="1371" operator="greaterThan">
      <formula>250</formula>
    </cfRule>
  </conditionalFormatting>
  <conditionalFormatting sqref="J80">
    <cfRule type="cellIs" dxfId="5" priority="1372" operator="greaterThan">
      <formula>200</formula>
    </cfRule>
  </conditionalFormatting>
  <conditionalFormatting sqref="J80">
    <cfRule type="cellIs" dxfId="6" priority="1373" operator="greaterThan">
      <formula>150</formula>
    </cfRule>
  </conditionalFormatting>
  <conditionalFormatting sqref="J81">
    <cfRule type="cellIs" dxfId="4" priority="1374" operator="greaterThan">
      <formula>250</formula>
    </cfRule>
  </conditionalFormatting>
  <conditionalFormatting sqref="J81">
    <cfRule type="cellIs" dxfId="5" priority="1375" operator="greaterThan">
      <formula>200</formula>
    </cfRule>
  </conditionalFormatting>
  <conditionalFormatting sqref="J81">
    <cfRule type="cellIs" dxfId="6" priority="1376" operator="greaterThan">
      <formula>150</formula>
    </cfRule>
  </conditionalFormatting>
  <conditionalFormatting sqref="J82">
    <cfRule type="cellIs" dxfId="4" priority="1377" operator="greaterThan">
      <formula>250</formula>
    </cfRule>
  </conditionalFormatting>
  <conditionalFormatting sqref="J82">
    <cfRule type="cellIs" dxfId="5" priority="1378" operator="greaterThan">
      <formula>200</formula>
    </cfRule>
  </conditionalFormatting>
  <conditionalFormatting sqref="J82">
    <cfRule type="cellIs" dxfId="6" priority="1379" operator="greaterThan">
      <formula>150</formula>
    </cfRule>
  </conditionalFormatting>
  <conditionalFormatting sqref="J83">
    <cfRule type="cellIs" dxfId="4" priority="1380" operator="greaterThan">
      <formula>250</formula>
    </cfRule>
  </conditionalFormatting>
  <conditionalFormatting sqref="J83">
    <cfRule type="cellIs" dxfId="5" priority="1381" operator="greaterThan">
      <formula>200</formula>
    </cfRule>
  </conditionalFormatting>
  <conditionalFormatting sqref="J83">
    <cfRule type="cellIs" dxfId="6" priority="1382" operator="greaterThan">
      <formula>150</formula>
    </cfRule>
  </conditionalFormatting>
  <conditionalFormatting sqref="J84">
    <cfRule type="cellIs" dxfId="4" priority="1383" operator="greaterThan">
      <formula>250</formula>
    </cfRule>
  </conditionalFormatting>
  <conditionalFormatting sqref="J84">
    <cfRule type="cellIs" dxfId="5" priority="1384" operator="greaterThan">
      <formula>200</formula>
    </cfRule>
  </conditionalFormatting>
  <conditionalFormatting sqref="J84">
    <cfRule type="cellIs" dxfId="6" priority="1385" operator="greaterThan">
      <formula>150</formula>
    </cfRule>
  </conditionalFormatting>
  <conditionalFormatting sqref="J85">
    <cfRule type="cellIs" dxfId="4" priority="1386" operator="greaterThan">
      <formula>250</formula>
    </cfRule>
  </conditionalFormatting>
  <conditionalFormatting sqref="J85">
    <cfRule type="cellIs" dxfId="5" priority="1387" operator="greaterThan">
      <formula>200</formula>
    </cfRule>
  </conditionalFormatting>
  <conditionalFormatting sqref="J85">
    <cfRule type="cellIs" dxfId="6" priority="1388" operator="greaterThan">
      <formula>150</formula>
    </cfRule>
  </conditionalFormatting>
  <conditionalFormatting sqref="J86">
    <cfRule type="cellIs" dxfId="4" priority="1389" operator="greaterThan">
      <formula>250</formula>
    </cfRule>
  </conditionalFormatting>
  <conditionalFormatting sqref="J86">
    <cfRule type="cellIs" dxfId="5" priority="1390" operator="greaterThan">
      <formula>200</formula>
    </cfRule>
  </conditionalFormatting>
  <conditionalFormatting sqref="J86">
    <cfRule type="cellIs" dxfId="6" priority="1391" operator="greaterThan">
      <formula>150</formula>
    </cfRule>
  </conditionalFormatting>
  <conditionalFormatting sqref="J87">
    <cfRule type="cellIs" dxfId="4" priority="1392" operator="greaterThan">
      <formula>250</formula>
    </cfRule>
  </conditionalFormatting>
  <conditionalFormatting sqref="J87">
    <cfRule type="cellIs" dxfId="5" priority="1393" operator="greaterThan">
      <formula>200</formula>
    </cfRule>
  </conditionalFormatting>
  <conditionalFormatting sqref="J87">
    <cfRule type="cellIs" dxfId="6" priority="1394" operator="greaterThan">
      <formula>150</formula>
    </cfRule>
  </conditionalFormatting>
  <conditionalFormatting sqref="J88">
    <cfRule type="cellIs" dxfId="4" priority="1395" operator="greaterThan">
      <formula>250</formula>
    </cfRule>
  </conditionalFormatting>
  <conditionalFormatting sqref="J88">
    <cfRule type="cellIs" dxfId="5" priority="1396" operator="greaterThan">
      <formula>200</formula>
    </cfRule>
  </conditionalFormatting>
  <conditionalFormatting sqref="J88">
    <cfRule type="cellIs" dxfId="6" priority="1397" operator="greaterThan">
      <formula>150</formula>
    </cfRule>
  </conditionalFormatting>
  <conditionalFormatting sqref="J89">
    <cfRule type="cellIs" dxfId="4" priority="1398" operator="greaterThan">
      <formula>250</formula>
    </cfRule>
  </conditionalFormatting>
  <conditionalFormatting sqref="J89">
    <cfRule type="cellIs" dxfId="5" priority="1399" operator="greaterThan">
      <formula>200</formula>
    </cfRule>
  </conditionalFormatting>
  <conditionalFormatting sqref="J89">
    <cfRule type="cellIs" dxfId="6" priority="1400" operator="greaterThan">
      <formula>150</formula>
    </cfRule>
  </conditionalFormatting>
  <conditionalFormatting sqref="J90">
    <cfRule type="cellIs" dxfId="4" priority="1401" operator="greaterThan">
      <formula>250</formula>
    </cfRule>
  </conditionalFormatting>
  <conditionalFormatting sqref="J90">
    <cfRule type="cellIs" dxfId="5" priority="1402" operator="greaterThan">
      <formula>200</formula>
    </cfRule>
  </conditionalFormatting>
  <conditionalFormatting sqref="J90">
    <cfRule type="cellIs" dxfId="6" priority="1403" operator="greaterThan">
      <formula>150</formula>
    </cfRule>
  </conditionalFormatting>
  <conditionalFormatting sqref="J91">
    <cfRule type="cellIs" dxfId="4" priority="1404" operator="greaterThan">
      <formula>250</formula>
    </cfRule>
  </conditionalFormatting>
  <conditionalFormatting sqref="J91">
    <cfRule type="cellIs" dxfId="5" priority="1405" operator="greaterThan">
      <formula>200</formula>
    </cfRule>
  </conditionalFormatting>
  <conditionalFormatting sqref="J91">
    <cfRule type="cellIs" dxfId="6" priority="1406" operator="greaterThan">
      <formula>150</formula>
    </cfRule>
  </conditionalFormatting>
  <conditionalFormatting sqref="J92">
    <cfRule type="cellIs" dxfId="4" priority="1407" operator="greaterThan">
      <formula>250</formula>
    </cfRule>
  </conditionalFormatting>
  <conditionalFormatting sqref="J92">
    <cfRule type="cellIs" dxfId="5" priority="1408" operator="greaterThan">
      <formula>200</formula>
    </cfRule>
  </conditionalFormatting>
  <conditionalFormatting sqref="J92">
    <cfRule type="cellIs" dxfId="6" priority="1409" operator="greaterThan">
      <formula>150</formula>
    </cfRule>
  </conditionalFormatting>
  <conditionalFormatting sqref="J93">
    <cfRule type="cellIs" dxfId="4" priority="1410" operator="greaterThan">
      <formula>250</formula>
    </cfRule>
  </conditionalFormatting>
  <conditionalFormatting sqref="J93">
    <cfRule type="cellIs" dxfId="5" priority="1411" operator="greaterThan">
      <formula>200</formula>
    </cfRule>
  </conditionalFormatting>
  <conditionalFormatting sqref="J93">
    <cfRule type="cellIs" dxfId="6" priority="1412" operator="greaterThan">
      <formula>150</formula>
    </cfRule>
  </conditionalFormatting>
  <conditionalFormatting sqref="J94">
    <cfRule type="cellIs" dxfId="4" priority="1413" operator="greaterThan">
      <formula>250</formula>
    </cfRule>
  </conditionalFormatting>
  <conditionalFormatting sqref="J94">
    <cfRule type="cellIs" dxfId="5" priority="1414" operator="greaterThan">
      <formula>200</formula>
    </cfRule>
  </conditionalFormatting>
  <conditionalFormatting sqref="J94">
    <cfRule type="cellIs" dxfId="6" priority="1415" operator="greaterThan">
      <formula>150</formula>
    </cfRule>
  </conditionalFormatting>
  <conditionalFormatting sqref="J95">
    <cfRule type="cellIs" dxfId="4" priority="1416" operator="greaterThan">
      <formula>250</formula>
    </cfRule>
  </conditionalFormatting>
  <conditionalFormatting sqref="J95">
    <cfRule type="cellIs" dxfId="5" priority="1417" operator="greaterThan">
      <formula>200</formula>
    </cfRule>
  </conditionalFormatting>
  <conditionalFormatting sqref="J95">
    <cfRule type="cellIs" dxfId="6" priority="1418" operator="greaterThan">
      <formula>150</formula>
    </cfRule>
  </conditionalFormatting>
  <conditionalFormatting sqref="J96">
    <cfRule type="cellIs" dxfId="4" priority="1419" operator="greaterThan">
      <formula>250</formula>
    </cfRule>
  </conditionalFormatting>
  <conditionalFormatting sqref="J96">
    <cfRule type="cellIs" dxfId="5" priority="1420" operator="greaterThan">
      <formula>200</formula>
    </cfRule>
  </conditionalFormatting>
  <conditionalFormatting sqref="J96">
    <cfRule type="cellIs" dxfId="6" priority="1421" operator="greaterThan">
      <formula>150</formula>
    </cfRule>
  </conditionalFormatting>
  <conditionalFormatting sqref="J97">
    <cfRule type="cellIs" dxfId="4" priority="1422" operator="greaterThan">
      <formula>250</formula>
    </cfRule>
  </conditionalFormatting>
  <conditionalFormatting sqref="J97">
    <cfRule type="cellIs" dxfId="5" priority="1423" operator="greaterThan">
      <formula>200</formula>
    </cfRule>
  </conditionalFormatting>
  <conditionalFormatting sqref="J97">
    <cfRule type="cellIs" dxfId="6" priority="1424" operator="greaterThan">
      <formula>150</formula>
    </cfRule>
  </conditionalFormatting>
  <conditionalFormatting sqref="J98">
    <cfRule type="cellIs" dxfId="4" priority="1425" operator="greaterThan">
      <formula>250</formula>
    </cfRule>
  </conditionalFormatting>
  <conditionalFormatting sqref="J98">
    <cfRule type="cellIs" dxfId="5" priority="1426" operator="greaterThan">
      <formula>200</formula>
    </cfRule>
  </conditionalFormatting>
  <conditionalFormatting sqref="J98">
    <cfRule type="cellIs" dxfId="6" priority="1427" operator="greaterThan">
      <formula>150</formula>
    </cfRule>
  </conditionalFormatting>
  <conditionalFormatting sqref="J99">
    <cfRule type="cellIs" dxfId="4" priority="1428" operator="greaterThan">
      <formula>250</formula>
    </cfRule>
  </conditionalFormatting>
  <conditionalFormatting sqref="J99">
    <cfRule type="cellIs" dxfId="5" priority="1429" operator="greaterThan">
      <formula>200</formula>
    </cfRule>
  </conditionalFormatting>
  <conditionalFormatting sqref="J99">
    <cfRule type="cellIs" dxfId="6" priority="1430" operator="greaterThan">
      <formula>150</formula>
    </cfRule>
  </conditionalFormatting>
  <conditionalFormatting sqref="J100">
    <cfRule type="cellIs" dxfId="4" priority="1431" operator="greaterThan">
      <formula>250</formula>
    </cfRule>
  </conditionalFormatting>
  <conditionalFormatting sqref="J100">
    <cfRule type="cellIs" dxfId="5" priority="1432" operator="greaterThan">
      <formula>200</formula>
    </cfRule>
  </conditionalFormatting>
  <conditionalFormatting sqref="J100">
    <cfRule type="cellIs" dxfId="6" priority="1433" operator="greaterThan">
      <formula>150</formula>
    </cfRule>
  </conditionalFormatting>
  <conditionalFormatting sqref="J101">
    <cfRule type="cellIs" dxfId="4" priority="1434" operator="greaterThan">
      <formula>250</formula>
    </cfRule>
  </conditionalFormatting>
  <conditionalFormatting sqref="J101">
    <cfRule type="cellIs" dxfId="5" priority="1435" operator="greaterThan">
      <formula>200</formula>
    </cfRule>
  </conditionalFormatting>
  <conditionalFormatting sqref="J101">
    <cfRule type="cellIs" dxfId="6" priority="1436" operator="greaterThan">
      <formula>150</formula>
    </cfRule>
  </conditionalFormatting>
  <conditionalFormatting sqref="J102">
    <cfRule type="cellIs" dxfId="4" priority="1437" operator="greaterThan">
      <formula>250</formula>
    </cfRule>
  </conditionalFormatting>
  <conditionalFormatting sqref="J102">
    <cfRule type="cellIs" dxfId="5" priority="1438" operator="greaterThan">
      <formula>200</formula>
    </cfRule>
  </conditionalFormatting>
  <conditionalFormatting sqref="J102">
    <cfRule type="cellIs" dxfId="6" priority="1439" operator="greaterThan">
      <formula>150</formula>
    </cfRule>
  </conditionalFormatting>
  <conditionalFormatting sqref="J103">
    <cfRule type="cellIs" dxfId="4" priority="1440" operator="greaterThan">
      <formula>250</formula>
    </cfRule>
  </conditionalFormatting>
  <conditionalFormatting sqref="J103">
    <cfRule type="cellIs" dxfId="5" priority="1441" operator="greaterThan">
      <formula>200</formula>
    </cfRule>
  </conditionalFormatting>
  <conditionalFormatting sqref="J103">
    <cfRule type="cellIs" dxfId="6" priority="1442" operator="greaterThan">
      <formula>150</formula>
    </cfRule>
  </conditionalFormatting>
  <conditionalFormatting sqref="AA8">
    <cfRule type="cellIs" dxfId="2" priority="1443" operator="greaterThan">
      <formula>0</formula>
    </cfRule>
  </conditionalFormatting>
  <conditionalFormatting sqref="AA9">
    <cfRule type="cellIs" dxfId="2" priority="1444" operator="greaterThan">
      <formula>0</formula>
    </cfRule>
  </conditionalFormatting>
  <conditionalFormatting sqref="AA10">
    <cfRule type="cellIs" dxfId="2" priority="1445" operator="greaterThan">
      <formula>0</formula>
    </cfRule>
  </conditionalFormatting>
  <conditionalFormatting sqref="AA11">
    <cfRule type="cellIs" dxfId="2" priority="1446" operator="greaterThan">
      <formula>0</formula>
    </cfRule>
  </conditionalFormatting>
  <conditionalFormatting sqref="AA12">
    <cfRule type="cellIs" dxfId="2" priority="1447" operator="greaterThan">
      <formula>0</formula>
    </cfRule>
  </conditionalFormatting>
  <conditionalFormatting sqref="AA13">
    <cfRule type="cellIs" dxfId="2" priority="1448" operator="greaterThan">
      <formula>0</formula>
    </cfRule>
  </conditionalFormatting>
  <conditionalFormatting sqref="AA14">
    <cfRule type="cellIs" dxfId="2" priority="1449" operator="greaterThan">
      <formula>0</formula>
    </cfRule>
  </conditionalFormatting>
  <conditionalFormatting sqref="AA15">
    <cfRule type="cellIs" dxfId="2" priority="1450" operator="greaterThan">
      <formula>0</formula>
    </cfRule>
  </conditionalFormatting>
  <conditionalFormatting sqref="AA16">
    <cfRule type="cellIs" dxfId="2" priority="1451" operator="greaterThan">
      <formula>0</formula>
    </cfRule>
  </conditionalFormatting>
  <conditionalFormatting sqref="AA17">
    <cfRule type="cellIs" dxfId="2" priority="1452" operator="greaterThan">
      <formula>0</formula>
    </cfRule>
  </conditionalFormatting>
  <conditionalFormatting sqref="AA18">
    <cfRule type="cellIs" dxfId="2" priority="1453" operator="greaterThan">
      <formula>0</formula>
    </cfRule>
  </conditionalFormatting>
  <conditionalFormatting sqref="AA19">
    <cfRule type="cellIs" dxfId="2" priority="1454" operator="greaterThan">
      <formula>0</formula>
    </cfRule>
  </conditionalFormatting>
  <conditionalFormatting sqref="AA20">
    <cfRule type="cellIs" dxfId="2" priority="1455" operator="greaterThan">
      <formula>0</formula>
    </cfRule>
  </conditionalFormatting>
  <conditionalFormatting sqref="AA21">
    <cfRule type="cellIs" dxfId="2" priority="1456" operator="greaterThan">
      <formula>0</formula>
    </cfRule>
  </conditionalFormatting>
  <conditionalFormatting sqref="AA22">
    <cfRule type="cellIs" dxfId="2" priority="1457" operator="greaterThan">
      <formula>0</formula>
    </cfRule>
  </conditionalFormatting>
  <conditionalFormatting sqref="AA23">
    <cfRule type="cellIs" dxfId="2" priority="1458" operator="greaterThan">
      <formula>0</formula>
    </cfRule>
  </conditionalFormatting>
  <conditionalFormatting sqref="AA24">
    <cfRule type="cellIs" dxfId="2" priority="1459" operator="greaterThan">
      <formula>0</formula>
    </cfRule>
  </conditionalFormatting>
  <conditionalFormatting sqref="AA25">
    <cfRule type="cellIs" dxfId="2" priority="1460" operator="greaterThan">
      <formula>0</formula>
    </cfRule>
  </conditionalFormatting>
  <conditionalFormatting sqref="AA26">
    <cfRule type="cellIs" dxfId="2" priority="1461" operator="greaterThan">
      <formula>0</formula>
    </cfRule>
  </conditionalFormatting>
  <conditionalFormatting sqref="AA27">
    <cfRule type="cellIs" dxfId="2" priority="1462" operator="greaterThan">
      <formula>0</formula>
    </cfRule>
  </conditionalFormatting>
  <conditionalFormatting sqref="AA28">
    <cfRule type="cellIs" dxfId="2" priority="1463" operator="greaterThan">
      <formula>0</formula>
    </cfRule>
  </conditionalFormatting>
  <conditionalFormatting sqref="AA29">
    <cfRule type="cellIs" dxfId="2" priority="1464" operator="greaterThan">
      <formula>0</formula>
    </cfRule>
  </conditionalFormatting>
  <conditionalFormatting sqref="AA30">
    <cfRule type="cellIs" dxfId="2" priority="1465" operator="greaterThan">
      <formula>0</formula>
    </cfRule>
  </conditionalFormatting>
  <conditionalFormatting sqref="AA31">
    <cfRule type="cellIs" dxfId="2" priority="1466" operator="greaterThan">
      <formula>0</formula>
    </cfRule>
  </conditionalFormatting>
  <conditionalFormatting sqref="AA32">
    <cfRule type="cellIs" dxfId="2" priority="1467" operator="greaterThan">
      <formula>0</formula>
    </cfRule>
  </conditionalFormatting>
  <conditionalFormatting sqref="AA33">
    <cfRule type="cellIs" dxfId="2" priority="1468" operator="greaterThan">
      <formula>0</formula>
    </cfRule>
  </conditionalFormatting>
  <conditionalFormatting sqref="AA34">
    <cfRule type="cellIs" dxfId="2" priority="1469" operator="greaterThan">
      <formula>0</formula>
    </cfRule>
  </conditionalFormatting>
  <conditionalFormatting sqref="AA35">
    <cfRule type="cellIs" dxfId="2" priority="1470" operator="greaterThan">
      <formula>0</formula>
    </cfRule>
  </conditionalFormatting>
  <conditionalFormatting sqref="AA36">
    <cfRule type="cellIs" dxfId="2" priority="1471" operator="greaterThan">
      <formula>0</formula>
    </cfRule>
  </conditionalFormatting>
  <conditionalFormatting sqref="AA37">
    <cfRule type="cellIs" dxfId="2" priority="1472" operator="greaterThan">
      <formula>0</formula>
    </cfRule>
  </conditionalFormatting>
  <conditionalFormatting sqref="AA38">
    <cfRule type="cellIs" dxfId="2" priority="1473" operator="greaterThan">
      <formula>0</formula>
    </cfRule>
  </conditionalFormatting>
  <conditionalFormatting sqref="AA39">
    <cfRule type="cellIs" dxfId="2" priority="1474" operator="greaterThan">
      <formula>0</formula>
    </cfRule>
  </conditionalFormatting>
  <conditionalFormatting sqref="AA40">
    <cfRule type="cellIs" dxfId="2" priority="1475" operator="greaterThan">
      <formula>0</formula>
    </cfRule>
  </conditionalFormatting>
  <conditionalFormatting sqref="AA41">
    <cfRule type="cellIs" dxfId="2" priority="1476" operator="greaterThan">
      <formula>0</formula>
    </cfRule>
  </conditionalFormatting>
  <conditionalFormatting sqref="AA42">
    <cfRule type="cellIs" dxfId="2" priority="1477" operator="greaterThan">
      <formula>0</formula>
    </cfRule>
  </conditionalFormatting>
  <conditionalFormatting sqref="AA43">
    <cfRule type="cellIs" dxfId="2" priority="1478" operator="greaterThan">
      <formula>0</formula>
    </cfRule>
  </conditionalFormatting>
  <conditionalFormatting sqref="AA44">
    <cfRule type="cellIs" dxfId="2" priority="1479" operator="greaterThan">
      <formula>0</formula>
    </cfRule>
  </conditionalFormatting>
  <conditionalFormatting sqref="AA45">
    <cfRule type="cellIs" dxfId="2" priority="1480" operator="greaterThan">
      <formula>0</formula>
    </cfRule>
  </conditionalFormatting>
  <conditionalFormatting sqref="AA46">
    <cfRule type="cellIs" dxfId="2" priority="1481" operator="greaterThan">
      <formula>0</formula>
    </cfRule>
  </conditionalFormatting>
  <conditionalFormatting sqref="AA47">
    <cfRule type="cellIs" dxfId="2" priority="1482" operator="greaterThan">
      <formula>0</formula>
    </cfRule>
  </conditionalFormatting>
  <conditionalFormatting sqref="AA48">
    <cfRule type="cellIs" dxfId="2" priority="1483" operator="greaterThan">
      <formula>0</formula>
    </cfRule>
  </conditionalFormatting>
  <conditionalFormatting sqref="AA49">
    <cfRule type="cellIs" dxfId="2" priority="1484" operator="greaterThan">
      <formula>0</formula>
    </cfRule>
  </conditionalFormatting>
  <conditionalFormatting sqref="AA50">
    <cfRule type="cellIs" dxfId="2" priority="1485" operator="greaterThan">
      <formula>0</formula>
    </cfRule>
  </conditionalFormatting>
  <conditionalFormatting sqref="AA51">
    <cfRule type="cellIs" dxfId="2" priority="1486" operator="greaterThan">
      <formula>0</formula>
    </cfRule>
  </conditionalFormatting>
  <conditionalFormatting sqref="AA52">
    <cfRule type="cellIs" dxfId="2" priority="1487" operator="greaterThan">
      <formula>0</formula>
    </cfRule>
  </conditionalFormatting>
  <conditionalFormatting sqref="AA53">
    <cfRule type="cellIs" dxfId="2" priority="1488" operator="greaterThan">
      <formula>0</formula>
    </cfRule>
  </conditionalFormatting>
  <conditionalFormatting sqref="AA54">
    <cfRule type="cellIs" dxfId="2" priority="1489" operator="greaterThan">
      <formula>0</formula>
    </cfRule>
  </conditionalFormatting>
  <conditionalFormatting sqref="AA55">
    <cfRule type="cellIs" dxfId="2" priority="1490" operator="greaterThan">
      <formula>0</formula>
    </cfRule>
  </conditionalFormatting>
  <conditionalFormatting sqref="AA56">
    <cfRule type="cellIs" dxfId="2" priority="1491" operator="greaterThan">
      <formula>0</formula>
    </cfRule>
  </conditionalFormatting>
  <conditionalFormatting sqref="AA57">
    <cfRule type="cellIs" dxfId="2" priority="1492" operator="greaterThan">
      <formula>0</formula>
    </cfRule>
  </conditionalFormatting>
  <conditionalFormatting sqref="AA58">
    <cfRule type="cellIs" dxfId="2" priority="1493" operator="greaterThan">
      <formula>0</formula>
    </cfRule>
  </conditionalFormatting>
  <conditionalFormatting sqref="AA59">
    <cfRule type="cellIs" dxfId="2" priority="1494" operator="greaterThan">
      <formula>0</formula>
    </cfRule>
  </conditionalFormatting>
  <conditionalFormatting sqref="AA60">
    <cfRule type="cellIs" dxfId="2" priority="1495" operator="greaterThan">
      <formula>0</formula>
    </cfRule>
  </conditionalFormatting>
  <conditionalFormatting sqref="AA61">
    <cfRule type="cellIs" dxfId="2" priority="1496" operator="greaterThan">
      <formula>0</formula>
    </cfRule>
  </conditionalFormatting>
  <conditionalFormatting sqref="AA62">
    <cfRule type="cellIs" dxfId="2" priority="1497" operator="greaterThan">
      <formula>0</formula>
    </cfRule>
  </conditionalFormatting>
  <conditionalFormatting sqref="AA63">
    <cfRule type="cellIs" dxfId="2" priority="1498" operator="greaterThan">
      <formula>0</formula>
    </cfRule>
  </conditionalFormatting>
  <conditionalFormatting sqref="AA64">
    <cfRule type="cellIs" dxfId="2" priority="1499" operator="greaterThan">
      <formula>0</formula>
    </cfRule>
  </conditionalFormatting>
  <conditionalFormatting sqref="AA65">
    <cfRule type="cellIs" dxfId="2" priority="1500" operator="greaterThan">
      <formula>0</formula>
    </cfRule>
  </conditionalFormatting>
  <conditionalFormatting sqref="AA66">
    <cfRule type="cellIs" dxfId="2" priority="1501" operator="greaterThan">
      <formula>0</formula>
    </cfRule>
  </conditionalFormatting>
  <conditionalFormatting sqref="AA67">
    <cfRule type="cellIs" dxfId="2" priority="1502" operator="greaterThan">
      <formula>0</formula>
    </cfRule>
  </conditionalFormatting>
  <conditionalFormatting sqref="AA68">
    <cfRule type="cellIs" dxfId="2" priority="1503" operator="greaterThan">
      <formula>0</formula>
    </cfRule>
  </conditionalFormatting>
  <conditionalFormatting sqref="AA69">
    <cfRule type="cellIs" dxfId="2" priority="1504" operator="greaterThan">
      <formula>0</formula>
    </cfRule>
  </conditionalFormatting>
  <conditionalFormatting sqref="AA70">
    <cfRule type="cellIs" dxfId="2" priority="1505" operator="greaterThan">
      <formula>0</formula>
    </cfRule>
  </conditionalFormatting>
  <conditionalFormatting sqref="AA71">
    <cfRule type="cellIs" dxfId="2" priority="1506" operator="greaterThan">
      <formula>0</formula>
    </cfRule>
  </conditionalFormatting>
  <conditionalFormatting sqref="AA72">
    <cfRule type="cellIs" dxfId="2" priority="1507" operator="greaterThan">
      <formula>0</formula>
    </cfRule>
  </conditionalFormatting>
  <conditionalFormatting sqref="AA73">
    <cfRule type="cellIs" dxfId="2" priority="1508" operator="greaterThan">
      <formula>0</formula>
    </cfRule>
  </conditionalFormatting>
  <conditionalFormatting sqref="AA74">
    <cfRule type="cellIs" dxfId="2" priority="1509" operator="greaterThan">
      <formula>0</formula>
    </cfRule>
  </conditionalFormatting>
  <conditionalFormatting sqref="AA75">
    <cfRule type="cellIs" dxfId="2" priority="1510" operator="greaterThan">
      <formula>0</formula>
    </cfRule>
  </conditionalFormatting>
  <conditionalFormatting sqref="AA76">
    <cfRule type="cellIs" dxfId="2" priority="1511" operator="greaterThan">
      <formula>0</formula>
    </cfRule>
  </conditionalFormatting>
  <conditionalFormatting sqref="AA77">
    <cfRule type="cellIs" dxfId="2" priority="1512" operator="greaterThan">
      <formula>0</formula>
    </cfRule>
  </conditionalFormatting>
  <conditionalFormatting sqref="AA78">
    <cfRule type="cellIs" dxfId="2" priority="1513" operator="greaterThan">
      <formula>0</formula>
    </cfRule>
  </conditionalFormatting>
  <conditionalFormatting sqref="AA79">
    <cfRule type="cellIs" dxfId="2" priority="1514" operator="greaterThan">
      <formula>0</formula>
    </cfRule>
  </conditionalFormatting>
  <conditionalFormatting sqref="AA80">
    <cfRule type="cellIs" dxfId="2" priority="1515" operator="greaterThan">
      <formula>0</formula>
    </cfRule>
  </conditionalFormatting>
  <conditionalFormatting sqref="AA81">
    <cfRule type="cellIs" dxfId="2" priority="1516" operator="greaterThan">
      <formula>0</formula>
    </cfRule>
  </conditionalFormatting>
  <conditionalFormatting sqref="AA82">
    <cfRule type="cellIs" dxfId="2" priority="1517" operator="greaterThan">
      <formula>0</formula>
    </cfRule>
  </conditionalFormatting>
  <conditionalFormatting sqref="AA83">
    <cfRule type="cellIs" dxfId="2" priority="1518" operator="greaterThan">
      <formula>0</formula>
    </cfRule>
  </conditionalFormatting>
  <conditionalFormatting sqref="AA84">
    <cfRule type="cellIs" dxfId="2" priority="1519" operator="greaterThan">
      <formula>0</formula>
    </cfRule>
  </conditionalFormatting>
  <conditionalFormatting sqref="AA85">
    <cfRule type="cellIs" dxfId="2" priority="1520" operator="greaterThan">
      <formula>0</formula>
    </cfRule>
  </conditionalFormatting>
  <conditionalFormatting sqref="AA86">
    <cfRule type="cellIs" dxfId="2" priority="1521" operator="greaterThan">
      <formula>0</formula>
    </cfRule>
  </conditionalFormatting>
  <conditionalFormatting sqref="AA87">
    <cfRule type="cellIs" dxfId="2" priority="1522" operator="greaterThan">
      <formula>0</formula>
    </cfRule>
  </conditionalFormatting>
  <conditionalFormatting sqref="AA88">
    <cfRule type="cellIs" dxfId="2" priority="1523" operator="greaterThan">
      <formula>0</formula>
    </cfRule>
  </conditionalFormatting>
  <conditionalFormatting sqref="AA89">
    <cfRule type="cellIs" dxfId="2" priority="1524" operator="greaterThan">
      <formula>0</formula>
    </cfRule>
  </conditionalFormatting>
  <conditionalFormatting sqref="AA90">
    <cfRule type="cellIs" dxfId="2" priority="1525" operator="greaterThan">
      <formula>0</formula>
    </cfRule>
  </conditionalFormatting>
  <conditionalFormatting sqref="AA91">
    <cfRule type="cellIs" dxfId="2" priority="1526" operator="greaterThan">
      <formula>0</formula>
    </cfRule>
  </conditionalFormatting>
  <conditionalFormatting sqref="AA92">
    <cfRule type="cellIs" dxfId="2" priority="1527" operator="greaterThan">
      <formula>0</formula>
    </cfRule>
  </conditionalFormatting>
  <conditionalFormatting sqref="AA93">
    <cfRule type="cellIs" dxfId="2" priority="1528" operator="greaterThan">
      <formula>0</formula>
    </cfRule>
  </conditionalFormatting>
  <conditionalFormatting sqref="AA94">
    <cfRule type="cellIs" dxfId="2" priority="1529" operator="greaterThan">
      <formula>0</formula>
    </cfRule>
  </conditionalFormatting>
  <conditionalFormatting sqref="AA95">
    <cfRule type="cellIs" dxfId="2" priority="1530" operator="greaterThan">
      <formula>0</formula>
    </cfRule>
  </conditionalFormatting>
  <conditionalFormatting sqref="AA96">
    <cfRule type="cellIs" dxfId="2" priority="1531" operator="greaterThan">
      <formula>0</formula>
    </cfRule>
  </conditionalFormatting>
  <conditionalFormatting sqref="AA97">
    <cfRule type="cellIs" dxfId="2" priority="1532" operator="greaterThan">
      <formula>0</formula>
    </cfRule>
  </conditionalFormatting>
  <conditionalFormatting sqref="AA98">
    <cfRule type="cellIs" dxfId="2" priority="1533" operator="greaterThan">
      <formula>0</formula>
    </cfRule>
  </conditionalFormatting>
  <conditionalFormatting sqref="AA99">
    <cfRule type="cellIs" dxfId="2" priority="1534" operator="greaterThan">
      <formula>0</formula>
    </cfRule>
  </conditionalFormatting>
  <conditionalFormatting sqref="AA100">
    <cfRule type="cellIs" dxfId="2" priority="1535" operator="greaterThan">
      <formula>0</formula>
    </cfRule>
  </conditionalFormatting>
  <conditionalFormatting sqref="AA101">
    <cfRule type="cellIs" dxfId="2" priority="1536" operator="greaterThan">
      <formula>0</formula>
    </cfRule>
  </conditionalFormatting>
  <conditionalFormatting sqref="AA102">
    <cfRule type="cellIs" dxfId="2" priority="1537" operator="greaterThan">
      <formula>0</formula>
    </cfRule>
  </conditionalFormatting>
  <conditionalFormatting sqref="AA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L356"/>
  <sheetViews>
    <sheetView tabSelected="1" workbookViewId="0" zoomScale="80" zoomScaleNormal="80" showGridLines="true" showRowColHeaders="1">
      <selection activeCell="P103" sqref="P103"/>
    </sheetView>
  </sheetViews>
  <sheetFormatPr defaultRowHeight="14.4" defaultColWidth="8.85546875" outlineLevelRow="0" outlineLevelCol="0"/>
  <cols>
    <col min="6" max="6" width="14.140625" customWidth="true" style="0"/>
    <col min="19" max="19" width="19" customWidth="true" style="0"/>
    <col min="26" max="26" width="19.42578125" customWidth="true" style="0"/>
    <col min="27" max="27" width="17" customWidth="true" style="0"/>
  </cols>
  <sheetData>
    <row r="1" spans="1:38" customHeight="1" ht="21">
      <c r="A1" s="1" t="s">
        <v>0</v>
      </c>
      <c r="B1" s="2"/>
      <c r="C1" s="3" t="s">
        <v>1</v>
      </c>
      <c r="D1" s="2"/>
      <c r="E1" s="140"/>
      <c r="F1" s="140"/>
      <c r="G1" s="140"/>
      <c r="H1" s="140"/>
      <c r="I1" s="4"/>
      <c r="J1" s="4"/>
      <c r="K1" s="5"/>
      <c r="L1" s="5"/>
      <c r="M1" s="5"/>
      <c r="N1" s="5"/>
      <c r="O1" s="5"/>
      <c r="P1" s="5"/>
      <c r="Q1" s="6"/>
      <c r="R1" s="6"/>
      <c r="S1" s="7"/>
      <c r="T1" s="8"/>
      <c r="U1" s="8"/>
      <c r="V1" s="8"/>
      <c r="W1" s="8"/>
      <c r="X1" s="8"/>
      <c r="Y1" s="8"/>
      <c r="Z1" s="2"/>
      <c r="AA1" s="2"/>
      <c r="AB1" s="9" t="s">
        <v>2</v>
      </c>
      <c r="AC1" s="10">
        <f>$AB$107</f>
        <v>-22.05224243628334</v>
      </c>
      <c r="AD1" s="11" t="s">
        <v>3</v>
      </c>
      <c r="AE1" s="12"/>
      <c r="AF1" s="13"/>
      <c r="AG1" s="14"/>
      <c r="AH1" s="15"/>
      <c r="AI1" s="16"/>
    </row>
    <row r="2" spans="1:38" customHeight="1" ht="21">
      <c r="A2" s="17">
        <v>277.22</v>
      </c>
      <c r="B2" s="18"/>
      <c r="C2" s="19">
        <v>800</v>
      </c>
      <c r="D2" s="20"/>
      <c r="E2" s="20"/>
      <c r="F2" s="20"/>
      <c r="G2" s="20"/>
      <c r="H2" s="20"/>
      <c r="I2" s="20"/>
      <c r="J2" s="20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141" t="s">
        <v>4</v>
      </c>
      <c r="AB2" s="141"/>
      <c r="AC2" s="141"/>
      <c r="AD2" s="141"/>
      <c r="AE2" s="22"/>
      <c r="AF2" s="23"/>
      <c r="AG2" s="24"/>
      <c r="AH2" s="25"/>
      <c r="AI2" s="16"/>
    </row>
    <row r="3" spans="1:38" customHeight="1" ht="23.25">
      <c r="A3" s="26"/>
      <c r="B3" s="18"/>
      <c r="C3" s="18"/>
      <c r="D3" s="18"/>
      <c r="E3" s="18"/>
      <c r="F3" s="18"/>
      <c r="G3" s="18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142" t="s">
        <v>5</v>
      </c>
      <c r="AB3" s="142"/>
      <c r="AC3" s="142"/>
      <c r="AD3" s="142"/>
      <c r="AE3" s="28"/>
      <c r="AF3" s="23"/>
      <c r="AG3" s="24"/>
      <c r="AH3" s="25"/>
      <c r="AI3" s="16"/>
    </row>
    <row r="4" spans="1:38" customHeight="1" ht="22.5">
      <c r="A4" s="29" t="s">
        <v>6</v>
      </c>
      <c r="B4" s="143" t="s">
        <v>63</v>
      </c>
      <c r="C4" s="143"/>
      <c r="D4" s="143"/>
      <c r="E4" s="30"/>
      <c r="F4" s="30"/>
      <c r="G4" s="30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144" t="s">
        <v>8</v>
      </c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32"/>
      <c r="AE4" s="33"/>
      <c r="AF4" s="34"/>
      <c r="AG4" s="35"/>
      <c r="AH4" s="36"/>
      <c r="AI4" s="16"/>
    </row>
    <row r="5" spans="1:38" customHeight="1" ht="15.75">
      <c r="A5" s="37"/>
      <c r="B5" s="38"/>
      <c r="C5" s="38"/>
      <c r="D5" s="38" t="s">
        <v>9</v>
      </c>
      <c r="E5" s="38"/>
      <c r="F5" s="38"/>
      <c r="G5" s="38"/>
      <c r="H5" s="39"/>
      <c r="I5" s="39" t="s">
        <v>9</v>
      </c>
      <c r="J5" s="39" t="s">
        <v>9</v>
      </c>
      <c r="K5" s="39" t="s">
        <v>9</v>
      </c>
      <c r="L5" s="39" t="s">
        <v>9</v>
      </c>
      <c r="M5" s="39" t="s">
        <v>9</v>
      </c>
      <c r="N5" s="39" t="s">
        <v>9</v>
      </c>
      <c r="O5" s="39" t="s">
        <v>9</v>
      </c>
      <c r="P5" s="39" t="s">
        <v>9</v>
      </c>
      <c r="Q5" s="39"/>
      <c r="R5" s="39"/>
      <c r="S5" s="39"/>
      <c r="T5" s="39" t="s">
        <v>9</v>
      </c>
      <c r="U5" s="39" t="s">
        <v>9</v>
      </c>
      <c r="V5" s="39" t="s">
        <v>9</v>
      </c>
      <c r="W5" s="39" t="s">
        <v>9</v>
      </c>
      <c r="X5" s="39" t="s">
        <v>9</v>
      </c>
      <c r="Y5" s="39" t="s">
        <v>9</v>
      </c>
      <c r="Z5" s="39"/>
      <c r="AA5" s="39"/>
      <c r="AB5" s="39"/>
      <c r="AC5" s="39"/>
      <c r="AD5" s="40"/>
      <c r="AF5" s="16"/>
      <c r="AG5" s="41" t="s">
        <v>10</v>
      </c>
      <c r="AH5" s="42" t="s">
        <v>11</v>
      </c>
      <c r="AI5" s="43" t="s">
        <v>12</v>
      </c>
    </row>
    <row r="6" spans="1:38" customHeight="1" ht="15">
      <c r="A6" s="44" t="s">
        <v>13</v>
      </c>
      <c r="B6" s="45" t="s">
        <v>14</v>
      </c>
      <c r="C6" s="45" t="s">
        <v>15</v>
      </c>
      <c r="D6" s="45" t="s">
        <v>10</v>
      </c>
      <c r="E6" s="45" t="s">
        <v>16</v>
      </c>
      <c r="F6" s="45" t="s">
        <v>17</v>
      </c>
      <c r="G6" s="45" t="s">
        <v>17</v>
      </c>
      <c r="H6" s="45" t="s">
        <v>18</v>
      </c>
      <c r="I6" s="45" t="s">
        <v>19</v>
      </c>
      <c r="J6" s="45" t="s">
        <v>20</v>
      </c>
      <c r="K6" s="45" t="s">
        <v>21</v>
      </c>
      <c r="L6" s="45" t="s">
        <v>22</v>
      </c>
      <c r="M6" s="45" t="s">
        <v>23</v>
      </c>
      <c r="N6" s="45" t="s">
        <v>21</v>
      </c>
      <c r="O6" s="45" t="s">
        <v>22</v>
      </c>
      <c r="P6" s="45" t="s">
        <v>23</v>
      </c>
      <c r="Q6" s="45" t="s">
        <v>24</v>
      </c>
      <c r="R6" s="45" t="s">
        <v>25</v>
      </c>
      <c r="S6" s="45" t="s">
        <v>26</v>
      </c>
      <c r="T6" s="45">
        <v>12</v>
      </c>
      <c r="U6" s="45">
        <v>15</v>
      </c>
      <c r="V6" s="45">
        <v>20</v>
      </c>
      <c r="W6" s="45" t="s">
        <v>27</v>
      </c>
      <c r="X6" s="45" t="s">
        <v>27</v>
      </c>
      <c r="Y6" s="45" t="s">
        <v>27</v>
      </c>
      <c r="Z6" s="45" t="s">
        <v>27</v>
      </c>
      <c r="AA6" s="46" t="s">
        <v>28</v>
      </c>
      <c r="AB6" s="45" t="s">
        <v>29</v>
      </c>
      <c r="AC6" s="45" t="s">
        <v>30</v>
      </c>
      <c r="AD6" s="47" t="s">
        <v>31</v>
      </c>
      <c r="AE6" s="48"/>
      <c r="AF6" s="16"/>
      <c r="AG6" s="49">
        <v>51.5</v>
      </c>
      <c r="AH6" s="50">
        <v>0</v>
      </c>
      <c r="AI6" s="51">
        <v>0</v>
      </c>
    </row>
    <row r="7" spans="1:38" customHeight="1" ht="15">
      <c r="A7" s="52" t="s">
        <v>32</v>
      </c>
      <c r="B7" s="53" t="s">
        <v>32</v>
      </c>
      <c r="C7" s="53" t="s">
        <v>33</v>
      </c>
      <c r="D7" s="53" t="s">
        <v>34</v>
      </c>
      <c r="E7" s="53" t="s">
        <v>35</v>
      </c>
      <c r="F7" s="53" t="s">
        <v>36</v>
      </c>
      <c r="G7" s="53" t="s">
        <v>37</v>
      </c>
      <c r="H7" s="53" t="s">
        <v>38</v>
      </c>
      <c r="I7" s="53" t="s">
        <v>39</v>
      </c>
      <c r="J7" s="53" t="s">
        <v>40</v>
      </c>
      <c r="K7" s="53" t="s">
        <v>41</v>
      </c>
      <c r="L7" s="53" t="s">
        <v>41</v>
      </c>
      <c r="M7" s="53" t="s">
        <v>42</v>
      </c>
      <c r="N7" s="53" t="s">
        <v>43</v>
      </c>
      <c r="O7" s="53" t="s">
        <v>43</v>
      </c>
      <c r="P7" s="53" t="s">
        <v>44</v>
      </c>
      <c r="Q7" s="53" t="s">
        <v>45</v>
      </c>
      <c r="R7" s="53" t="s">
        <v>46</v>
      </c>
      <c r="S7" s="53" t="s">
        <v>47</v>
      </c>
      <c r="T7" s="53" t="s">
        <v>48</v>
      </c>
      <c r="U7" s="53" t="s">
        <v>48</v>
      </c>
      <c r="V7" s="53" t="s">
        <v>48</v>
      </c>
      <c r="W7" s="53" t="s">
        <v>49</v>
      </c>
      <c r="X7" s="53" t="s">
        <v>50</v>
      </c>
      <c r="Y7" s="53" t="s">
        <v>51</v>
      </c>
      <c r="Z7" s="53" t="s">
        <v>47</v>
      </c>
      <c r="AA7" s="53" t="s">
        <v>52</v>
      </c>
      <c r="AB7" s="53" t="s">
        <v>47</v>
      </c>
      <c r="AC7" s="53" t="s">
        <v>47</v>
      </c>
      <c r="AD7" s="54" t="s">
        <v>47</v>
      </c>
      <c r="AE7" s="55"/>
      <c r="AF7" s="16"/>
      <c r="AG7" s="49">
        <f>ROUND((AG6-0.01),2)</f>
        <v>51.49</v>
      </c>
      <c r="AH7" s="50">
        <v>0</v>
      </c>
      <c r="AI7" s="51">
        <v>0</v>
      </c>
    </row>
    <row r="8" spans="1:38" customHeight="1" ht="15.75">
      <c r="A8" s="56">
        <v>0</v>
      </c>
      <c r="B8" s="57">
        <v>0.0104166666666667</v>
      </c>
      <c r="C8" s="58">
        <v>50.04</v>
      </c>
      <c r="D8" s="59">
        <f>ROUND(C8,2)</f>
        <v>50.04</v>
      </c>
      <c r="E8" s="60">
        <v>55.44</v>
      </c>
      <c r="F8" s="60">
        <v>719.4488</v>
      </c>
      <c r="G8" s="61">
        <f>ABS(F8)</f>
        <v>719.4488</v>
      </c>
      <c r="H8" s="62">
        <v>-30.48049</v>
      </c>
      <c r="I8" s="63">
        <f>MAX(H8,-0.12*G8)</f>
        <v>-30.48049</v>
      </c>
      <c r="J8" s="63">
        <f>IF(ABS(G8)&lt;=10,0.5,IF(ABS(G8)&lt;=25,1,IF(ABS(G8)&lt;=100,2,10)))</f>
        <v>10</v>
      </c>
      <c r="K8" s="64">
        <f>IF(H8&lt;-J8,1,0)</f>
        <v>1</v>
      </c>
      <c r="L8" s="64"/>
      <c r="M8" s="65">
        <f>IF(OR(L8=6,L8=12,L8=18,L8=24,L8=30,L8=36,L8=42,L8=48,L8=54,L8=60,L8=66,L8=72,L8=78,L8=84,L8=90,L8=96),1,0)</f>
        <v>0</v>
      </c>
      <c r="N8" s="65">
        <f>IF(H8&gt;J8,1,0)</f>
        <v>0</v>
      </c>
      <c r="O8" s="65"/>
      <c r="P8" s="65">
        <f>IF(OR(O8=6,O8=12,O8=18,O8=24,O8=30,O8=36,O8=42,O8=48,O8=54,O8=60,O8=66,O8=72,O8=78,O8=84,O8=90,O8=96),1,0)</f>
        <v>0</v>
      </c>
      <c r="Q8" s="66">
        <f>M8+P8</f>
        <v>0</v>
      </c>
      <c r="R8" s="66">
        <f>Q8*ABS(S8)*0.1</f>
        <v>0</v>
      </c>
      <c r="S8" s="67">
        <f>I8*E8/40000</f>
        <v>-0.04224595914</v>
      </c>
      <c r="T8" s="60">
        <f>MIN($T$6/100*G8,150)</f>
        <v>86.333856</v>
      </c>
      <c r="U8" s="60">
        <f>MIN($U$6/100*G8,200)</f>
        <v>107.91732</v>
      </c>
      <c r="V8" s="60">
        <f>MIN($V$6/100*G8,250)</f>
        <v>143.88976</v>
      </c>
      <c r="W8" s="60">
        <v>0.2</v>
      </c>
      <c r="X8" s="60">
        <v>0.2</v>
      </c>
      <c r="Y8" s="60">
        <v>0.6</v>
      </c>
      <c r="Z8" s="67">
        <f>IF(AND(D8&lt;49.85,H8&gt;0),$C$2*ABS(H8)/40000,(SUMPRODUCT(--(H8&gt;$T8:$V8),(H8-$T8:$V8),($W8:$Y8)))*E8/40000)</f>
        <v>0</v>
      </c>
      <c r="AA8" s="67">
        <f>IF(AND(C8&gt;=50.1,H8&lt;0),($A$2)*ABS(H8)/40000,0)</f>
        <v>0</v>
      </c>
      <c r="AB8" s="67">
        <f>S8+Z8+AA8</f>
        <v>-0.04224595914</v>
      </c>
      <c r="AC8" s="67" t="str">
        <f>IF(AB8&gt;=0,AB8,"")</f>
        <v/>
      </c>
      <c r="AD8" s="68">
        <f>IF(AB8&lt;0,AB8,"")</f>
        <v>-0.04224595914</v>
      </c>
      <c r="AE8" s="69"/>
      <c r="AF8" s="16"/>
      <c r="AG8" s="49">
        <f>ROUND((AG7-0.01),2)</f>
        <v>51.48</v>
      </c>
      <c r="AH8" s="50">
        <v>0</v>
      </c>
      <c r="AI8" s="51">
        <v>0</v>
      </c>
    </row>
    <row r="9" spans="1:38" customHeight="1" ht="15.75">
      <c r="A9" s="70">
        <v>0.0104166666666667</v>
      </c>
      <c r="B9" s="71">
        <v>0.0208333333333333</v>
      </c>
      <c r="C9" s="72">
        <v>50.01</v>
      </c>
      <c r="D9" s="73">
        <f>ROUND(C9,2)</f>
        <v>50.01</v>
      </c>
      <c r="E9" s="60">
        <v>221.78</v>
      </c>
      <c r="F9" s="60">
        <v>587.3992</v>
      </c>
      <c r="G9" s="61">
        <f>ABS(F9)</f>
        <v>587.3992</v>
      </c>
      <c r="H9" s="74">
        <v>86.99965</v>
      </c>
      <c r="I9" s="63">
        <f>MAX(H9,-0.12*G9)</f>
        <v>86.99965</v>
      </c>
      <c r="J9" s="63">
        <f>IF(ABS(G9)&lt;=10,0.5,IF(ABS(G9)&lt;=25,1,IF(ABS(G9)&lt;=100,2,10)))</f>
        <v>10</v>
      </c>
      <c r="K9" s="64">
        <f>IF(H9&lt;-J9,1,0)</f>
        <v>0</v>
      </c>
      <c r="L9" s="64">
        <f>IF(K9=K8,K9+L8,0)</f>
        <v>0</v>
      </c>
      <c r="M9" s="65">
        <f>IF(OR(L9=6,L9=12,L9=18,L9=24,L9=30,L9=36,L9=42,L9=48,L9=54,L9=60,L9=66,L9=72,L9=78,L9=84,L9=90,L9=96),1,0)</f>
        <v>0</v>
      </c>
      <c r="N9" s="65">
        <f>IF(H9&gt;J9,1,0)</f>
        <v>1</v>
      </c>
      <c r="O9" s="65">
        <f>IF(N9=N8,N9+O8,0)</f>
        <v>0</v>
      </c>
      <c r="P9" s="65">
        <f>IF(OR(O9=6,O9=12,O9=18,O9=24,O9=30,O9=36,O9=42,O9=48,O9=54,O9=60,O9=66,O9=72,O9=78,O9=84,O9=90,O9=96),1,0)</f>
        <v>0</v>
      </c>
      <c r="Q9" s="66">
        <f>M9+P9</f>
        <v>0</v>
      </c>
      <c r="R9" s="66">
        <f>Q9*ABS(S9)*0.1</f>
        <v>0</v>
      </c>
      <c r="S9" s="67">
        <f>I9*E9/40000</f>
        <v>0.482369559425</v>
      </c>
      <c r="T9" s="60">
        <f>MIN($T$6/100*G9,150)</f>
        <v>70.48790399999999</v>
      </c>
      <c r="U9" s="60">
        <f>MIN($U$6/100*G9,200)</f>
        <v>88.10987999999999</v>
      </c>
      <c r="V9" s="60">
        <f>MIN($V$6/100*G9,250)</f>
        <v>117.47984</v>
      </c>
      <c r="W9" s="60">
        <v>0.2</v>
      </c>
      <c r="X9" s="60">
        <v>0.2</v>
      </c>
      <c r="Y9" s="60">
        <v>0.6</v>
      </c>
      <c r="Z9" s="67">
        <f>IF(AND(D9&lt;49.85,H9&gt;0),$C$2*ABS(H9)/40000,(SUMPRODUCT(--(H9&gt;$T9:$V9),(H9-$T9:$V9),($W9:$Y9)))*E9/40000)</f>
        <v>0.01830987513940002</v>
      </c>
      <c r="AA9" s="67">
        <f>IF(AND(C9&gt;=50.1,H9&lt;0),($A$2)*ABS(H9)/40000,0)</f>
        <v>0</v>
      </c>
      <c r="AB9" s="67">
        <f>S9+Z9+AA9</f>
        <v>0.5006794345644</v>
      </c>
      <c r="AC9" s="75">
        <f>IF(AB9&gt;=0,AB9,"")</f>
        <v>0.5006794345644</v>
      </c>
      <c r="AD9" s="76" t="str">
        <f>IF(AB9&lt;0,AB9,"")</f>
        <v/>
      </c>
      <c r="AE9" s="77"/>
      <c r="AF9" s="16"/>
      <c r="AG9" s="49">
        <f>ROUND((AG8-0.01),2)</f>
        <v>51.47</v>
      </c>
      <c r="AH9" s="50">
        <v>0</v>
      </c>
      <c r="AI9" s="51">
        <v>0</v>
      </c>
    </row>
    <row r="10" spans="1:38" customHeight="1" ht="15.75">
      <c r="A10" s="70">
        <v>0.0208333333333333</v>
      </c>
      <c r="B10" s="71">
        <v>0.03125</v>
      </c>
      <c r="C10" s="72">
        <v>49.99</v>
      </c>
      <c r="D10" s="73">
        <f>ROUND(C10,2)</f>
        <v>49.99</v>
      </c>
      <c r="E10" s="60">
        <v>309.89</v>
      </c>
      <c r="F10" s="60">
        <v>709.6576</v>
      </c>
      <c r="G10" s="61">
        <f>ABS(F10)</f>
        <v>709.6576</v>
      </c>
      <c r="H10" s="74">
        <v>-40.05777</v>
      </c>
      <c r="I10" s="63">
        <f>MAX(H10,-0.12*G10)</f>
        <v>-40.05777</v>
      </c>
      <c r="J10" s="63">
        <f>IF(ABS(G10)&lt;=10,0.5,IF(ABS(G10)&lt;=25,1,IF(ABS(G10)&lt;=100,2,10)))</f>
        <v>10</v>
      </c>
      <c r="K10" s="64">
        <f>IF(H10&lt;-J10,1,0)</f>
        <v>1</v>
      </c>
      <c r="L10" s="64">
        <f>IF(K10=K9,L9+K10,0)</f>
        <v>0</v>
      </c>
      <c r="M10" s="65">
        <f>IF(OR(L10=6,L10=12,L10=18,L10=24,L10=30,L10=36,L10=42,L10=48,L10=54,L10=60,L10=66,L10=72,L10=78,L10=84,L10=90,L10=96),1,0)</f>
        <v>0</v>
      </c>
      <c r="N10" s="65">
        <f>IF(H10&gt;J10,1,0)</f>
        <v>0</v>
      </c>
      <c r="O10" s="65">
        <f>IF(N10=N9,O9+N10,0)</f>
        <v>0</v>
      </c>
      <c r="P10" s="65">
        <f>IF(OR(O10=6,O10=12,O10=18,O10=24,O10=30,O10=36,O10=42,O10=48,O10=54,O10=60,O10=66,O10=72,O10=78,O10=84,O10=90,O10=96),1,0)</f>
        <v>0</v>
      </c>
      <c r="Q10" s="66">
        <f>M10+P10</f>
        <v>0</v>
      </c>
      <c r="R10" s="66">
        <f>Q10*ABS(S10)*0.1</f>
        <v>0</v>
      </c>
      <c r="S10" s="67">
        <f>I10*E10/40000</f>
        <v>-0.3103375586325</v>
      </c>
      <c r="T10" s="60">
        <f>MIN($T$6/100*G10,150)</f>
        <v>85.158912</v>
      </c>
      <c r="U10" s="60">
        <f>MIN($U$6/100*G10,200)</f>
        <v>106.44864</v>
      </c>
      <c r="V10" s="60">
        <f>MIN($V$6/100*G10,250)</f>
        <v>141.93152</v>
      </c>
      <c r="W10" s="60">
        <v>0.2</v>
      </c>
      <c r="X10" s="60">
        <v>0.2</v>
      </c>
      <c r="Y10" s="60">
        <v>0.6</v>
      </c>
      <c r="Z10" s="67">
        <f>IF(AND(D10&lt;49.85,H10&gt;0),$C$2*ABS(H10)/40000,(SUMPRODUCT(--(H10&gt;$T10:$V10),(H10-$T10:$V10),($W10:$Y10)))*E10/40000)</f>
        <v>0</v>
      </c>
      <c r="AA10" s="67">
        <f>IF(AND(C10&gt;=50.1,H10&lt;0),($A$2)*ABS(H10)/40000,0)</f>
        <v>0</v>
      </c>
      <c r="AB10" s="67">
        <f>S10+Z10+AA10</f>
        <v>-0.3103375586325</v>
      </c>
      <c r="AC10" s="75" t="str">
        <f>IF(AB10&gt;=0,AB10,"")</f>
        <v/>
      </c>
      <c r="AD10" s="76">
        <f>IF(AB10&lt;0,AB10,"")</f>
        <v>-0.3103375586325</v>
      </c>
      <c r="AE10" s="77"/>
      <c r="AF10" s="16"/>
      <c r="AG10" s="49">
        <f>ROUND((AG9-0.01),2)</f>
        <v>51.46</v>
      </c>
      <c r="AH10" s="50">
        <v>0</v>
      </c>
      <c r="AI10" s="51">
        <v>0</v>
      </c>
    </row>
    <row r="11" spans="1:38" customHeight="1" ht="15.75">
      <c r="A11" s="70">
        <v>0.03125</v>
      </c>
      <c r="B11" s="71">
        <v>0.0416666666666667</v>
      </c>
      <c r="C11" s="72">
        <v>50</v>
      </c>
      <c r="D11" s="73">
        <f>ROUND(C11,2)</f>
        <v>50</v>
      </c>
      <c r="E11" s="60">
        <v>277.22</v>
      </c>
      <c r="F11" s="60">
        <v>717.8428</v>
      </c>
      <c r="G11" s="61">
        <f>ABS(F11)</f>
        <v>717.8428</v>
      </c>
      <c r="H11" s="74">
        <v>-57.8991</v>
      </c>
      <c r="I11" s="63">
        <f>MAX(H11,-0.12*G11)</f>
        <v>-57.8991</v>
      </c>
      <c r="J11" s="63">
        <f>IF(ABS(G11)&lt;=10,0.5,IF(ABS(G11)&lt;=25,1,IF(ABS(G11)&lt;=100,2,10)))</f>
        <v>10</v>
      </c>
      <c r="K11" s="64">
        <f>IF(H11&lt;-J11,1,0)</f>
        <v>1</v>
      </c>
      <c r="L11" s="64">
        <f>IF(K11=K10,L10+K11,0)</f>
        <v>1</v>
      </c>
      <c r="M11" s="65">
        <f>IF(OR(L11=6,L11=12,L11=18,L11=24,L11=30,L11=36,L11=42,L11=48,L11=54,L11=60,L11=66,L11=72,L11=78,L11=84,L11=90,L11=96),1,0)</f>
        <v>0</v>
      </c>
      <c r="N11" s="65">
        <f>IF(H11&gt;J11,1,0)</f>
        <v>0</v>
      </c>
      <c r="O11" s="65">
        <f>IF(N11=N10,O10+N11,0)</f>
        <v>0</v>
      </c>
      <c r="P11" s="65">
        <f>IF(OR(O11=6,O11=12,O11=18,O11=24,O11=30,O11=36,O11=42,O11=48,O11=54,O11=60,O11=66,O11=72,O11=78,O11=84,O11=90,O11=96),1,0)</f>
        <v>0</v>
      </c>
      <c r="Q11" s="66">
        <f>M11+P11</f>
        <v>0</v>
      </c>
      <c r="R11" s="66">
        <f>Q11*ABS(S11)*0.1</f>
        <v>0</v>
      </c>
      <c r="S11" s="67">
        <f>I11*E11/40000</f>
        <v>-0.40126971255</v>
      </c>
      <c r="T11" s="60">
        <f>MIN($T$6/100*G11,150)</f>
        <v>86.141136</v>
      </c>
      <c r="U11" s="60">
        <f>MIN($U$6/100*G11,200)</f>
        <v>107.67642</v>
      </c>
      <c r="V11" s="60">
        <f>MIN($V$6/100*G11,250)</f>
        <v>143.56856</v>
      </c>
      <c r="W11" s="60">
        <v>0.2</v>
      </c>
      <c r="X11" s="60">
        <v>0.2</v>
      </c>
      <c r="Y11" s="60">
        <v>0.6</v>
      </c>
      <c r="Z11" s="67">
        <f>IF(AND(D11&lt;49.85,H11&gt;0),$C$2*ABS(H11)/40000,(SUMPRODUCT(--(H11&gt;$T11:$V11),(H11-$T11:$V11),($W11:$Y11)))*E11/40000)</f>
        <v>0</v>
      </c>
      <c r="AA11" s="67">
        <f>IF(AND(C11&gt;=50.1,H11&lt;0),($A$2)*ABS(H11)/40000,0)</f>
        <v>0</v>
      </c>
      <c r="AB11" s="67">
        <f>S11+Z11+AA11</f>
        <v>-0.40126971255</v>
      </c>
      <c r="AC11" s="75" t="str">
        <f>IF(AB11&gt;=0,AB11,"")</f>
        <v/>
      </c>
      <c r="AD11" s="76">
        <f>IF(AB11&lt;0,AB11,"")</f>
        <v>-0.40126971255</v>
      </c>
      <c r="AE11" s="77"/>
      <c r="AF11" s="16"/>
      <c r="AG11" s="49">
        <f>ROUND((AG10-0.01),2)</f>
        <v>51.45</v>
      </c>
      <c r="AH11" s="50">
        <v>0</v>
      </c>
      <c r="AI11" s="51">
        <v>0</v>
      </c>
      <c r="AK11" s="78">
        <v>-21</v>
      </c>
      <c r="AL11" s="79">
        <f>IF(OR(AK11&lt;-20,AK11&gt;20),1,0)</f>
        <v>1</v>
      </c>
    </row>
    <row r="12" spans="1:38" customHeight="1" ht="15.75">
      <c r="A12" s="70">
        <v>0.0416666666666667</v>
      </c>
      <c r="B12" s="71">
        <v>0.0520833333333334</v>
      </c>
      <c r="C12" s="72">
        <v>49.96</v>
      </c>
      <c r="D12" s="73">
        <f>ROUND(C12,2)</f>
        <v>49.96</v>
      </c>
      <c r="E12" s="60">
        <v>407.92</v>
      </c>
      <c r="F12" s="60">
        <v>718.83</v>
      </c>
      <c r="G12" s="61">
        <f>ABS(F12)</f>
        <v>718.83</v>
      </c>
      <c r="H12" s="74">
        <v>-42.62035</v>
      </c>
      <c r="I12" s="63">
        <f>MAX(H12,-0.12*G12)</f>
        <v>-42.62035</v>
      </c>
      <c r="J12" s="63">
        <f>IF(ABS(G12)&lt;=10,0.5,IF(ABS(G12)&lt;=25,1,IF(ABS(G12)&lt;=100,2,10)))</f>
        <v>10</v>
      </c>
      <c r="K12" s="64">
        <f>IF(H12&lt;-J12,1,0)</f>
        <v>1</v>
      </c>
      <c r="L12" s="64">
        <f>IF(K12=K11,L11+K12,0)</f>
        <v>2</v>
      </c>
      <c r="M12" s="65">
        <f>IF(OR(L12=6,L12=12,L12=18,L12=24,L12=30,L12=36,L12=42,L12=48,L12=54,L12=60,L12=66,L12=72,L12=78,L12=84,L12=90,L12=96),1,0)</f>
        <v>0</v>
      </c>
      <c r="N12" s="65">
        <f>IF(H12&gt;J12,1,0)</f>
        <v>0</v>
      </c>
      <c r="O12" s="65">
        <f>IF(N12=N11,O11+N12,0)</f>
        <v>0</v>
      </c>
      <c r="P12" s="65">
        <f>IF(OR(O12=6,O12=12,O12=18,O12=24,O12=30,O12=36,O12=42,O12=48,O12=54,O12=60,O12=66,O12=72,O12=78,O12=84,O12=90,O12=96),1,0)</f>
        <v>0</v>
      </c>
      <c r="Q12" s="66">
        <f>M12+P12</f>
        <v>0</v>
      </c>
      <c r="R12" s="66">
        <f>Q12*ABS(S12)*0.1</f>
        <v>0</v>
      </c>
      <c r="S12" s="67">
        <f>I12*E12/40000</f>
        <v>-0.4346423293000001</v>
      </c>
      <c r="T12" s="60">
        <f>MIN($T$6/100*G12,150)</f>
        <v>86.25960000000001</v>
      </c>
      <c r="U12" s="60">
        <f>MIN($U$6/100*G12,200)</f>
        <v>107.8245</v>
      </c>
      <c r="V12" s="60">
        <f>MIN($V$6/100*G12,250)</f>
        <v>143.766</v>
      </c>
      <c r="W12" s="60">
        <v>0.2</v>
      </c>
      <c r="X12" s="60">
        <v>0.2</v>
      </c>
      <c r="Y12" s="60">
        <v>0.6</v>
      </c>
      <c r="Z12" s="67">
        <f>IF(AND(D12&lt;49.85,H12&gt;0),$C$2*ABS(H12)/40000,(SUMPRODUCT(--(H12&gt;$T12:$V12),(H12-$T12:$V12),($W12:$Y12)))*E12/40000)</f>
        <v>0</v>
      </c>
      <c r="AA12" s="67">
        <f>IF(AND(C12&gt;=50.1,H12&lt;0),($A$2)*ABS(H12)/40000,0)</f>
        <v>0</v>
      </c>
      <c r="AB12" s="67">
        <f>S12+Z12+AA12</f>
        <v>-0.4346423293000001</v>
      </c>
      <c r="AC12" s="75" t="str">
        <f>IF(AB12&gt;=0,AB12,"")</f>
        <v/>
      </c>
      <c r="AD12" s="76">
        <f>IF(AB12&lt;0,AB12,"")</f>
        <v>-0.4346423293000001</v>
      </c>
      <c r="AE12" s="77"/>
      <c r="AF12" s="16"/>
      <c r="AG12" s="49">
        <f>ROUND((AG11-0.01),2)</f>
        <v>51.44</v>
      </c>
      <c r="AH12" s="50">
        <v>0</v>
      </c>
      <c r="AI12" s="51">
        <v>0</v>
      </c>
      <c r="AK12" s="80" t="s">
        <v>53</v>
      </c>
      <c r="AL12" s="81"/>
    </row>
    <row r="13" spans="1:38" customHeight="1" ht="15.75">
      <c r="A13" s="70">
        <v>0.0520833333333333</v>
      </c>
      <c r="B13" s="71">
        <v>0.0625</v>
      </c>
      <c r="C13" s="72">
        <v>49.98</v>
      </c>
      <c r="D13" s="73">
        <f>ROUND(C13,2)</f>
        <v>49.98</v>
      </c>
      <c r="E13" s="60">
        <v>342.57</v>
      </c>
      <c r="F13" s="60">
        <v>697.5268</v>
      </c>
      <c r="G13" s="61">
        <f>ABS(F13)</f>
        <v>697.5268</v>
      </c>
      <c r="H13" s="74">
        <v>-22.92708</v>
      </c>
      <c r="I13" s="63">
        <f>MAX(H13,-0.12*G13)</f>
        <v>-22.92708</v>
      </c>
      <c r="J13" s="63">
        <f>IF(ABS(G13)&lt;=10,0.5,IF(ABS(G13)&lt;=25,1,IF(ABS(G13)&lt;=100,2,10)))</f>
        <v>10</v>
      </c>
      <c r="K13" s="64">
        <f>IF(H13&lt;-J13,1,0)</f>
        <v>1</v>
      </c>
      <c r="L13" s="64">
        <f>IF(K13=K12,L12+K13,0)</f>
        <v>3</v>
      </c>
      <c r="M13" s="65">
        <f>IF(OR(L13=6,L13=12,L13=18,L13=24,L13=30,L13=36,L13=42,L13=48,L13=54,L13=60,L13=66,L13=72,L13=78,L13=84,L13=90,L13=96),1,0)</f>
        <v>0</v>
      </c>
      <c r="N13" s="65">
        <f>IF(H13&gt;J13,1,0)</f>
        <v>0</v>
      </c>
      <c r="O13" s="65">
        <f>IF(N13=N12,O12+N13,0)</f>
        <v>0</v>
      </c>
      <c r="P13" s="65">
        <f>IF(OR(O13=6,O13=12,O13=18,O13=24,O13=30,O13=36,O13=42,O13=48,O13=54,O13=60,O13=66,O13=72,O13=78,O13=84,O13=90,O13=96),1,0)</f>
        <v>0</v>
      </c>
      <c r="Q13" s="66">
        <f>M13+P13</f>
        <v>0</v>
      </c>
      <c r="R13" s="66">
        <f>Q13*ABS(S13)*0.1</f>
        <v>0</v>
      </c>
      <c r="S13" s="67">
        <f>I13*E13/40000</f>
        <v>-0.19635324489</v>
      </c>
      <c r="T13" s="60">
        <f>MIN($T$6/100*G13,150)</f>
        <v>83.703216</v>
      </c>
      <c r="U13" s="60">
        <f>MIN($U$6/100*G13,200)</f>
        <v>104.62902</v>
      </c>
      <c r="V13" s="60">
        <f>MIN($V$6/100*G13,250)</f>
        <v>139.50536</v>
      </c>
      <c r="W13" s="60">
        <v>0.2</v>
      </c>
      <c r="X13" s="60">
        <v>0.2</v>
      </c>
      <c r="Y13" s="60">
        <v>0.6</v>
      </c>
      <c r="Z13" s="67">
        <f>IF(AND(D13&lt;49.85,H13&gt;0),$C$2*ABS(H13)/40000,(SUMPRODUCT(--(H13&gt;$T13:$V13),(H13-$T13:$V13),($W13:$Y13)))*E13/40000)</f>
        <v>0</v>
      </c>
      <c r="AA13" s="67">
        <f>IF(AND(C13&gt;=50.1,H13&lt;0),($A$2)*ABS(H13)/40000,0)</f>
        <v>0</v>
      </c>
      <c r="AB13" s="67">
        <f>S13+Z13+AA13</f>
        <v>-0.19635324489</v>
      </c>
      <c r="AC13" s="75" t="str">
        <f>IF(AB13&gt;=0,AB13,"")</f>
        <v/>
      </c>
      <c r="AD13" s="76">
        <f>IF(AB13&lt;0,AB13,"")</f>
        <v>-0.19635324489</v>
      </c>
      <c r="AE13" s="77"/>
      <c r="AF13" s="16"/>
      <c r="AG13" s="49">
        <f>ROUND((AG12-0.01),2)</f>
        <v>51.43</v>
      </c>
      <c r="AH13" s="50">
        <v>0</v>
      </c>
      <c r="AI13" s="51">
        <v>0</v>
      </c>
      <c r="AK13" s="80"/>
      <c r="AL13" s="81"/>
    </row>
    <row r="14" spans="1:38" customHeight="1" ht="15.75">
      <c r="A14" s="70">
        <v>0.0625</v>
      </c>
      <c r="B14" s="71">
        <v>0.0729166666666667</v>
      </c>
      <c r="C14" s="72">
        <v>49.96</v>
      </c>
      <c r="D14" s="73">
        <f>ROUND(C14,2)</f>
        <v>49.96</v>
      </c>
      <c r="E14" s="60">
        <v>407.92</v>
      </c>
      <c r="F14" s="60">
        <v>723.8536</v>
      </c>
      <c r="G14" s="61">
        <f>ABS(F14)</f>
        <v>723.8536</v>
      </c>
      <c r="H14" s="74">
        <v>-46.42751</v>
      </c>
      <c r="I14" s="63">
        <f>MAX(H14,-0.12*G14)</f>
        <v>-46.42751</v>
      </c>
      <c r="J14" s="63">
        <f>IF(ABS(G14)&lt;=10,0.5,IF(ABS(G14)&lt;=25,1,IF(ABS(G14)&lt;=100,2,10)))</f>
        <v>10</v>
      </c>
      <c r="K14" s="64">
        <f>IF(H14&lt;-J14,1,0)</f>
        <v>1</v>
      </c>
      <c r="L14" s="64">
        <f>IF(K14=K13,L13+K14,0)</f>
        <v>4</v>
      </c>
      <c r="M14" s="65">
        <f>IF(OR(L14=6,L14=12,L14=18,L14=24,L14=30,L14=36,L14=42,L14=48,L14=54,L14=60,L14=66,L14=72,L14=78,L14=84,L14=90,L14=96),1,0)</f>
        <v>0</v>
      </c>
      <c r="N14" s="65">
        <f>IF(H14&gt;J14,1,0)</f>
        <v>0</v>
      </c>
      <c r="O14" s="65">
        <f>IF(N14=N13,O13+N14,0)</f>
        <v>0</v>
      </c>
      <c r="P14" s="65">
        <f>IF(OR(O14=6,O14=12,O14=18,O14=24,O14=30,O14=36,O14=42,O14=48,O14=54,O14=60,O14=66,O14=72,O14=78,O14=84,O14=90,O14=96),1,0)</f>
        <v>0</v>
      </c>
      <c r="Q14" s="66">
        <f>M14+P14</f>
        <v>0</v>
      </c>
      <c r="R14" s="66">
        <f>Q14*ABS(S14)*0.1</f>
        <v>0</v>
      </c>
      <c r="S14" s="67">
        <f>I14*E14/40000</f>
        <v>-0.47346774698</v>
      </c>
      <c r="T14" s="60">
        <f>MIN($T$6/100*G14,150)</f>
        <v>86.862432</v>
      </c>
      <c r="U14" s="60">
        <f>MIN($U$6/100*G14,200)</f>
        <v>108.57804</v>
      </c>
      <c r="V14" s="60">
        <f>MIN($V$6/100*G14,250)</f>
        <v>144.77072</v>
      </c>
      <c r="W14" s="60">
        <v>0.2</v>
      </c>
      <c r="X14" s="60">
        <v>0.2</v>
      </c>
      <c r="Y14" s="60">
        <v>0.6</v>
      </c>
      <c r="Z14" s="67">
        <f>IF(AND(D14&lt;49.85,H14&gt;0),$C$2*ABS(H14)/40000,(SUMPRODUCT(--(H14&gt;$T14:$V14),(H14-$T14:$V14),($W14:$Y14)))*E14/40000)</f>
        <v>0</v>
      </c>
      <c r="AA14" s="67">
        <f>IF(AND(C14&gt;=50.1,H14&lt;0),($A$2)*ABS(H14)/40000,0)</f>
        <v>0</v>
      </c>
      <c r="AB14" s="67">
        <f>S14+Z14+AA14</f>
        <v>-0.47346774698</v>
      </c>
      <c r="AC14" s="75" t="str">
        <f>IF(AB14&gt;=0,AB14,"")</f>
        <v/>
      </c>
      <c r="AD14" s="76">
        <f>IF(AB14&lt;0,AB14,"")</f>
        <v>-0.47346774698</v>
      </c>
      <c r="AE14" s="77"/>
      <c r="AF14" s="82"/>
      <c r="AG14" s="49">
        <f>ROUND((AG13-0.01),2)</f>
        <v>51.42</v>
      </c>
      <c r="AH14" s="50">
        <v>0</v>
      </c>
      <c r="AI14" s="51">
        <v>0</v>
      </c>
      <c r="AK14" s="80"/>
      <c r="AL14" s="81"/>
    </row>
    <row r="15" spans="1:38" customHeight="1" ht="15.75">
      <c r="A15" s="70">
        <v>0.0729166666666667</v>
      </c>
      <c r="B15" s="71">
        <v>0.0833333333333334</v>
      </c>
      <c r="C15" s="72">
        <v>49.99</v>
      </c>
      <c r="D15" s="73">
        <f>ROUND(C15,2)</f>
        <v>49.99</v>
      </c>
      <c r="E15" s="60">
        <v>309.89</v>
      </c>
      <c r="F15" s="60">
        <v>723.5288</v>
      </c>
      <c r="G15" s="61">
        <f>ABS(F15)</f>
        <v>723.5288</v>
      </c>
      <c r="H15" s="74">
        <v>-47.28097</v>
      </c>
      <c r="I15" s="63">
        <f>MAX(H15,-0.12*G15)</f>
        <v>-47.28097</v>
      </c>
      <c r="J15" s="63">
        <f>IF(ABS(G15)&lt;=10,0.5,IF(ABS(G15)&lt;=25,1,IF(ABS(G15)&lt;=100,2,10)))</f>
        <v>10</v>
      </c>
      <c r="K15" s="64">
        <f>IF(H15&lt;-J15,1,0)</f>
        <v>1</v>
      </c>
      <c r="L15" s="64">
        <f>IF(K15=K14,L14+K15,0)</f>
        <v>5</v>
      </c>
      <c r="M15" s="65">
        <f>IF(OR(L15=6,L15=12,L15=18,L15=24,L15=30,L15=36,L15=42,L15=48,L15=54,L15=60,L15=66,L15=72,L15=78,L15=84,L15=90,L15=96),1,0)</f>
        <v>0</v>
      </c>
      <c r="N15" s="65">
        <f>IF(H15&gt;J15,1,0)</f>
        <v>0</v>
      </c>
      <c r="O15" s="65">
        <f>IF(N15=N14,O14+N15,0)</f>
        <v>0</v>
      </c>
      <c r="P15" s="65">
        <f>IF(OR(O15=6,O15=12,O15=18,O15=24,O15=30,O15=36,O15=42,O15=48,O15=54,O15=60,O15=66,O15=72,O15=78,O15=84,O15=90,O15=96),1,0)</f>
        <v>0</v>
      </c>
      <c r="Q15" s="66">
        <f>M15+P15</f>
        <v>0</v>
      </c>
      <c r="R15" s="66">
        <f>Q15*ABS(S15)*0.1</f>
        <v>0</v>
      </c>
      <c r="S15" s="67">
        <f>I15*E15/40000</f>
        <v>-0.3662974948325</v>
      </c>
      <c r="T15" s="60">
        <f>MIN($T$6/100*G15,150)</f>
        <v>86.82345600000001</v>
      </c>
      <c r="U15" s="60">
        <f>MIN($U$6/100*G15,200)</f>
        <v>108.52932</v>
      </c>
      <c r="V15" s="60">
        <f>MIN($V$6/100*G15,250)</f>
        <v>144.70576</v>
      </c>
      <c r="W15" s="60">
        <v>0.2</v>
      </c>
      <c r="X15" s="60">
        <v>0.2</v>
      </c>
      <c r="Y15" s="60">
        <v>0.6</v>
      </c>
      <c r="Z15" s="67">
        <f>IF(AND(D15&lt;49.85,H15&gt;0),$C$2*ABS(H15)/40000,(SUMPRODUCT(--(H15&gt;$T15:$V15),(H15-$T15:$V15),($W15:$Y15)))*E15/40000)</f>
        <v>0</v>
      </c>
      <c r="AA15" s="67">
        <f>IF(AND(C15&gt;=50.1,H15&lt;0),($A$2)*ABS(H15)/40000,0)</f>
        <v>0</v>
      </c>
      <c r="AB15" s="67">
        <f>S15+Z15+AA15</f>
        <v>-0.3662974948325</v>
      </c>
      <c r="AC15" s="75" t="str">
        <f>IF(AB15&gt;=0,AB15,"")</f>
        <v/>
      </c>
      <c r="AD15" s="76">
        <f>IF(AB15&lt;0,AB15,"")</f>
        <v>-0.3662974948325</v>
      </c>
      <c r="AE15" s="77"/>
      <c r="AF15" s="16"/>
      <c r="AG15" s="49">
        <f>ROUND((AG14-0.01),2)</f>
        <v>51.41</v>
      </c>
      <c r="AH15" s="50">
        <v>0</v>
      </c>
      <c r="AI15" s="51">
        <v>0</v>
      </c>
      <c r="AK15" s="78">
        <v>0</v>
      </c>
      <c r="AL15" s="79">
        <f>IF(AK15=0,1,IF(MOD(AK15,12)&gt;0,1,0))</f>
        <v>1</v>
      </c>
    </row>
    <row r="16" spans="1:38" customHeight="1" ht="15.75">
      <c r="A16" s="70">
        <v>0.0833333333333333</v>
      </c>
      <c r="B16" s="71">
        <v>0.09375</v>
      </c>
      <c r="C16" s="72">
        <v>49.97</v>
      </c>
      <c r="D16" s="73">
        <f>ROUND(C16,2)</f>
        <v>49.97</v>
      </c>
      <c r="E16" s="60">
        <v>375.24</v>
      </c>
      <c r="F16" s="60">
        <v>701.7224</v>
      </c>
      <c r="G16" s="61">
        <f>ABS(F16)</f>
        <v>701.7224</v>
      </c>
      <c r="H16" s="74">
        <v>-28.25044</v>
      </c>
      <c r="I16" s="63">
        <f>MAX(H16,-0.12*G16)</f>
        <v>-28.25044</v>
      </c>
      <c r="J16" s="63">
        <f>IF(ABS(G16)&lt;=10,0.5,IF(ABS(G16)&lt;=25,1,IF(ABS(G16)&lt;=100,2,10)))</f>
        <v>10</v>
      </c>
      <c r="K16" s="64">
        <f>IF(H16&lt;-J16,1,0)</f>
        <v>1</v>
      </c>
      <c r="L16" s="64">
        <f>IF(K16=K15,L15+K16,0)</f>
        <v>6</v>
      </c>
      <c r="M16" s="65">
        <f>IF(OR(L16=6,L16=12,L16=18,L16=24,L16=30,L16=36,L16=42,L16=48,L16=54,L16=60,L16=66,L16=72,L16=78,L16=84,L16=90,L16=96),1,0)</f>
        <v>1</v>
      </c>
      <c r="N16" s="65">
        <f>IF(H16&gt;J16,1,0)</f>
        <v>0</v>
      </c>
      <c r="O16" s="65">
        <f>IF(N16=N15,O15+N16,0)</f>
        <v>0</v>
      </c>
      <c r="P16" s="65">
        <f>IF(OR(O16=6,O16=12,O16=18,O16=24,O16=30,O16=36,O16=42,O16=48,O16=54,O16=60,O16=66,O16=72,O16=78,O16=84,O16=90,O16=96),1,0)</f>
        <v>0</v>
      </c>
      <c r="Q16" s="66">
        <f>M16+P16</f>
        <v>1</v>
      </c>
      <c r="R16" s="66">
        <f>Q16*ABS(S16)*0.1</f>
        <v>0.026501737764</v>
      </c>
      <c r="S16" s="67">
        <f>I16*E16/40000</f>
        <v>-0.26501737764</v>
      </c>
      <c r="T16" s="60">
        <f>MIN($T$6/100*G16,150)</f>
        <v>84.206688</v>
      </c>
      <c r="U16" s="60">
        <f>MIN($U$6/100*G16,200)</f>
        <v>105.25836</v>
      </c>
      <c r="V16" s="60">
        <f>MIN($V$6/100*G16,250)</f>
        <v>140.34448</v>
      </c>
      <c r="W16" s="60">
        <v>0.2</v>
      </c>
      <c r="X16" s="60">
        <v>0.2</v>
      </c>
      <c r="Y16" s="60">
        <v>0.6</v>
      </c>
      <c r="Z16" s="67">
        <f>IF(AND(D16&lt;49.85,H16&gt;0),$C$2*ABS(H16)/40000,(SUMPRODUCT(--(H16&gt;$T16:$V16),(H16-$T16:$V16),($W16:$Y16)))*E16/40000)</f>
        <v>0</v>
      </c>
      <c r="AA16" s="67">
        <f>IF(AND(C16&gt;=50.1,H16&lt;0),($A$2)*ABS(H16)/40000,0)</f>
        <v>0</v>
      </c>
      <c r="AB16" s="67">
        <f>S16+Z16+AA16</f>
        <v>-0.26501737764</v>
      </c>
      <c r="AC16" s="75" t="str">
        <f>IF(AB16&gt;=0,AB16,"")</f>
        <v/>
      </c>
      <c r="AD16" s="76">
        <f>IF(AB16&lt;0,AB16,"")</f>
        <v>-0.26501737764</v>
      </c>
      <c r="AE16" s="77"/>
      <c r="AF16" s="16"/>
      <c r="AG16" s="49">
        <f>ROUND((AG15-0.01),2)</f>
        <v>51.4</v>
      </c>
      <c r="AH16" s="50">
        <v>0</v>
      </c>
      <c r="AI16" s="51">
        <v>0</v>
      </c>
    </row>
    <row r="17" spans="1:38" customHeight="1" ht="15.75">
      <c r="A17" s="70">
        <v>0.09375</v>
      </c>
      <c r="B17" s="71">
        <v>0.104166666666667</v>
      </c>
      <c r="C17" s="72">
        <v>50</v>
      </c>
      <c r="D17" s="73">
        <f>ROUND(C17,2)</f>
        <v>50</v>
      </c>
      <c r="E17" s="60">
        <v>277.22</v>
      </c>
      <c r="F17" s="60">
        <v>701.1952</v>
      </c>
      <c r="G17" s="61">
        <f>ABS(F17)</f>
        <v>701.1952</v>
      </c>
      <c r="H17" s="74">
        <v>-31.7301</v>
      </c>
      <c r="I17" s="63">
        <f>MAX(H17,-0.12*G17)</f>
        <v>-31.7301</v>
      </c>
      <c r="J17" s="63">
        <f>IF(ABS(G17)&lt;=10,0.5,IF(ABS(G17)&lt;=25,1,IF(ABS(G17)&lt;=100,2,10)))</f>
        <v>10</v>
      </c>
      <c r="K17" s="64">
        <f>IF(H17&lt;-J17,1,0)</f>
        <v>1</v>
      </c>
      <c r="L17" s="64">
        <f>IF(K17=K16,L16+K17,0)</f>
        <v>7</v>
      </c>
      <c r="M17" s="65">
        <f>IF(OR(L17=6,L17=12,L17=18,L17=24,L17=30,L17=36,L17=42,L17=48,L17=54,L17=60,L17=66,L17=72,L17=78,L17=84,L17=90,L17=96),1,0)</f>
        <v>0</v>
      </c>
      <c r="N17" s="65">
        <f>IF(H17&gt;J17,1,0)</f>
        <v>0</v>
      </c>
      <c r="O17" s="65">
        <f>IF(N17=N16,O16+N17,0)</f>
        <v>0</v>
      </c>
      <c r="P17" s="65">
        <f>IF(OR(O17=6,O17=12,O17=18,O17=24,O17=30,O17=36,O17=42,O17=48,O17=54,O17=60,O17=66,O17=72,O17=78,O17=84,O17=90,O17=96),1,0)</f>
        <v>0</v>
      </c>
      <c r="Q17" s="66">
        <f>M17+P17</f>
        <v>0</v>
      </c>
      <c r="R17" s="66">
        <f>Q17*ABS(S17)*0.1</f>
        <v>0</v>
      </c>
      <c r="S17" s="67">
        <f>I17*E17/40000</f>
        <v>-0.21990545805</v>
      </c>
      <c r="T17" s="60">
        <f>MIN($T$6/100*G17,150)</f>
        <v>84.143424</v>
      </c>
      <c r="U17" s="60">
        <f>MIN($U$6/100*G17,200)</f>
        <v>105.17928</v>
      </c>
      <c r="V17" s="60">
        <f>MIN($V$6/100*G17,250)</f>
        <v>140.23904</v>
      </c>
      <c r="W17" s="60">
        <v>0.2</v>
      </c>
      <c r="X17" s="60">
        <v>0.2</v>
      </c>
      <c r="Y17" s="60">
        <v>0.6</v>
      </c>
      <c r="Z17" s="67">
        <f>IF(AND(D17&lt;49.85,H17&gt;0),$C$2*ABS(H17)/40000,(SUMPRODUCT(--(H17&gt;$T17:$V17),(H17-$T17:$V17),($W17:$Y17)))*E17/40000)</f>
        <v>0</v>
      </c>
      <c r="AA17" s="67">
        <f>IF(AND(C17&gt;=50.1,H17&lt;0),($A$2)*ABS(H17)/40000,0)</f>
        <v>0</v>
      </c>
      <c r="AB17" s="67">
        <f>S17+Z17+AA17</f>
        <v>-0.21990545805</v>
      </c>
      <c r="AC17" s="75" t="str">
        <f>IF(AB17&gt;=0,AB17,"")</f>
        <v/>
      </c>
      <c r="AD17" s="76">
        <f>IF(AB17&lt;0,AB17,"")</f>
        <v>-0.21990545805</v>
      </c>
      <c r="AE17" s="77"/>
      <c r="AF17" s="83"/>
      <c r="AG17" s="49">
        <f>ROUND((AG16-0.01),2)</f>
        <v>51.39</v>
      </c>
      <c r="AH17" s="50">
        <v>0</v>
      </c>
      <c r="AI17" s="51">
        <v>0</v>
      </c>
    </row>
    <row r="18" spans="1:38" customHeight="1" ht="15.75">
      <c r="A18" s="70">
        <v>0.104166666666667</v>
      </c>
      <c r="B18" s="71">
        <v>0.114583333333334</v>
      </c>
      <c r="C18" s="72">
        <v>49.97</v>
      </c>
      <c r="D18" s="73">
        <f>ROUND(C18,2)</f>
        <v>49.97</v>
      </c>
      <c r="E18" s="60">
        <v>375.24</v>
      </c>
      <c r="F18" s="60">
        <v>701.774</v>
      </c>
      <c r="G18" s="61">
        <f>ABS(F18)</f>
        <v>701.774</v>
      </c>
      <c r="H18" s="74">
        <v>-32.02102</v>
      </c>
      <c r="I18" s="63">
        <f>MAX(H18,-0.12*G18)</f>
        <v>-32.02102</v>
      </c>
      <c r="J18" s="63">
        <f>IF(ABS(G18)&lt;=10,0.5,IF(ABS(G18)&lt;=25,1,IF(ABS(G18)&lt;=100,2,10)))</f>
        <v>10</v>
      </c>
      <c r="K18" s="64">
        <f>IF(H18&lt;-J18,1,0)</f>
        <v>1</v>
      </c>
      <c r="L18" s="64">
        <f>IF(K18=K17,L17+K18,0)</f>
        <v>8</v>
      </c>
      <c r="M18" s="65">
        <f>IF(OR(L18=6,L18=12,L18=18,L18=24,L18=30,L18=36,L18=42,L18=48,L18=54,L18=60,L18=66,L18=72,L18=78,L18=84,L18=90,L18=96),1,0)</f>
        <v>0</v>
      </c>
      <c r="N18" s="65">
        <f>IF(H18&gt;J18,1,0)</f>
        <v>0</v>
      </c>
      <c r="O18" s="65">
        <f>IF(N18=N17,O17+N18,0)</f>
        <v>0</v>
      </c>
      <c r="P18" s="65">
        <f>IF(OR(O18=6,O18=12,O18=18,O18=24,O18=30,O18=36,O18=42,O18=48,O18=54,O18=60,O18=66,O18=72,O18=78,O18=84,O18=90,O18=96),1,0)</f>
        <v>0</v>
      </c>
      <c r="Q18" s="66">
        <f>M18+P18</f>
        <v>0</v>
      </c>
      <c r="R18" s="66">
        <f>Q18*ABS(S18)*0.1</f>
        <v>0</v>
      </c>
      <c r="S18" s="67">
        <f>I18*E18/40000</f>
        <v>-0.30038918862</v>
      </c>
      <c r="T18" s="60">
        <f>MIN($T$6/100*G18,150)</f>
        <v>84.21288</v>
      </c>
      <c r="U18" s="60">
        <f>MIN($U$6/100*G18,200)</f>
        <v>105.2661</v>
      </c>
      <c r="V18" s="60">
        <f>MIN($V$6/100*G18,250)</f>
        <v>140.3548</v>
      </c>
      <c r="W18" s="60">
        <v>0.2</v>
      </c>
      <c r="X18" s="60">
        <v>0.2</v>
      </c>
      <c r="Y18" s="60">
        <v>0.6</v>
      </c>
      <c r="Z18" s="67">
        <f>IF(AND(D18&lt;49.85,H18&gt;0),$C$2*ABS(H18)/40000,(SUMPRODUCT(--(H18&gt;$T18:$V18),(H18-$T18:$V18),($W18:$Y18)))*E18/40000)</f>
        <v>0</v>
      </c>
      <c r="AA18" s="67">
        <f>IF(AND(C18&gt;=50.1,H18&lt;0),($A$2)*ABS(H18)/40000,0)</f>
        <v>0</v>
      </c>
      <c r="AB18" s="67">
        <f>S18+Z18+AA18</f>
        <v>-0.30038918862</v>
      </c>
      <c r="AC18" s="75" t="str">
        <f>IF(AB18&gt;=0,AB18,"")</f>
        <v/>
      </c>
      <c r="AD18" s="76">
        <f>IF(AB18&lt;0,AB18,"")</f>
        <v>-0.30038918862</v>
      </c>
      <c r="AE18" s="77"/>
      <c r="AF18" s="84"/>
      <c r="AG18" s="49">
        <f>ROUND((AG17-0.01),2)</f>
        <v>51.38</v>
      </c>
      <c r="AH18" s="50">
        <v>0</v>
      </c>
      <c r="AI18" s="51">
        <v>0</v>
      </c>
    </row>
    <row r="19" spans="1:38" customHeight="1" ht="15.75">
      <c r="A19" s="70">
        <v>0.114583333333333</v>
      </c>
      <c r="B19" s="71">
        <v>0.125</v>
      </c>
      <c r="C19" s="72">
        <v>49.98</v>
      </c>
      <c r="D19" s="73">
        <f>ROUND(C19,2)</f>
        <v>49.98</v>
      </c>
      <c r="E19" s="60">
        <v>342.57</v>
      </c>
      <c r="F19" s="60">
        <v>703.4472</v>
      </c>
      <c r="G19" s="61">
        <f>ABS(F19)</f>
        <v>703.4472</v>
      </c>
      <c r="H19" s="74">
        <v>-31.41842</v>
      </c>
      <c r="I19" s="63">
        <f>MAX(H19,-0.12*G19)</f>
        <v>-31.41842</v>
      </c>
      <c r="J19" s="63">
        <f>IF(ABS(G19)&lt;=10,0.5,IF(ABS(G19)&lt;=25,1,IF(ABS(G19)&lt;=100,2,10)))</f>
        <v>10</v>
      </c>
      <c r="K19" s="64">
        <f>IF(H19&lt;-J19,1,0)</f>
        <v>1</v>
      </c>
      <c r="L19" s="64">
        <f>IF(K19=K18,L18+K19,0)</f>
        <v>9</v>
      </c>
      <c r="M19" s="65">
        <f>IF(OR(L19=6,L19=12,L19=18,L19=24,L19=30,L19=36,L19=42,L19=48,L19=54,L19=60,L19=66,L19=72,L19=78,L19=84,L19=90,L19=96),1,0)</f>
        <v>0</v>
      </c>
      <c r="N19" s="65">
        <f>IF(H19&gt;J19,1,0)</f>
        <v>0</v>
      </c>
      <c r="O19" s="65">
        <f>IF(N19=N18,O18+N19,0)</f>
        <v>0</v>
      </c>
      <c r="P19" s="65">
        <f>IF(OR(O19=6,O19=12,O19=18,O19=24,O19=30,O19=36,O19=42,O19=48,O19=54,O19=60,O19=66,O19=72,O19=78,O19=84,O19=90,O19=96),1,0)</f>
        <v>0</v>
      </c>
      <c r="Q19" s="66">
        <f>M19+P19</f>
        <v>0</v>
      </c>
      <c r="R19" s="66">
        <f>Q19*ABS(S19)*0.1</f>
        <v>0</v>
      </c>
      <c r="S19" s="67">
        <f>I19*E19/40000</f>
        <v>-0.269075203485</v>
      </c>
      <c r="T19" s="60">
        <f>MIN($T$6/100*G19,150)</f>
        <v>84.413664</v>
      </c>
      <c r="U19" s="60">
        <f>MIN($U$6/100*G19,200)</f>
        <v>105.51708</v>
      </c>
      <c r="V19" s="60">
        <f>MIN($V$6/100*G19,250)</f>
        <v>140.68944</v>
      </c>
      <c r="W19" s="60">
        <v>0.2</v>
      </c>
      <c r="X19" s="60">
        <v>0.2</v>
      </c>
      <c r="Y19" s="60">
        <v>0.6</v>
      </c>
      <c r="Z19" s="67">
        <f>IF(AND(D19&lt;49.85,H19&gt;0),$C$2*ABS(H19)/40000,(SUMPRODUCT(--(H19&gt;$T19:$V19),(H19-$T19:$V19),($W19:$Y19)))*E19/40000)</f>
        <v>0</v>
      </c>
      <c r="AA19" s="67">
        <f>IF(AND(C19&gt;=50.1,H19&lt;0),($A$2)*ABS(H19)/40000,0)</f>
        <v>0</v>
      </c>
      <c r="AB19" s="67">
        <f>S19+Z19+AA19</f>
        <v>-0.269075203485</v>
      </c>
      <c r="AC19" s="75" t="str">
        <f>IF(AB19&gt;=0,AB19,"")</f>
        <v/>
      </c>
      <c r="AD19" s="76">
        <f>IF(AB19&lt;0,AB19,"")</f>
        <v>-0.269075203485</v>
      </c>
      <c r="AE19" s="77"/>
      <c r="AF19" s="84"/>
      <c r="AG19" s="49">
        <f>ROUND((AG18-0.01),2)</f>
        <v>51.37</v>
      </c>
      <c r="AH19" s="50">
        <v>0</v>
      </c>
      <c r="AI19" s="51">
        <v>0</v>
      </c>
    </row>
    <row r="20" spans="1:38" customHeight="1" ht="15.75">
      <c r="A20" s="70">
        <v>0.125</v>
      </c>
      <c r="B20" s="71">
        <v>0.135416666666667</v>
      </c>
      <c r="C20" s="72">
        <v>49.95</v>
      </c>
      <c r="D20" s="73">
        <f>ROUND(C20,2)</f>
        <v>49.95</v>
      </c>
      <c r="E20" s="60">
        <v>440.59</v>
      </c>
      <c r="F20" s="60">
        <v>669.5984</v>
      </c>
      <c r="G20" s="61">
        <f>ABS(F20)</f>
        <v>669.5984</v>
      </c>
      <c r="H20" s="74">
        <v>-0.30663</v>
      </c>
      <c r="I20" s="63">
        <f>MAX(H20,-0.12*G20)</f>
        <v>-0.30663</v>
      </c>
      <c r="J20" s="63">
        <f>IF(ABS(G20)&lt;=10,0.5,IF(ABS(G20)&lt;=25,1,IF(ABS(G20)&lt;=100,2,10)))</f>
        <v>10</v>
      </c>
      <c r="K20" s="64">
        <f>IF(H20&lt;-J20,1,0)</f>
        <v>0</v>
      </c>
      <c r="L20" s="64">
        <f>IF(K20=K19,L19+K20,0)</f>
        <v>0</v>
      </c>
      <c r="M20" s="65">
        <f>IF(OR(L20=6,L20=12,L20=18,L20=24,L20=30,L20=36,L20=42,L20=48,L20=54,L20=60,L20=66,L20=72,L20=78,L20=84,L20=90,L20=96),1,0)</f>
        <v>0</v>
      </c>
      <c r="N20" s="65">
        <f>IF(H20&gt;J20,1,0)</f>
        <v>0</v>
      </c>
      <c r="O20" s="65">
        <f>IF(N20=N19,O19+N20,0)</f>
        <v>0</v>
      </c>
      <c r="P20" s="65">
        <f>IF(OR(O20=6,O20=12,O20=18,O20=24,O20=30,O20=36,O20=42,O20=48,O20=54,O20=60,O20=66,O20=72,O20=78,O20=84,O20=90,O20=96),1,0)</f>
        <v>0</v>
      </c>
      <c r="Q20" s="66">
        <f>M20+P20</f>
        <v>0</v>
      </c>
      <c r="R20" s="66">
        <f>Q20*ABS(S20)*0.1</f>
        <v>0</v>
      </c>
      <c r="S20" s="67">
        <f>I20*E20/40000</f>
        <v>-0.0033774527925</v>
      </c>
      <c r="T20" s="60">
        <f>MIN($T$6/100*G20,150)</f>
        <v>80.35180799999999</v>
      </c>
      <c r="U20" s="60">
        <f>MIN($U$6/100*G20,200)</f>
        <v>100.43976</v>
      </c>
      <c r="V20" s="60">
        <f>MIN($V$6/100*G20,250)</f>
        <v>133.91968</v>
      </c>
      <c r="W20" s="60">
        <v>0.2</v>
      </c>
      <c r="X20" s="60">
        <v>0.2</v>
      </c>
      <c r="Y20" s="60">
        <v>0.6</v>
      </c>
      <c r="Z20" s="67">
        <f>IF(AND(D20&lt;49.85,H20&gt;0),$C$2*ABS(H20)/40000,(SUMPRODUCT(--(H20&gt;$T20:$V20),(H20-$T20:$V20),($W20:$Y20)))*E20/40000)</f>
        <v>0</v>
      </c>
      <c r="AA20" s="67">
        <f>IF(AND(C20&gt;=50.1,H20&lt;0),($A$2)*ABS(H20)/40000,0)</f>
        <v>0</v>
      </c>
      <c r="AB20" s="67">
        <f>S20+Z20+AA20</f>
        <v>-0.0033774527925</v>
      </c>
      <c r="AC20" s="75" t="str">
        <f>IF(AB20&gt;=0,AB20,"")</f>
        <v/>
      </c>
      <c r="AD20" s="76">
        <f>IF(AB20&lt;0,AB20,"")</f>
        <v>-0.0033774527925</v>
      </c>
      <c r="AE20" s="77"/>
      <c r="AF20" s="84"/>
      <c r="AG20" s="49">
        <f>ROUND((AG19-0.01),2)</f>
        <v>51.36</v>
      </c>
      <c r="AH20" s="50">
        <v>0</v>
      </c>
      <c r="AI20" s="51">
        <v>0</v>
      </c>
    </row>
    <row r="21" spans="1:38" customHeight="1" ht="15.75">
      <c r="A21" s="70">
        <v>0.135416666666667</v>
      </c>
      <c r="B21" s="71">
        <v>0.145833333333334</v>
      </c>
      <c r="C21" s="72">
        <v>49.97</v>
      </c>
      <c r="D21" s="73">
        <f>ROUND(C21,2)</f>
        <v>49.97</v>
      </c>
      <c r="E21" s="60">
        <v>375.24</v>
      </c>
      <c r="F21" s="60">
        <v>714.458</v>
      </c>
      <c r="G21" s="61">
        <f>ABS(F21)</f>
        <v>714.458</v>
      </c>
      <c r="H21" s="74">
        <v>-44.4341</v>
      </c>
      <c r="I21" s="63">
        <f>MAX(H21,-0.12*G21)</f>
        <v>-44.4341</v>
      </c>
      <c r="J21" s="63">
        <f>IF(ABS(G21)&lt;=10,0.5,IF(ABS(G21)&lt;=25,1,IF(ABS(G21)&lt;=100,2,10)))</f>
        <v>10</v>
      </c>
      <c r="K21" s="64">
        <f>IF(H21&lt;-J21,1,0)</f>
        <v>1</v>
      </c>
      <c r="L21" s="64">
        <f>IF(K21=K20,L20+K21,0)</f>
        <v>0</v>
      </c>
      <c r="M21" s="65">
        <f>IF(OR(L21=6,L21=12,L21=18,L21=24,L21=30,L21=36,L21=42,L21=48,L21=54,L21=60,L21=66,L21=72,L21=78,L21=84,L21=90,L21=96),1,0)</f>
        <v>0</v>
      </c>
      <c r="N21" s="65">
        <f>IF(H21&gt;J21,1,0)</f>
        <v>0</v>
      </c>
      <c r="O21" s="65">
        <f>IF(N21=N20,O20+N21,0)</f>
        <v>0</v>
      </c>
      <c r="P21" s="65">
        <f>IF(OR(O21=6,O21=12,O21=18,O21=24,O21=30,O21=36,O21=42,O21=48,O21=54,O21=60,O21=66,O21=72,O21=78,O21=84,O21=90,O21=96),1,0)</f>
        <v>0</v>
      </c>
      <c r="Q21" s="66">
        <f>M21+P21</f>
        <v>0</v>
      </c>
      <c r="R21" s="66">
        <f>Q21*ABS(S21)*0.1</f>
        <v>0</v>
      </c>
      <c r="S21" s="67">
        <f>I21*E21/40000</f>
        <v>-0.4168362921</v>
      </c>
      <c r="T21" s="60">
        <f>MIN($T$6/100*G21,150)</f>
        <v>85.73495999999999</v>
      </c>
      <c r="U21" s="60">
        <f>MIN($U$6/100*G21,200)</f>
        <v>107.1687</v>
      </c>
      <c r="V21" s="60">
        <f>MIN($V$6/100*G21,250)</f>
        <v>142.8916</v>
      </c>
      <c r="W21" s="60">
        <v>0.2</v>
      </c>
      <c r="X21" s="60">
        <v>0.2</v>
      </c>
      <c r="Y21" s="60">
        <v>0.6</v>
      </c>
      <c r="Z21" s="67">
        <f>IF(AND(D21&lt;49.85,H21&gt;0),$C$2*ABS(H21)/40000,(SUMPRODUCT(--(H21&gt;$T21:$V21),(H21-$T21:$V21),($W21:$Y21)))*E21/40000)</f>
        <v>0</v>
      </c>
      <c r="AA21" s="67">
        <f>IF(AND(C21&gt;=50.1,H21&lt;0),($A$2)*ABS(H21)/40000,0)</f>
        <v>0</v>
      </c>
      <c r="AB21" s="67">
        <f>S21+Z21+AA21</f>
        <v>-0.4168362921</v>
      </c>
      <c r="AC21" s="75" t="str">
        <f>IF(AB21&gt;=0,AB21,"")</f>
        <v/>
      </c>
      <c r="AD21" s="76">
        <f>IF(AB21&lt;0,AB21,"")</f>
        <v>-0.4168362921</v>
      </c>
      <c r="AE21" s="77"/>
      <c r="AF21" s="84"/>
      <c r="AG21" s="49">
        <f>ROUND((AG20-0.01),2)</f>
        <v>51.35</v>
      </c>
      <c r="AH21" s="50">
        <v>0</v>
      </c>
      <c r="AI21" s="51">
        <v>0</v>
      </c>
    </row>
    <row r="22" spans="1:38" customHeight="1" ht="15.75">
      <c r="A22" s="70">
        <v>0.145833333333333</v>
      </c>
      <c r="B22" s="71">
        <v>0.15625</v>
      </c>
      <c r="C22" s="72">
        <v>49.98</v>
      </c>
      <c r="D22" s="73">
        <f>ROUND(C22,2)</f>
        <v>49.98</v>
      </c>
      <c r="E22" s="60">
        <v>342.57</v>
      </c>
      <c r="F22" s="60">
        <v>568.8804</v>
      </c>
      <c r="G22" s="61">
        <f>ABS(F22)</f>
        <v>568.8804</v>
      </c>
      <c r="H22" s="74">
        <v>101.24763</v>
      </c>
      <c r="I22" s="63">
        <f>MAX(H22,-0.12*G22)</f>
        <v>101.24763</v>
      </c>
      <c r="J22" s="63">
        <f>IF(ABS(G22)&lt;=10,0.5,IF(ABS(G22)&lt;=25,1,IF(ABS(G22)&lt;=100,2,10)))</f>
        <v>10</v>
      </c>
      <c r="K22" s="64">
        <f>IF(H22&lt;-J22,1,0)</f>
        <v>0</v>
      </c>
      <c r="L22" s="64">
        <f>IF(K22=K21,L21+K22,0)</f>
        <v>0</v>
      </c>
      <c r="M22" s="65">
        <f>IF(OR(L22=6,L22=12,L22=18,L22=24,L22=30,L22=36,L22=42,L22=48,L22=54,L22=60,L22=66,L22=72,L22=78,L22=84,L22=90,L22=96),1,0)</f>
        <v>0</v>
      </c>
      <c r="N22" s="65">
        <f>IF(H22&gt;J22,1,0)</f>
        <v>1</v>
      </c>
      <c r="O22" s="65">
        <f>IF(N22=N21,O21+N22,0)</f>
        <v>0</v>
      </c>
      <c r="P22" s="65">
        <f>IF(OR(O22=6,O22=12,O22=18,O22=24,O22=30,O22=36,O22=42,O22=48,O22=54,O22=60,O22=66,O22=72,O22=78,O22=84,O22=90,O22=96),1,0)</f>
        <v>0</v>
      </c>
      <c r="Q22" s="66">
        <f>M22+P22</f>
        <v>0</v>
      </c>
      <c r="R22" s="66">
        <f>Q22*ABS(S22)*0.1</f>
        <v>0</v>
      </c>
      <c r="S22" s="67">
        <f>I22*E22/40000</f>
        <v>0.8671100152275</v>
      </c>
      <c r="T22" s="60">
        <f>MIN($T$6/100*G22,150)</f>
        <v>68.265648</v>
      </c>
      <c r="U22" s="60">
        <f>MIN($U$6/100*G22,200)</f>
        <v>85.33206</v>
      </c>
      <c r="V22" s="60">
        <f>MIN($V$6/100*G22,250)</f>
        <v>113.77608</v>
      </c>
      <c r="W22" s="60">
        <v>0.2</v>
      </c>
      <c r="X22" s="60">
        <v>0.2</v>
      </c>
      <c r="Y22" s="60">
        <v>0.6</v>
      </c>
      <c r="Z22" s="67">
        <f>IF(AND(D22&lt;49.85,H22&gt;0),$C$2*ABS(H22)/40000,(SUMPRODUCT(--(H22&gt;$T22:$V22),(H22-$T22:$V22),($W22:$Y22)))*E22/40000)</f>
        <v>0.08375417194320001</v>
      </c>
      <c r="AA22" s="67">
        <f>IF(AND(C22&gt;=50.1,H22&lt;0),($A$2)*ABS(H22)/40000,0)</f>
        <v>0</v>
      </c>
      <c r="AB22" s="67">
        <f>S22+Z22+AA22</f>
        <v>0.9508641871707</v>
      </c>
      <c r="AC22" s="75">
        <f>IF(AB22&gt;=0,AB22,"")</f>
        <v>0.9508641871707</v>
      </c>
      <c r="AD22" s="76" t="str">
        <f>IF(AB22&lt;0,AB22,"")</f>
        <v/>
      </c>
      <c r="AE22" s="77"/>
      <c r="AF22" s="84"/>
      <c r="AG22" s="49">
        <f>ROUND((AG21-0.01),2)</f>
        <v>51.34</v>
      </c>
      <c r="AH22" s="50">
        <v>0</v>
      </c>
      <c r="AI22" s="51">
        <v>0</v>
      </c>
    </row>
    <row r="23" spans="1:38" customHeight="1" ht="15.75">
      <c r="A23" s="70">
        <v>0.15625</v>
      </c>
      <c r="B23" s="71">
        <v>0.166666666666667</v>
      </c>
      <c r="C23" s="72">
        <v>49.97</v>
      </c>
      <c r="D23" s="73">
        <f>ROUND(C23,2)</f>
        <v>49.97</v>
      </c>
      <c r="E23" s="60">
        <v>375.24</v>
      </c>
      <c r="F23" s="60">
        <v>697.0724</v>
      </c>
      <c r="G23" s="61">
        <f>ABS(F23)</f>
        <v>697.0724</v>
      </c>
      <c r="H23" s="74">
        <v>-19.97562</v>
      </c>
      <c r="I23" s="63">
        <f>MAX(H23,-0.12*G23)</f>
        <v>-19.97562</v>
      </c>
      <c r="J23" s="63">
        <f>IF(ABS(G23)&lt;=10,0.5,IF(ABS(G23)&lt;=25,1,IF(ABS(G23)&lt;=100,2,10)))</f>
        <v>10</v>
      </c>
      <c r="K23" s="64">
        <f>IF(H23&lt;-J23,1,0)</f>
        <v>1</v>
      </c>
      <c r="L23" s="64">
        <f>IF(K23=K22,L22+K23,0)</f>
        <v>0</v>
      </c>
      <c r="M23" s="65">
        <f>IF(OR(L23=6,L23=12,L23=18,L23=24,L23=30,L23=36,L23=42,L23=48,L23=54,L23=60,L23=66,L23=72,L23=78,L23=84,L23=90,L23=96),1,0)</f>
        <v>0</v>
      </c>
      <c r="N23" s="65">
        <f>IF(H23&gt;J23,1,0)</f>
        <v>0</v>
      </c>
      <c r="O23" s="65">
        <f>IF(N23=N22,O22+N23,0)</f>
        <v>0</v>
      </c>
      <c r="P23" s="65">
        <f>IF(OR(O23=6,O23=12,O23=18,O23=24,O23=30,O23=36,O23=42,O23=48,O23=54,O23=60,O23=66,O23=72,O23=78,O23=84,O23=90,O23=96),1,0)</f>
        <v>0</v>
      </c>
      <c r="Q23" s="66">
        <f>M23+P23</f>
        <v>0</v>
      </c>
      <c r="R23" s="66">
        <f>Q23*ABS(S23)*0.1</f>
        <v>0</v>
      </c>
      <c r="S23" s="67">
        <f>I23*E23/40000</f>
        <v>-0.18739129122</v>
      </c>
      <c r="T23" s="60">
        <f>MIN($T$6/100*G23,150)</f>
        <v>83.64868799999999</v>
      </c>
      <c r="U23" s="60">
        <f>MIN($U$6/100*G23,200)</f>
        <v>104.56086</v>
      </c>
      <c r="V23" s="60">
        <f>MIN($V$6/100*G23,250)</f>
        <v>139.41448</v>
      </c>
      <c r="W23" s="60">
        <v>0.2</v>
      </c>
      <c r="X23" s="60">
        <v>0.2</v>
      </c>
      <c r="Y23" s="60">
        <v>0.6</v>
      </c>
      <c r="Z23" s="67">
        <f>IF(AND(D23&lt;49.85,H23&gt;0),$C$2*ABS(H23)/40000,(SUMPRODUCT(--(H23&gt;$T23:$V23),(H23-$T23:$V23),($W23:$Y23)))*E23/40000)</f>
        <v>0</v>
      </c>
      <c r="AA23" s="67">
        <f>IF(AND(C23&gt;=50.1,H23&lt;0),($A$2)*ABS(H23)/40000,0)</f>
        <v>0</v>
      </c>
      <c r="AB23" s="67">
        <f>S23+Z23+AA23</f>
        <v>-0.18739129122</v>
      </c>
      <c r="AC23" s="75" t="str">
        <f>IF(AB23&gt;=0,AB23,"")</f>
        <v/>
      </c>
      <c r="AD23" s="76">
        <f>IF(AB23&lt;0,AB23,"")</f>
        <v>-0.18739129122</v>
      </c>
      <c r="AE23" s="77"/>
      <c r="AF23" s="84"/>
      <c r="AG23" s="49">
        <f>ROUND((AG22-0.01),2)</f>
        <v>51.33</v>
      </c>
      <c r="AH23" s="50">
        <v>0</v>
      </c>
      <c r="AI23" s="51">
        <v>0</v>
      </c>
    </row>
    <row r="24" spans="1:38" customHeight="1" ht="15.75">
      <c r="A24" s="70">
        <v>0.166666666666667</v>
      </c>
      <c r="B24" s="71">
        <v>0.177083333333334</v>
      </c>
      <c r="C24" s="72">
        <v>49.92</v>
      </c>
      <c r="D24" s="73">
        <f>ROUND(C24,2)</f>
        <v>49.92</v>
      </c>
      <c r="E24" s="60">
        <v>538.61</v>
      </c>
      <c r="F24" s="60">
        <v>713.6296</v>
      </c>
      <c r="G24" s="61">
        <f>ABS(F24)</f>
        <v>713.6296</v>
      </c>
      <c r="H24" s="74">
        <v>-31.7834</v>
      </c>
      <c r="I24" s="63">
        <f>MAX(H24,-0.12*G24)</f>
        <v>-31.7834</v>
      </c>
      <c r="J24" s="63">
        <f>IF(ABS(G24)&lt;=10,0.5,IF(ABS(G24)&lt;=25,1,IF(ABS(G24)&lt;=100,2,10)))</f>
        <v>10</v>
      </c>
      <c r="K24" s="64">
        <f>IF(H24&lt;-J24,1,0)</f>
        <v>1</v>
      </c>
      <c r="L24" s="64">
        <f>IF(K24=K23,L23+K24,0)</f>
        <v>1</v>
      </c>
      <c r="M24" s="65">
        <f>IF(OR(L24=6,L24=12,L24=18,L24=24,L24=30,L24=36,L24=42,L24=48,L24=54,L24=60,L24=66,L24=72,L24=78,L24=84,L24=90,L24=96),1,0)</f>
        <v>0</v>
      </c>
      <c r="N24" s="65">
        <f>IF(H24&gt;J24,1,0)</f>
        <v>0</v>
      </c>
      <c r="O24" s="65">
        <f>IF(N24=N23,O23+N24,0)</f>
        <v>0</v>
      </c>
      <c r="P24" s="65">
        <f>IF(OR(O24=6,O24=12,O24=18,O24=24,O24=30,O24=36,O24=42,O24=48,O24=54,O24=60,O24=66,O24=72,O24=78,O24=84,O24=90,O24=96),1,0)</f>
        <v>0</v>
      </c>
      <c r="Q24" s="66">
        <f>M24+P24</f>
        <v>0</v>
      </c>
      <c r="R24" s="66">
        <f>Q24*ABS(S24)*0.1</f>
        <v>0</v>
      </c>
      <c r="S24" s="67">
        <f>I24*E24/40000</f>
        <v>-0.42797142685</v>
      </c>
      <c r="T24" s="60">
        <f>MIN($T$6/100*G24,150)</f>
        <v>85.63555199999999</v>
      </c>
      <c r="U24" s="60">
        <f>MIN($U$6/100*G24,200)</f>
        <v>107.04444</v>
      </c>
      <c r="V24" s="60">
        <f>MIN($V$6/100*G24,250)</f>
        <v>142.72592</v>
      </c>
      <c r="W24" s="60">
        <v>0.2</v>
      </c>
      <c r="X24" s="60">
        <v>0.2</v>
      </c>
      <c r="Y24" s="60">
        <v>0.6</v>
      </c>
      <c r="Z24" s="67">
        <f>IF(AND(D24&lt;49.85,H24&gt;0),$C$2*ABS(H24)/40000,(SUMPRODUCT(--(H24&gt;$T24:$V24),(H24-$T24:$V24),($W24:$Y24)))*E24/40000)</f>
        <v>0</v>
      </c>
      <c r="AA24" s="67">
        <f>IF(AND(C24&gt;=50.1,H24&lt;0),($A$2)*ABS(H24)/40000,0)</f>
        <v>0</v>
      </c>
      <c r="AB24" s="67">
        <f>S24+Z24+AA24</f>
        <v>-0.42797142685</v>
      </c>
      <c r="AC24" s="75" t="str">
        <f>IF(AB24&gt;=0,AB24,"")</f>
        <v/>
      </c>
      <c r="AD24" s="76">
        <f>IF(AB24&lt;0,AB24,"")</f>
        <v>-0.42797142685</v>
      </c>
      <c r="AE24" s="77"/>
      <c r="AF24" s="84"/>
      <c r="AG24" s="49">
        <f>ROUND((AG23-0.01),2)</f>
        <v>51.32</v>
      </c>
      <c r="AH24" s="50">
        <v>0</v>
      </c>
      <c r="AI24" s="51">
        <v>0</v>
      </c>
    </row>
    <row r="25" spans="1:38" customHeight="1" ht="15.75">
      <c r="A25" s="70">
        <v>0.177083333333333</v>
      </c>
      <c r="B25" s="71">
        <v>0.1875</v>
      </c>
      <c r="C25" s="72">
        <v>49.98</v>
      </c>
      <c r="D25" s="73">
        <f>ROUND(C25,2)</f>
        <v>49.98</v>
      </c>
      <c r="E25" s="60">
        <v>342.57</v>
      </c>
      <c r="F25" s="60">
        <v>726.596</v>
      </c>
      <c r="G25" s="61">
        <f>ABS(F25)</f>
        <v>726.596</v>
      </c>
      <c r="H25" s="74">
        <v>-33.24765</v>
      </c>
      <c r="I25" s="63">
        <f>MAX(H25,-0.12*G25)</f>
        <v>-33.24765</v>
      </c>
      <c r="J25" s="63">
        <f>IF(ABS(G25)&lt;=10,0.5,IF(ABS(G25)&lt;=25,1,IF(ABS(G25)&lt;=100,2,10)))</f>
        <v>10</v>
      </c>
      <c r="K25" s="64">
        <f>IF(H25&lt;-J25,1,0)</f>
        <v>1</v>
      </c>
      <c r="L25" s="64">
        <f>IF(K25=K24,L24+K25,0)</f>
        <v>2</v>
      </c>
      <c r="M25" s="65">
        <f>IF(OR(L25=6,L25=12,L25=18,L25=24,L25=30,L25=36,L25=42,L25=48,L25=54,L25=60,L25=66,L25=72,L25=78,L25=84,L25=90,L25=96),1,0)</f>
        <v>0</v>
      </c>
      <c r="N25" s="65">
        <f>IF(H25&gt;J25,1,0)</f>
        <v>0</v>
      </c>
      <c r="O25" s="65">
        <f>IF(N25=N24,O24+N25,0)</f>
        <v>0</v>
      </c>
      <c r="P25" s="65">
        <f>IF(OR(O25=6,O25=12,O25=18,O25=24,O25=30,O25=36,O25=42,O25=48,O25=54,O25=60,O25=66,O25=72,O25=78,O25=84,O25=90,O25=96),1,0)</f>
        <v>0</v>
      </c>
      <c r="Q25" s="66">
        <f>M25+P25</f>
        <v>0</v>
      </c>
      <c r="R25" s="66">
        <f>Q25*ABS(S25)*0.1</f>
        <v>0</v>
      </c>
      <c r="S25" s="67">
        <f>I25*E25/40000</f>
        <v>-0.2847411865125</v>
      </c>
      <c r="T25" s="60">
        <f>MIN($T$6/100*G25,150)</f>
        <v>87.19152</v>
      </c>
      <c r="U25" s="60">
        <f>MIN($U$6/100*G25,200)</f>
        <v>108.9894</v>
      </c>
      <c r="V25" s="60">
        <f>MIN($V$6/100*G25,250)</f>
        <v>145.3192</v>
      </c>
      <c r="W25" s="60">
        <v>0.2</v>
      </c>
      <c r="X25" s="60">
        <v>0.2</v>
      </c>
      <c r="Y25" s="60">
        <v>0.6</v>
      </c>
      <c r="Z25" s="67">
        <f>IF(AND(D25&lt;49.85,H25&gt;0),$C$2*ABS(H25)/40000,(SUMPRODUCT(--(H25&gt;$T25:$V25),(H25-$T25:$V25),($W25:$Y25)))*E25/40000)</f>
        <v>0</v>
      </c>
      <c r="AA25" s="67">
        <f>IF(AND(C25&gt;=50.1,H25&lt;0),($A$2)*ABS(H25)/40000,0)</f>
        <v>0</v>
      </c>
      <c r="AB25" s="67">
        <f>S25+Z25+AA25</f>
        <v>-0.2847411865125</v>
      </c>
      <c r="AC25" s="75" t="str">
        <f>IF(AB25&gt;=0,AB25,"")</f>
        <v/>
      </c>
      <c r="AD25" s="76">
        <f>IF(AB25&lt;0,AB25,"")</f>
        <v>-0.2847411865125</v>
      </c>
      <c r="AE25" s="77"/>
      <c r="AF25" s="84"/>
      <c r="AG25" s="49">
        <f>ROUND((AG24-0.01),2)</f>
        <v>51.31</v>
      </c>
      <c r="AH25" s="50">
        <v>0</v>
      </c>
      <c r="AI25" s="51">
        <v>0</v>
      </c>
    </row>
    <row r="26" spans="1:38" customHeight="1" ht="15.75">
      <c r="A26" s="70">
        <v>0.1875</v>
      </c>
      <c r="B26" s="71">
        <v>0.197916666666667</v>
      </c>
      <c r="C26" s="72">
        <v>50.03</v>
      </c>
      <c r="D26" s="73">
        <f>ROUND(C26,2)</f>
        <v>50.03</v>
      </c>
      <c r="E26" s="60">
        <v>110.89</v>
      </c>
      <c r="F26" s="60">
        <v>726.8624</v>
      </c>
      <c r="G26" s="61">
        <f>ABS(F26)</f>
        <v>726.8624</v>
      </c>
      <c r="H26" s="74">
        <v>-53.34559</v>
      </c>
      <c r="I26" s="63">
        <f>MAX(H26,-0.12*G26)</f>
        <v>-53.34559</v>
      </c>
      <c r="J26" s="63">
        <f>IF(ABS(G26)&lt;=10,0.5,IF(ABS(G26)&lt;=25,1,IF(ABS(G26)&lt;=100,2,10)))</f>
        <v>10</v>
      </c>
      <c r="K26" s="64">
        <f>IF(H26&lt;-J26,1,0)</f>
        <v>1</v>
      </c>
      <c r="L26" s="64">
        <f>IF(K26=K25,L25+K26,0)</f>
        <v>3</v>
      </c>
      <c r="M26" s="65">
        <f>IF(OR(L26=6,L26=12,L26=18,L26=24,L26=30,L26=36,L26=42,L26=48,L26=54,L26=60,L26=66,L26=72,L26=78,L26=84,L26=90,L26=96),1,0)</f>
        <v>0</v>
      </c>
      <c r="N26" s="65">
        <f>IF(H26&gt;J26,1,0)</f>
        <v>0</v>
      </c>
      <c r="O26" s="65">
        <f>IF(N26=N25,O25+N26,0)</f>
        <v>0</v>
      </c>
      <c r="P26" s="65">
        <f>IF(OR(O26=6,O26=12,O26=18,O26=24,O26=30,O26=36,O26=42,O26=48,O26=54,O26=60,O26=66,O26=72,O26=78,O26=84,O26=90,O26=96),1,0)</f>
        <v>0</v>
      </c>
      <c r="Q26" s="66">
        <f>M26+P26</f>
        <v>0</v>
      </c>
      <c r="R26" s="66">
        <f>Q26*ABS(S26)*0.1</f>
        <v>0</v>
      </c>
      <c r="S26" s="67">
        <f>I26*E26/40000</f>
        <v>-0.1478873118775</v>
      </c>
      <c r="T26" s="60">
        <f>MIN($T$6/100*G26,150)</f>
        <v>87.22348799999999</v>
      </c>
      <c r="U26" s="60">
        <f>MIN($U$6/100*G26,200)</f>
        <v>109.02936</v>
      </c>
      <c r="V26" s="60">
        <f>MIN($V$6/100*G26,250)</f>
        <v>145.37248</v>
      </c>
      <c r="W26" s="60">
        <v>0.2</v>
      </c>
      <c r="X26" s="60">
        <v>0.2</v>
      </c>
      <c r="Y26" s="60">
        <v>0.6</v>
      </c>
      <c r="Z26" s="67">
        <f>IF(AND(D26&lt;49.85,H26&gt;0),$C$2*ABS(H26)/40000,(SUMPRODUCT(--(H26&gt;$T26:$V26),(H26-$T26:$V26),($W26:$Y26)))*E26/40000)</f>
        <v>0</v>
      </c>
      <c r="AA26" s="67">
        <f>IF(AND(C26&gt;=50.1,H26&lt;0),($A$2)*ABS(H26)/40000,0)</f>
        <v>0</v>
      </c>
      <c r="AB26" s="67">
        <f>S26+Z26+AA26</f>
        <v>-0.1478873118775</v>
      </c>
      <c r="AC26" s="75" t="str">
        <f>IF(AB26&gt;=0,AB26,"")</f>
        <v/>
      </c>
      <c r="AD26" s="76">
        <f>IF(AB26&lt;0,AB26,"")</f>
        <v>-0.1478873118775</v>
      </c>
      <c r="AE26" s="77"/>
      <c r="AF26" s="84"/>
      <c r="AG26" s="49">
        <f>ROUND((AG25-0.01),2)</f>
        <v>51.3</v>
      </c>
      <c r="AH26" s="50">
        <v>0</v>
      </c>
      <c r="AI26" s="51">
        <v>0</v>
      </c>
    </row>
    <row r="27" spans="1:38" customHeight="1" ht="15.75">
      <c r="A27" s="70">
        <v>0.197916666666667</v>
      </c>
      <c r="B27" s="71">
        <v>0.208333333333334</v>
      </c>
      <c r="C27" s="72">
        <v>50</v>
      </c>
      <c r="D27" s="73">
        <f>ROUND(C27,2)</f>
        <v>50</v>
      </c>
      <c r="E27" s="60">
        <v>277.22</v>
      </c>
      <c r="F27" s="60">
        <v>742.952</v>
      </c>
      <c r="G27" s="61">
        <f>ABS(F27)</f>
        <v>742.952</v>
      </c>
      <c r="H27" s="74">
        <v>-67.13817</v>
      </c>
      <c r="I27" s="63">
        <f>MAX(H27,-0.12*G27)</f>
        <v>-67.13817</v>
      </c>
      <c r="J27" s="63">
        <f>IF(ABS(G27)&lt;=10,0.5,IF(ABS(G27)&lt;=25,1,IF(ABS(G27)&lt;=100,2,10)))</f>
        <v>10</v>
      </c>
      <c r="K27" s="64">
        <f>IF(H27&lt;-J27,1,0)</f>
        <v>1</v>
      </c>
      <c r="L27" s="64">
        <f>IF(K27=K26,L26+K27,0)</f>
        <v>4</v>
      </c>
      <c r="M27" s="65">
        <f>IF(OR(L27=6,L27=12,L27=18,L27=24,L27=30,L27=36,L27=42,L27=48,L27=54,L27=60,L27=66,L27=72,L27=78,L27=84,L27=90,L27=96),1,0)</f>
        <v>0</v>
      </c>
      <c r="N27" s="65">
        <f>IF(H27&gt;J27,1,0)</f>
        <v>0</v>
      </c>
      <c r="O27" s="65">
        <f>IF(N27=N26,O26+N27,0)</f>
        <v>0</v>
      </c>
      <c r="P27" s="65">
        <f>IF(OR(O27=6,O27=12,O27=18,O27=24,O27=30,O27=36,O27=42,O27=48,O27=54,O27=60,O27=66,O27=72,O27=78,O27=84,O27=90,O27=96),1,0)</f>
        <v>0</v>
      </c>
      <c r="Q27" s="66">
        <f>M27+P27</f>
        <v>0</v>
      </c>
      <c r="R27" s="66">
        <f>Q27*ABS(S27)*0.1</f>
        <v>0</v>
      </c>
      <c r="S27" s="67">
        <f>I27*E27/40000</f>
        <v>-0.4653010871850001</v>
      </c>
      <c r="T27" s="60">
        <f>MIN($T$6/100*G27,150)</f>
        <v>89.15424</v>
      </c>
      <c r="U27" s="60">
        <f>MIN($U$6/100*G27,200)</f>
        <v>111.4428</v>
      </c>
      <c r="V27" s="60">
        <f>MIN($V$6/100*G27,250)</f>
        <v>148.5904</v>
      </c>
      <c r="W27" s="60">
        <v>0.2</v>
      </c>
      <c r="X27" s="60">
        <v>0.2</v>
      </c>
      <c r="Y27" s="60">
        <v>0.6</v>
      </c>
      <c r="Z27" s="67">
        <f>IF(AND(D27&lt;49.85,H27&gt;0),$C$2*ABS(H27)/40000,(SUMPRODUCT(--(H27&gt;$T27:$V27),(H27-$T27:$V27),($W27:$Y27)))*E27/40000)</f>
        <v>0</v>
      </c>
      <c r="AA27" s="67">
        <f>IF(AND(C27&gt;=50.1,H27&lt;0),($A$2)*ABS(H27)/40000,0)</f>
        <v>0</v>
      </c>
      <c r="AB27" s="67">
        <f>S27+Z27+AA27</f>
        <v>-0.4653010871850001</v>
      </c>
      <c r="AC27" s="75" t="str">
        <f>IF(AB27&gt;=0,AB27,"")</f>
        <v/>
      </c>
      <c r="AD27" s="76">
        <f>IF(AB27&lt;0,AB27,"")</f>
        <v>-0.4653010871850001</v>
      </c>
      <c r="AE27" s="77"/>
      <c r="AF27" s="84"/>
      <c r="AG27" s="49">
        <f>ROUND((AG26-0.01),2)</f>
        <v>51.29</v>
      </c>
      <c r="AH27" s="50">
        <v>0</v>
      </c>
      <c r="AI27" s="51">
        <v>0</v>
      </c>
    </row>
    <row r="28" spans="1:38" customHeight="1" ht="15.75">
      <c r="A28" s="70">
        <v>0.208333333333333</v>
      </c>
      <c r="B28" s="71">
        <v>0.21875</v>
      </c>
      <c r="C28" s="72">
        <v>49.99</v>
      </c>
      <c r="D28" s="73">
        <f>ROUND(C28,2)</f>
        <v>49.99</v>
      </c>
      <c r="E28" s="60">
        <v>309.89</v>
      </c>
      <c r="F28" s="60">
        <v>774.3317500000001</v>
      </c>
      <c r="G28" s="61">
        <f>ABS(F28)</f>
        <v>774.3317500000001</v>
      </c>
      <c r="H28" s="74">
        <v>-72.03172000000001</v>
      </c>
      <c r="I28" s="63">
        <f>MAX(H28,-0.12*G28)</f>
        <v>-72.03172000000001</v>
      </c>
      <c r="J28" s="63">
        <f>IF(ABS(G28)&lt;=10,0.5,IF(ABS(G28)&lt;=25,1,IF(ABS(G28)&lt;=100,2,10)))</f>
        <v>10</v>
      </c>
      <c r="K28" s="64">
        <f>IF(H28&lt;-J28,1,0)</f>
        <v>1</v>
      </c>
      <c r="L28" s="64">
        <f>IF(K28=K27,L27+K28,0)</f>
        <v>5</v>
      </c>
      <c r="M28" s="65">
        <f>IF(OR(L28=6,L28=12,L28=18,L28=24,L28=30,L28=36,L28=42,L28=48,L28=54,L28=60,L28=66,L28=72,L28=78,L28=84,L28=90,L28=96),1,0)</f>
        <v>0</v>
      </c>
      <c r="N28" s="65">
        <f>IF(H28&gt;J28,1,0)</f>
        <v>0</v>
      </c>
      <c r="O28" s="65">
        <f>IF(N28=N27,O27+N28,0)</f>
        <v>0</v>
      </c>
      <c r="P28" s="65">
        <f>IF(OR(O28=6,O28=12,O28=18,O28=24,O28=30,O28=36,O28=42,O28=48,O28=54,O28=60,O28=66,O28=72,O28=78,O28=84,O28=90,O28=96),1,0)</f>
        <v>0</v>
      </c>
      <c r="Q28" s="66">
        <f>M28+P28</f>
        <v>0</v>
      </c>
      <c r="R28" s="66">
        <f>Q28*ABS(S28)*0.1</f>
        <v>0</v>
      </c>
      <c r="S28" s="67">
        <f>I28*E28/40000</f>
        <v>-0.55804774277</v>
      </c>
      <c r="T28" s="60">
        <f>MIN($T$6/100*G28,150)</f>
        <v>92.91981</v>
      </c>
      <c r="U28" s="60">
        <f>MIN($U$6/100*G28,200)</f>
        <v>116.1497625</v>
      </c>
      <c r="V28" s="60">
        <f>MIN($V$6/100*G28,250)</f>
        <v>154.86635</v>
      </c>
      <c r="W28" s="60">
        <v>0.2</v>
      </c>
      <c r="X28" s="60">
        <v>0.2</v>
      </c>
      <c r="Y28" s="60">
        <v>0.6</v>
      </c>
      <c r="Z28" s="67">
        <f>IF(AND(D28&lt;49.85,H28&gt;0),$C$2*ABS(H28)/40000,(SUMPRODUCT(--(H28&gt;$T28:$V28),(H28-$T28:$V28),($W28:$Y28)))*E28/40000)</f>
        <v>0</v>
      </c>
      <c r="AA28" s="67">
        <f>IF(AND(C28&gt;=50.1,H28&lt;0),($A$2)*ABS(H28)/40000,0)</f>
        <v>0</v>
      </c>
      <c r="AB28" s="67">
        <f>S28+Z28+AA28</f>
        <v>-0.55804774277</v>
      </c>
      <c r="AC28" s="75" t="str">
        <f>IF(AB28&gt;=0,AB28,"")</f>
        <v/>
      </c>
      <c r="AD28" s="76">
        <f>IF(AB28&lt;0,AB28,"")</f>
        <v>-0.55804774277</v>
      </c>
      <c r="AE28" s="77"/>
      <c r="AF28" s="84"/>
      <c r="AG28" s="85">
        <f>ROUND((AG27-0.01),2)</f>
        <v>51.28</v>
      </c>
      <c r="AH28" s="50">
        <v>0</v>
      </c>
      <c r="AI28" s="86">
        <v>0</v>
      </c>
    </row>
    <row r="29" spans="1:38" customHeight="1" ht="15.75">
      <c r="A29" s="70">
        <v>0.21875</v>
      </c>
      <c r="B29" s="71">
        <v>0.229166666666667</v>
      </c>
      <c r="C29" s="72">
        <v>49.95</v>
      </c>
      <c r="D29" s="73">
        <f>ROUND(C29,2)</f>
        <v>49.95</v>
      </c>
      <c r="E29" s="60">
        <v>440.59</v>
      </c>
      <c r="F29" s="60">
        <v>829.49616</v>
      </c>
      <c r="G29" s="61">
        <f>ABS(F29)</f>
        <v>829.49616</v>
      </c>
      <c r="H29" s="74">
        <v>-104.34039</v>
      </c>
      <c r="I29" s="63">
        <f>MAX(H29,-0.12*G29)</f>
        <v>-99.53953920000001</v>
      </c>
      <c r="J29" s="63">
        <f>IF(ABS(G29)&lt;=10,0.5,IF(ABS(G29)&lt;=25,1,IF(ABS(G29)&lt;=100,2,10)))</f>
        <v>10</v>
      </c>
      <c r="K29" s="64">
        <f>IF(H29&lt;-J29,1,0)</f>
        <v>1</v>
      </c>
      <c r="L29" s="64">
        <f>IF(K29=K28,L28+K29,0)</f>
        <v>6</v>
      </c>
      <c r="M29" s="65">
        <f>IF(OR(L29=6,L29=12,L29=18,L29=24,L29=30,L29=36,L29=42,L29=48,L29=54,L29=60,L29=66,L29=72,L29=78,L29=84,L29=90,L29=96),1,0)</f>
        <v>1</v>
      </c>
      <c r="N29" s="65">
        <f>IF(H29&gt;J29,1,0)</f>
        <v>0</v>
      </c>
      <c r="O29" s="65">
        <f>IF(N29=N28,O28+N29,0)</f>
        <v>0</v>
      </c>
      <c r="P29" s="65">
        <f>IF(OR(O29=6,O29=12,O29=18,O29=24,O29=30,O29=36,O29=42,O29=48,O29=54,O29=60,O29=66,O29=72,O29=78,O29=84,O29=90,O29=96),1,0)</f>
        <v>0</v>
      </c>
      <c r="Q29" s="66">
        <f>M29+P29</f>
        <v>1</v>
      </c>
      <c r="R29" s="66">
        <f>Q29*ABS(S29)*0.1</f>
        <v>0.10964031394032</v>
      </c>
      <c r="S29" s="67">
        <f>I29*E29/40000</f>
        <v>-1.0964031394032</v>
      </c>
      <c r="T29" s="60">
        <f>MIN($T$6/100*G29,150)</f>
        <v>99.53953920000001</v>
      </c>
      <c r="U29" s="60">
        <f>MIN($U$6/100*G29,200)</f>
        <v>124.424424</v>
      </c>
      <c r="V29" s="60">
        <f>MIN($V$6/100*G29,250)</f>
        <v>165.899232</v>
      </c>
      <c r="W29" s="60">
        <v>0.2</v>
      </c>
      <c r="X29" s="60">
        <v>0.2</v>
      </c>
      <c r="Y29" s="60">
        <v>0.6</v>
      </c>
      <c r="Z29" s="67">
        <f>IF(AND(D29&lt;49.85,H29&gt;0),$C$2*ABS(H29)/40000,(SUMPRODUCT(--(H29&gt;$T29:$V29),(H29-$T29:$V29),($W29:$Y29)))*E29/40000)</f>
        <v>0</v>
      </c>
      <c r="AA29" s="67">
        <f>IF(AND(C29&gt;=50.1,H29&lt;0),($A$2)*ABS(H29)/40000,0)</f>
        <v>0</v>
      </c>
      <c r="AB29" s="67">
        <f>S29+Z29+AA29</f>
        <v>-1.0964031394032</v>
      </c>
      <c r="AC29" s="75" t="str">
        <f>IF(AB29&gt;=0,AB29,"")</f>
        <v/>
      </c>
      <c r="AD29" s="76">
        <f>IF(AB29&lt;0,AB29,"")</f>
        <v>-1.0964031394032</v>
      </c>
      <c r="AE29" s="77"/>
      <c r="AF29" s="84"/>
      <c r="AG29" s="85">
        <f>ROUND((AG28-0.01),2)</f>
        <v>51.27</v>
      </c>
      <c r="AH29" s="87">
        <v>0</v>
      </c>
      <c r="AI29" s="86">
        <v>0</v>
      </c>
    </row>
    <row r="30" spans="1:38" customHeight="1" ht="15.75">
      <c r="A30" s="70">
        <v>0.229166666666667</v>
      </c>
      <c r="B30" s="71">
        <v>0.239583333333334</v>
      </c>
      <c r="C30" s="72">
        <v>50</v>
      </c>
      <c r="D30" s="73">
        <f>ROUND(C30,2)</f>
        <v>50</v>
      </c>
      <c r="E30" s="60">
        <v>277.22</v>
      </c>
      <c r="F30" s="60">
        <v>861.53698</v>
      </c>
      <c r="G30" s="61">
        <f>ABS(F30)</f>
        <v>861.53698</v>
      </c>
      <c r="H30" s="74">
        <v>-104.718</v>
      </c>
      <c r="I30" s="63">
        <f>MAX(H30,-0.12*G30)</f>
        <v>-103.3844376</v>
      </c>
      <c r="J30" s="63">
        <f>IF(ABS(G30)&lt;=10,0.5,IF(ABS(G30)&lt;=25,1,IF(ABS(G30)&lt;=100,2,10)))</f>
        <v>10</v>
      </c>
      <c r="K30" s="64">
        <f>IF(H30&lt;-J30,1,0)</f>
        <v>1</v>
      </c>
      <c r="L30" s="64">
        <f>IF(K30=K29,L29+K30,0)</f>
        <v>7</v>
      </c>
      <c r="M30" s="65">
        <f>IF(OR(L30=6,L30=12,L30=18,L30=24,L30=30,L30=36,L30=42,L30=48,L30=54,L30=60,L30=66,L30=72,L30=78,L30=84,L30=90,L30=96),1,0)</f>
        <v>0</v>
      </c>
      <c r="N30" s="65">
        <f>IF(H30&gt;J30,1,0)</f>
        <v>0</v>
      </c>
      <c r="O30" s="65">
        <f>IF(N30=N29,O29+N30,0)</f>
        <v>0</v>
      </c>
      <c r="P30" s="65">
        <f>IF(OR(O30=6,O30=12,O30=18,O30=24,O30=30,O30=36,O30=42,O30=48,O30=54,O30=60,O30=66,O30=72,O30=78,O30=84,O30=90,O30=96),1,0)</f>
        <v>0</v>
      </c>
      <c r="Q30" s="66">
        <f>M30+P30</f>
        <v>0</v>
      </c>
      <c r="R30" s="66">
        <f>Q30*ABS(S30)*0.1</f>
        <v>0</v>
      </c>
      <c r="S30" s="67">
        <f>I30*E30/40000</f>
        <v>-0.7165058447868</v>
      </c>
      <c r="T30" s="60">
        <f>MIN($T$6/100*G30,150)</f>
        <v>103.3844376</v>
      </c>
      <c r="U30" s="60">
        <f>MIN($U$6/100*G30,200)</f>
        <v>129.230547</v>
      </c>
      <c r="V30" s="60">
        <f>MIN($V$6/100*G30,250)</f>
        <v>172.307396</v>
      </c>
      <c r="W30" s="60">
        <v>0.2</v>
      </c>
      <c r="X30" s="60">
        <v>0.2</v>
      </c>
      <c r="Y30" s="60">
        <v>0.6</v>
      </c>
      <c r="Z30" s="67">
        <f>IF(AND(D30&lt;49.85,H30&gt;0),$C$2*ABS(H30)/40000,(SUMPRODUCT(--(H30&gt;$T30:$V30),(H30-$T30:$V30),($W30:$Y30)))*E30/40000)</f>
        <v>0</v>
      </c>
      <c r="AA30" s="67">
        <f>IF(AND(C30&gt;=50.1,H30&lt;0),($A$2)*ABS(H30)/40000,0)</f>
        <v>0</v>
      </c>
      <c r="AB30" s="67">
        <f>S30+Z30+AA30</f>
        <v>-0.7165058447868</v>
      </c>
      <c r="AC30" s="75" t="str">
        <f>IF(AB30&gt;=0,AB30,"")</f>
        <v/>
      </c>
      <c r="AD30" s="76">
        <f>IF(AB30&lt;0,AB30,"")</f>
        <v>-0.7165058447868</v>
      </c>
      <c r="AE30" s="77"/>
      <c r="AF30" s="84"/>
      <c r="AG30" s="85">
        <f>ROUND((AG29-0.01),2)</f>
        <v>51.26</v>
      </c>
      <c r="AH30" s="87">
        <v>0</v>
      </c>
      <c r="AI30" s="86">
        <v>0</v>
      </c>
    </row>
    <row r="31" spans="1:38" customHeight="1" ht="15.75">
      <c r="A31" s="70">
        <v>0.239583333333333</v>
      </c>
      <c r="B31" s="71">
        <v>0.25</v>
      </c>
      <c r="C31" s="72">
        <v>50.07</v>
      </c>
      <c r="D31" s="73">
        <f>ROUND(C31,2)</f>
        <v>50.07</v>
      </c>
      <c r="E31" s="60">
        <v>0</v>
      </c>
      <c r="F31" s="60">
        <v>856.15819</v>
      </c>
      <c r="G31" s="61">
        <f>ABS(F31)</f>
        <v>856.15819</v>
      </c>
      <c r="H31" s="74">
        <v>-57.05495</v>
      </c>
      <c r="I31" s="63">
        <f>MAX(H31,-0.12*G31)</f>
        <v>-57.05495</v>
      </c>
      <c r="J31" s="63">
        <f>IF(ABS(G31)&lt;=10,0.5,IF(ABS(G31)&lt;=25,1,IF(ABS(G31)&lt;=100,2,10)))</f>
        <v>10</v>
      </c>
      <c r="K31" s="64">
        <f>IF(H31&lt;-J31,1,0)</f>
        <v>1</v>
      </c>
      <c r="L31" s="64">
        <f>IF(K31=K30,L30+K31,0)</f>
        <v>8</v>
      </c>
      <c r="M31" s="65">
        <f>IF(OR(L31=6,L31=12,L31=18,L31=24,L31=30,L31=36,L31=42,L31=48,L31=54,L31=60,L31=66,L31=72,L31=78,L31=84,L31=90,L31=96),1,0)</f>
        <v>0</v>
      </c>
      <c r="N31" s="65">
        <f>IF(H31&gt;J31,1,0)</f>
        <v>0</v>
      </c>
      <c r="O31" s="65">
        <f>IF(N31=N30,O30+N31,0)</f>
        <v>0</v>
      </c>
      <c r="P31" s="65">
        <f>IF(OR(O31=6,O31=12,O31=18,O31=24,O31=30,O31=36,O31=42,O31=48,O31=54,O31=60,O31=66,O31=72,O31=78,O31=84,O31=90,O31=96),1,0)</f>
        <v>0</v>
      </c>
      <c r="Q31" s="66">
        <f>M31+P31</f>
        <v>0</v>
      </c>
      <c r="R31" s="66">
        <f>Q31*ABS(S31)*0.1</f>
        <v>0</v>
      </c>
      <c r="S31" s="67">
        <f>I31*E31/40000</f>
        <v>-0</v>
      </c>
      <c r="T31" s="60">
        <f>MIN($T$6/100*G31,150)</f>
        <v>102.7389828</v>
      </c>
      <c r="U31" s="60">
        <f>MIN($U$6/100*G31,200)</f>
        <v>128.4237285</v>
      </c>
      <c r="V31" s="60">
        <f>MIN($V$6/100*G31,250)</f>
        <v>171.231638</v>
      </c>
      <c r="W31" s="60">
        <v>0.2</v>
      </c>
      <c r="X31" s="60">
        <v>0.2</v>
      </c>
      <c r="Y31" s="60">
        <v>0.6</v>
      </c>
      <c r="Z31" s="67">
        <f>IF(AND(D31&lt;49.85,H31&gt;0),$C$2*ABS(H31)/40000,(SUMPRODUCT(--(H31&gt;$T31:$V31),(H31-$T31:$V31),($W31:$Y31)))*E31/40000)</f>
        <v>0</v>
      </c>
      <c r="AA31" s="67">
        <f>IF(AND(C31&gt;=50.1,H31&lt;0),($A$2)*ABS(H31)/40000,0)</f>
        <v>0</v>
      </c>
      <c r="AB31" s="67">
        <f>S31+Z31+AA31</f>
        <v>0</v>
      </c>
      <c r="AC31" s="75">
        <f>IF(AB31&gt;=0,AB31,"")</f>
        <v>0</v>
      </c>
      <c r="AD31" s="76" t="str">
        <f>IF(AB31&lt;0,AB31,"")</f>
        <v/>
      </c>
      <c r="AE31" s="77"/>
      <c r="AF31" s="84"/>
      <c r="AG31" s="85">
        <f>ROUND((AG30-0.01),2)</f>
        <v>51.25</v>
      </c>
      <c r="AH31" s="87">
        <v>0</v>
      </c>
      <c r="AI31" s="86">
        <v>0</v>
      </c>
    </row>
    <row r="32" spans="1:38" customHeight="1" ht="15.75">
      <c r="A32" s="70">
        <v>0.25</v>
      </c>
      <c r="B32" s="71">
        <v>0.260416666666667</v>
      </c>
      <c r="C32" s="72">
        <v>50.12</v>
      </c>
      <c r="D32" s="73">
        <f>ROUND(C32,2)</f>
        <v>50.12</v>
      </c>
      <c r="E32" s="60">
        <v>0</v>
      </c>
      <c r="F32" s="60">
        <v>916.27879</v>
      </c>
      <c r="G32" s="61">
        <f>ABS(F32)</f>
        <v>916.27879</v>
      </c>
      <c r="H32" s="74">
        <v>-66.05901</v>
      </c>
      <c r="I32" s="63">
        <f>MAX(H32,-0.12*G32)</f>
        <v>-66.05901</v>
      </c>
      <c r="J32" s="63">
        <f>IF(ABS(G32)&lt;=10,0.5,IF(ABS(G32)&lt;=25,1,IF(ABS(G32)&lt;=100,2,10)))</f>
        <v>10</v>
      </c>
      <c r="K32" s="64">
        <f>IF(H32&lt;-J32,1,0)</f>
        <v>1</v>
      </c>
      <c r="L32" s="64">
        <f>IF(K32=K31,L31+K32,0)</f>
        <v>9</v>
      </c>
      <c r="M32" s="65">
        <f>IF(OR(L32=6,L32=12,L32=18,L32=24,L32=30,L32=36,L32=42,L32=48,L32=54,L32=60,L32=66,L32=72,L32=78,L32=84,L32=90,L32=96),1,0)</f>
        <v>0</v>
      </c>
      <c r="N32" s="65">
        <f>IF(H32&gt;J32,1,0)</f>
        <v>0</v>
      </c>
      <c r="O32" s="65">
        <f>IF(N32=N31,O31+N32,0)</f>
        <v>0</v>
      </c>
      <c r="P32" s="65">
        <f>IF(OR(O32=6,O32=12,O32=18,O32=24,O32=30,O32=36,O32=42,O32=48,O32=54,O32=60,O32=66,O32=72,O32=78,O32=84,O32=90,O32=96),1,0)</f>
        <v>0</v>
      </c>
      <c r="Q32" s="66">
        <f>M32+P32</f>
        <v>0</v>
      </c>
      <c r="R32" s="66">
        <f>Q32*ABS(S32)*0.1</f>
        <v>0</v>
      </c>
      <c r="S32" s="67">
        <f>I32*E32/40000</f>
        <v>-0</v>
      </c>
      <c r="T32" s="60">
        <f>MIN($T$6/100*G32,150)</f>
        <v>109.9534548</v>
      </c>
      <c r="U32" s="60">
        <f>MIN($U$6/100*G32,200)</f>
        <v>137.4418185</v>
      </c>
      <c r="V32" s="60">
        <f>MIN($V$6/100*G32,250)</f>
        <v>183.255758</v>
      </c>
      <c r="W32" s="60">
        <v>0.2</v>
      </c>
      <c r="X32" s="60">
        <v>0.2</v>
      </c>
      <c r="Y32" s="60">
        <v>0.6</v>
      </c>
      <c r="Z32" s="67">
        <f>IF(AND(D32&lt;49.85,H32&gt;0),$C$2*ABS(H32)/40000,(SUMPRODUCT(--(H32&gt;$T32:$V32),(H32-$T32:$V32),($W32:$Y32)))*E32/40000)</f>
        <v>0</v>
      </c>
      <c r="AA32" s="67">
        <f>IF(AND(C32&gt;=50.1,H32&lt;0),($A$2)*ABS(H32)/40000,0)</f>
        <v>0.457821968805</v>
      </c>
      <c r="AB32" s="67">
        <f>S32+Z32+AA32</f>
        <v>0.457821968805</v>
      </c>
      <c r="AC32" s="75">
        <f>IF(AB32&gt;=0,AB32,"")</f>
        <v>0.457821968805</v>
      </c>
      <c r="AD32" s="76" t="str">
        <f>IF(AB32&lt;0,AB32,"")</f>
        <v/>
      </c>
      <c r="AE32" s="77"/>
      <c r="AF32" s="84"/>
      <c r="AG32" s="85">
        <f>ROUND((AG31-0.01),2)</f>
        <v>51.24</v>
      </c>
      <c r="AH32" s="87">
        <v>0</v>
      </c>
      <c r="AI32" s="86">
        <v>0</v>
      </c>
    </row>
    <row r="33" spans="1:38" customHeight="1" ht="15.75">
      <c r="A33" s="70">
        <v>0.260416666666667</v>
      </c>
      <c r="B33" s="71">
        <v>0.270833333333334</v>
      </c>
      <c r="C33" s="72">
        <v>50.09</v>
      </c>
      <c r="D33" s="73">
        <f>ROUND(C33,2)</f>
        <v>50.09</v>
      </c>
      <c r="E33" s="60">
        <v>0</v>
      </c>
      <c r="F33" s="60">
        <v>962.58449</v>
      </c>
      <c r="G33" s="61">
        <f>ABS(F33)</f>
        <v>962.58449</v>
      </c>
      <c r="H33" s="74">
        <v>-51.41606</v>
      </c>
      <c r="I33" s="63">
        <f>MAX(H33,-0.12*G33)</f>
        <v>-51.41606</v>
      </c>
      <c r="J33" s="63">
        <f>IF(ABS(G33)&lt;=10,0.5,IF(ABS(G33)&lt;=25,1,IF(ABS(G33)&lt;=100,2,10)))</f>
        <v>10</v>
      </c>
      <c r="K33" s="64">
        <f>IF(H33&lt;-J33,1,0)</f>
        <v>1</v>
      </c>
      <c r="L33" s="64">
        <f>IF(K33=K32,L32+K33,0)</f>
        <v>10</v>
      </c>
      <c r="M33" s="65">
        <f>IF(OR(L33=6,L33=12,L33=18,L33=24,L33=30,L33=36,L33=42,L33=48,L33=54,L33=60,L33=66,L33=72,L33=78,L33=84,L33=90,L33=96),1,0)</f>
        <v>0</v>
      </c>
      <c r="N33" s="65">
        <f>IF(H33&gt;J33,1,0)</f>
        <v>0</v>
      </c>
      <c r="O33" s="65">
        <f>IF(N33=N32,O32+N33,0)</f>
        <v>0</v>
      </c>
      <c r="P33" s="65">
        <f>IF(OR(O33=6,O33=12,O33=18,O33=24,O33=30,O33=36,O33=42,O33=48,O33=54,O33=60,O33=66,O33=72,O33=78,O33=84,O33=90,O33=96),1,0)</f>
        <v>0</v>
      </c>
      <c r="Q33" s="66">
        <f>M33+P33</f>
        <v>0</v>
      </c>
      <c r="R33" s="66">
        <f>Q33*ABS(S33)*0.1</f>
        <v>0</v>
      </c>
      <c r="S33" s="67">
        <f>I33*E33/40000</f>
        <v>-0</v>
      </c>
      <c r="T33" s="60">
        <f>MIN($T$6/100*G33,150)</f>
        <v>115.5101388</v>
      </c>
      <c r="U33" s="60">
        <f>MIN($U$6/100*G33,200)</f>
        <v>144.3876735</v>
      </c>
      <c r="V33" s="60">
        <f>MIN($V$6/100*G33,250)</f>
        <v>192.516898</v>
      </c>
      <c r="W33" s="60">
        <v>0.2</v>
      </c>
      <c r="X33" s="60">
        <v>0.2</v>
      </c>
      <c r="Y33" s="60">
        <v>0.6</v>
      </c>
      <c r="Z33" s="67">
        <f>IF(AND(D33&lt;49.85,H33&gt;0),$C$2*ABS(H33)/40000,(SUMPRODUCT(--(H33&gt;$T33:$V33),(H33-$T33:$V33),($W33:$Y33)))*E33/40000)</f>
        <v>0</v>
      </c>
      <c r="AA33" s="67">
        <f>IF(AND(C33&gt;=50.1,H33&lt;0),($A$2)*ABS(H33)/40000,0)</f>
        <v>0</v>
      </c>
      <c r="AB33" s="67">
        <f>S33+Z33+AA33</f>
        <v>0</v>
      </c>
      <c r="AC33" s="75">
        <f>IF(AB33&gt;=0,AB33,"")</f>
        <v>0</v>
      </c>
      <c r="AD33" s="76" t="str">
        <f>IF(AB33&lt;0,AB33,"")</f>
        <v/>
      </c>
      <c r="AE33" s="77"/>
      <c r="AF33" s="84"/>
      <c r="AG33" s="85">
        <f>ROUND((AG32-0.01),2)</f>
        <v>51.23</v>
      </c>
      <c r="AH33" s="87">
        <v>0</v>
      </c>
      <c r="AI33" s="86">
        <v>0</v>
      </c>
    </row>
    <row r="34" spans="1:38" customHeight="1" ht="15.75">
      <c r="A34" s="70">
        <v>0.270833333333333</v>
      </c>
      <c r="B34" s="71">
        <v>0.28125</v>
      </c>
      <c r="C34" s="72">
        <v>50.06</v>
      </c>
      <c r="D34" s="73">
        <f>ROUND(C34,2)</f>
        <v>50.06</v>
      </c>
      <c r="E34" s="60">
        <v>0</v>
      </c>
      <c r="F34" s="60">
        <v>1078.02336</v>
      </c>
      <c r="G34" s="61">
        <f>ABS(F34)</f>
        <v>1078.02336</v>
      </c>
      <c r="H34" s="74">
        <v>-114.23946</v>
      </c>
      <c r="I34" s="63">
        <f>MAX(H34,-0.12*G34)</f>
        <v>-114.23946</v>
      </c>
      <c r="J34" s="63">
        <f>IF(ABS(G34)&lt;=10,0.5,IF(ABS(G34)&lt;=25,1,IF(ABS(G34)&lt;=100,2,10)))</f>
        <v>10</v>
      </c>
      <c r="K34" s="64">
        <f>IF(H34&lt;-J34,1,0)</f>
        <v>1</v>
      </c>
      <c r="L34" s="64">
        <f>IF(K34=K33,L33+K34,0)</f>
        <v>11</v>
      </c>
      <c r="M34" s="65">
        <f>IF(OR(L34=6,L34=12,L34=18,L34=24,L34=30,L34=36,L34=42,L34=48,L34=54,L34=60,L34=66,L34=72,L34=78,L34=84,L34=90,L34=96),1,0)</f>
        <v>0</v>
      </c>
      <c r="N34" s="65">
        <f>IF(H34&gt;J34,1,0)</f>
        <v>0</v>
      </c>
      <c r="O34" s="65">
        <f>IF(N34=N33,O33+N34,0)</f>
        <v>0</v>
      </c>
      <c r="P34" s="65">
        <f>IF(OR(O34=6,O34=12,O34=18,O34=24,O34=30,O34=36,O34=42,O34=48,O34=54,O34=60,O34=66,O34=72,O34=78,O34=84,O34=90,O34=96),1,0)</f>
        <v>0</v>
      </c>
      <c r="Q34" s="66">
        <f>M34+P34</f>
        <v>0</v>
      </c>
      <c r="R34" s="66">
        <f>Q34*ABS(S34)*0.1</f>
        <v>0</v>
      </c>
      <c r="S34" s="67">
        <f>I34*E34/40000</f>
        <v>-0</v>
      </c>
      <c r="T34" s="60">
        <f>MIN($T$6/100*G34,150)</f>
        <v>129.3628032</v>
      </c>
      <c r="U34" s="60">
        <f>MIN($U$6/100*G34,200)</f>
        <v>161.703504</v>
      </c>
      <c r="V34" s="60">
        <f>MIN($V$6/100*G34,250)</f>
        <v>215.604672</v>
      </c>
      <c r="W34" s="60">
        <v>0.2</v>
      </c>
      <c r="X34" s="60">
        <v>0.2</v>
      </c>
      <c r="Y34" s="60">
        <v>0.6</v>
      </c>
      <c r="Z34" s="67">
        <f>IF(AND(D34&lt;49.85,H34&gt;0),$C$2*ABS(H34)/40000,(SUMPRODUCT(--(H34&gt;$T34:$V34),(H34-$T34:$V34),($W34:$Y34)))*E34/40000)</f>
        <v>0</v>
      </c>
      <c r="AA34" s="67">
        <f>IF(AND(C34&gt;=50.1,H34&lt;0),($A$2)*ABS(H34)/40000,0)</f>
        <v>0</v>
      </c>
      <c r="AB34" s="67">
        <f>S34+Z34+AA34</f>
        <v>0</v>
      </c>
      <c r="AC34" s="75">
        <f>IF(AB34&gt;=0,AB34,"")</f>
        <v>0</v>
      </c>
      <c r="AD34" s="76" t="str">
        <f>IF(AB34&lt;0,AB34,"")</f>
        <v/>
      </c>
      <c r="AE34" s="77"/>
      <c r="AF34" s="84"/>
      <c r="AG34" s="85">
        <f>ROUND((AG33-0.01),2)</f>
        <v>51.22</v>
      </c>
      <c r="AH34" s="87">
        <v>0</v>
      </c>
      <c r="AI34" s="86">
        <v>0</v>
      </c>
    </row>
    <row r="35" spans="1:38" customHeight="1" ht="15.75">
      <c r="A35" s="70">
        <v>0.28125</v>
      </c>
      <c r="B35" s="71">
        <v>0.291666666666667</v>
      </c>
      <c r="C35" s="72">
        <v>50.03</v>
      </c>
      <c r="D35" s="73">
        <f>ROUND(C35,2)</f>
        <v>50.03</v>
      </c>
      <c r="E35" s="60">
        <v>110.89</v>
      </c>
      <c r="F35" s="60">
        <v>1036.99376</v>
      </c>
      <c r="G35" s="61">
        <f>ABS(F35)</f>
        <v>1036.99376</v>
      </c>
      <c r="H35" s="74">
        <v>-3.37469</v>
      </c>
      <c r="I35" s="63">
        <f>MAX(H35,-0.12*G35)</f>
        <v>-3.37469</v>
      </c>
      <c r="J35" s="63">
        <f>IF(ABS(G35)&lt;=10,0.5,IF(ABS(G35)&lt;=25,1,IF(ABS(G35)&lt;=100,2,10)))</f>
        <v>10</v>
      </c>
      <c r="K35" s="64">
        <f>IF(H35&lt;-J35,1,0)</f>
        <v>0</v>
      </c>
      <c r="L35" s="64">
        <f>IF(K35=K34,L34+K35,0)</f>
        <v>0</v>
      </c>
      <c r="M35" s="65">
        <f>IF(OR(L35=6,L35=12,L35=18,L35=24,L35=30,L35=36,L35=42,L35=48,L35=54,L35=60,L35=66,L35=72,L35=78,L35=84,L35=90,L35=96),1,0)</f>
        <v>0</v>
      </c>
      <c r="N35" s="65">
        <f>IF(H35&gt;J35,1,0)</f>
        <v>0</v>
      </c>
      <c r="O35" s="65">
        <f>IF(N35=N34,O34+N35,0)</f>
        <v>0</v>
      </c>
      <c r="P35" s="65">
        <f>IF(OR(O35=6,O35=12,O35=18,O35=24,O35=30,O35=36,O35=42,O35=48,O35=54,O35=60,O35=66,O35=72,O35=78,O35=84,O35=90,O35=96),1,0)</f>
        <v>0</v>
      </c>
      <c r="Q35" s="66">
        <f>M35+P35</f>
        <v>0</v>
      </c>
      <c r="R35" s="66">
        <f>Q35*ABS(S35)*0.1</f>
        <v>0</v>
      </c>
      <c r="S35" s="67">
        <f>I35*E35/40000</f>
        <v>-0.0093554843525</v>
      </c>
      <c r="T35" s="60">
        <f>MIN($T$6/100*G35,150)</f>
        <v>124.4392512</v>
      </c>
      <c r="U35" s="60">
        <f>MIN($U$6/100*G35,200)</f>
        <v>155.549064</v>
      </c>
      <c r="V35" s="60">
        <f>MIN($V$6/100*G35,250)</f>
        <v>207.398752</v>
      </c>
      <c r="W35" s="60">
        <v>0.2</v>
      </c>
      <c r="X35" s="60">
        <v>0.2</v>
      </c>
      <c r="Y35" s="60">
        <v>0.6</v>
      </c>
      <c r="Z35" s="67">
        <f>IF(AND(D35&lt;49.85,H35&gt;0),$C$2*ABS(H35)/40000,(SUMPRODUCT(--(H35&gt;$T35:$V35),(H35-$T35:$V35),($W35:$Y35)))*E35/40000)</f>
        <v>0</v>
      </c>
      <c r="AA35" s="67">
        <f>IF(AND(C35&gt;=50.1,H35&lt;0),($A$2)*ABS(H35)/40000,0)</f>
        <v>0</v>
      </c>
      <c r="AB35" s="67">
        <f>S35+Z35+AA35</f>
        <v>-0.0093554843525</v>
      </c>
      <c r="AC35" s="75" t="str">
        <f>IF(AB35&gt;=0,AB35,"")</f>
        <v/>
      </c>
      <c r="AD35" s="76">
        <f>IF(AB35&lt;0,AB35,"")</f>
        <v>-0.0093554843525</v>
      </c>
      <c r="AE35" s="77"/>
      <c r="AF35" s="84"/>
      <c r="AG35" s="85">
        <f>ROUND((AG34-0.01),2)</f>
        <v>51.21</v>
      </c>
      <c r="AH35" s="87">
        <v>0</v>
      </c>
      <c r="AI35" s="86">
        <v>0</v>
      </c>
    </row>
    <row r="36" spans="1:38" customHeight="1" ht="15.75">
      <c r="A36" s="70">
        <v>0.291666666666667</v>
      </c>
      <c r="B36" s="71">
        <v>0.302083333333334</v>
      </c>
      <c r="C36" s="72">
        <v>50.02</v>
      </c>
      <c r="D36" s="73">
        <f>ROUND(C36,2)</f>
        <v>50.02</v>
      </c>
      <c r="E36" s="60">
        <v>166.33</v>
      </c>
      <c r="F36" s="60">
        <v>1212.73376</v>
      </c>
      <c r="G36" s="61">
        <f>ABS(F36)</f>
        <v>1212.73376</v>
      </c>
      <c r="H36" s="74">
        <v>-111.60389</v>
      </c>
      <c r="I36" s="63">
        <f>MAX(H36,-0.12*G36)</f>
        <v>-111.60389</v>
      </c>
      <c r="J36" s="63">
        <f>IF(ABS(G36)&lt;=10,0.5,IF(ABS(G36)&lt;=25,1,IF(ABS(G36)&lt;=100,2,10)))</f>
        <v>10</v>
      </c>
      <c r="K36" s="64">
        <f>IF(H36&lt;-J36,1,0)</f>
        <v>1</v>
      </c>
      <c r="L36" s="64">
        <f>IF(K36=K35,L35+K36,0)</f>
        <v>0</v>
      </c>
      <c r="M36" s="65">
        <f>IF(OR(L36=6,L36=12,L36=18,L36=24,L36=30,L36=36,L36=42,L36=48,L36=54,L36=60,L36=66,L36=72,L36=78,L36=84,L36=90,L36=96),1,0)</f>
        <v>0</v>
      </c>
      <c r="N36" s="65">
        <f>IF(H36&gt;J36,1,0)</f>
        <v>0</v>
      </c>
      <c r="O36" s="65">
        <f>IF(N36=N35,O35+N36,0)</f>
        <v>0</v>
      </c>
      <c r="P36" s="65">
        <f>IF(OR(O36=6,O36=12,O36=18,O36=24,O36=30,O36=36,O36=42,O36=48,O36=54,O36=60,O36=66,O36=72,O36=78,O36=84,O36=90,O36=96),1,0)</f>
        <v>0</v>
      </c>
      <c r="Q36" s="66">
        <f>M36+P36</f>
        <v>0</v>
      </c>
      <c r="R36" s="66">
        <f>Q36*ABS(S36)*0.1</f>
        <v>0</v>
      </c>
      <c r="S36" s="67">
        <f>I36*E36/40000</f>
        <v>-0.4640768755925</v>
      </c>
      <c r="T36" s="60">
        <f>MIN($T$6/100*G36,150)</f>
        <v>145.5280512</v>
      </c>
      <c r="U36" s="60">
        <f>MIN($U$6/100*G36,200)</f>
        <v>181.910064</v>
      </c>
      <c r="V36" s="60">
        <f>MIN($V$6/100*G36,250)</f>
        <v>242.546752</v>
      </c>
      <c r="W36" s="60">
        <v>0.2</v>
      </c>
      <c r="X36" s="60">
        <v>0.2</v>
      </c>
      <c r="Y36" s="60">
        <v>0.6</v>
      </c>
      <c r="Z36" s="67">
        <f>IF(AND(D36&lt;49.85,H36&gt;0),$C$2*ABS(H36)/40000,(SUMPRODUCT(--(H36&gt;$T36:$V36),(H36-$T36:$V36),($W36:$Y36)))*E36/40000)</f>
        <v>0</v>
      </c>
      <c r="AA36" s="67">
        <f>IF(AND(C36&gt;=50.1,H36&lt;0),($A$2)*ABS(H36)/40000,0)</f>
        <v>0</v>
      </c>
      <c r="AB36" s="67">
        <f>S36+Z36+AA36</f>
        <v>-0.4640768755925</v>
      </c>
      <c r="AC36" s="75" t="str">
        <f>IF(AB36&gt;=0,AB36,"")</f>
        <v/>
      </c>
      <c r="AD36" s="76">
        <f>IF(AB36&lt;0,AB36,"")</f>
        <v>-0.4640768755925</v>
      </c>
      <c r="AE36" s="77"/>
      <c r="AF36" s="84"/>
      <c r="AG36" s="85">
        <f>ROUND((AG35-0.01),2)</f>
        <v>51.2</v>
      </c>
      <c r="AH36" s="87">
        <v>0</v>
      </c>
      <c r="AI36" s="86">
        <v>0</v>
      </c>
    </row>
    <row r="37" spans="1:38" customHeight="1" ht="15.75">
      <c r="A37" s="70">
        <v>0.302083333333333</v>
      </c>
      <c r="B37" s="71">
        <v>0.3125</v>
      </c>
      <c r="C37" s="72">
        <v>49.94</v>
      </c>
      <c r="D37" s="73">
        <f>ROUND(C37,2)</f>
        <v>49.94</v>
      </c>
      <c r="E37" s="60">
        <v>473.26</v>
      </c>
      <c r="F37" s="60">
        <v>1315.02408</v>
      </c>
      <c r="G37" s="61">
        <f>ABS(F37)</f>
        <v>1315.02408</v>
      </c>
      <c r="H37" s="74">
        <v>-120.86077</v>
      </c>
      <c r="I37" s="63">
        <f>MAX(H37,-0.12*G37)</f>
        <v>-120.86077</v>
      </c>
      <c r="J37" s="63">
        <f>IF(ABS(G37)&lt;=10,0.5,IF(ABS(G37)&lt;=25,1,IF(ABS(G37)&lt;=100,2,10)))</f>
        <v>10</v>
      </c>
      <c r="K37" s="64">
        <f>IF(H37&lt;-J37,1,0)</f>
        <v>1</v>
      </c>
      <c r="L37" s="64">
        <f>IF(K37=K36,L36+K37,0)</f>
        <v>1</v>
      </c>
      <c r="M37" s="65">
        <f>IF(OR(L37=6,L37=12,L37=18,L37=24,L37=30,L37=36,L37=42,L37=48,L37=54,L37=60,L37=66,L37=72,L37=78,L37=84,L37=90,L37=96),1,0)</f>
        <v>0</v>
      </c>
      <c r="N37" s="65">
        <f>IF(H37&gt;J37,1,0)</f>
        <v>0</v>
      </c>
      <c r="O37" s="65">
        <f>IF(N37=N36,O36+N37,0)</f>
        <v>0</v>
      </c>
      <c r="P37" s="65">
        <f>IF(OR(O37=6,O37=12,O37=18,O37=24,O37=30,O37=36,O37=42,O37=48,O37=54,O37=60,O37=66,O37=72,O37=78,O37=84,O37=90,O37=96),1,0)</f>
        <v>0</v>
      </c>
      <c r="Q37" s="66">
        <f>M37+P37</f>
        <v>0</v>
      </c>
      <c r="R37" s="66">
        <f>Q37*ABS(S37)*0.1</f>
        <v>0</v>
      </c>
      <c r="S37" s="67">
        <f>I37*E37/40000</f>
        <v>-1.429964200255</v>
      </c>
      <c r="T37" s="60">
        <f>MIN($T$6/100*G37,150)</f>
        <v>150</v>
      </c>
      <c r="U37" s="60">
        <f>MIN($U$6/100*G37,200)</f>
        <v>197.253612</v>
      </c>
      <c r="V37" s="60">
        <f>MIN($V$6/100*G37,250)</f>
        <v>250</v>
      </c>
      <c r="W37" s="60">
        <v>0.2</v>
      </c>
      <c r="X37" s="60">
        <v>0.2</v>
      </c>
      <c r="Y37" s="60">
        <v>0.6</v>
      </c>
      <c r="Z37" s="67">
        <f>IF(AND(D37&lt;49.85,H37&gt;0),$C$2*ABS(H37)/40000,(SUMPRODUCT(--(H37&gt;$T37:$V37),(H37-$T37:$V37),($W37:$Y37)))*E37/40000)</f>
        <v>0</v>
      </c>
      <c r="AA37" s="67">
        <f>IF(AND(C37&gt;=50.1,H37&lt;0),($A$2)*ABS(H37)/40000,0)</f>
        <v>0</v>
      </c>
      <c r="AB37" s="67">
        <f>S37+Z37+AA37</f>
        <v>-1.429964200255</v>
      </c>
      <c r="AC37" s="75" t="str">
        <f>IF(AB37&gt;=0,AB37,"")</f>
        <v/>
      </c>
      <c r="AD37" s="76">
        <f>IF(AB37&lt;0,AB37,"")</f>
        <v>-1.429964200255</v>
      </c>
      <c r="AE37" s="77"/>
      <c r="AF37" s="84"/>
      <c r="AG37" s="85">
        <f>ROUND((AG36-0.01),2)</f>
        <v>51.19</v>
      </c>
      <c r="AH37" s="87">
        <v>0</v>
      </c>
      <c r="AI37" s="86">
        <v>0</v>
      </c>
    </row>
    <row r="38" spans="1:38" customHeight="1" ht="15.75">
      <c r="A38" s="70">
        <v>0.3125</v>
      </c>
      <c r="B38" s="71">
        <v>0.322916666666667</v>
      </c>
      <c r="C38" s="72">
        <v>50</v>
      </c>
      <c r="D38" s="73">
        <f>ROUND(C38,2)</f>
        <v>50</v>
      </c>
      <c r="E38" s="60">
        <v>277.22</v>
      </c>
      <c r="F38" s="60">
        <v>1380.76272</v>
      </c>
      <c r="G38" s="61">
        <f>ABS(F38)</f>
        <v>1380.76272</v>
      </c>
      <c r="H38" s="74">
        <v>-124.06498</v>
      </c>
      <c r="I38" s="63">
        <f>MAX(H38,-0.12*G38)</f>
        <v>-124.06498</v>
      </c>
      <c r="J38" s="63">
        <f>IF(ABS(G38)&lt;=10,0.5,IF(ABS(G38)&lt;=25,1,IF(ABS(G38)&lt;=100,2,10)))</f>
        <v>10</v>
      </c>
      <c r="K38" s="64">
        <f>IF(H38&lt;-J38,1,0)</f>
        <v>1</v>
      </c>
      <c r="L38" s="64">
        <f>IF(K38=K37,L37+K38,0)</f>
        <v>2</v>
      </c>
      <c r="M38" s="65">
        <f>IF(OR(L38=6,L38=12,L38=18,L38=24,L38=30,L38=36,L38=42,L38=48,L38=54,L38=60,L38=66,L38=72,L38=78,L38=84,L38=90,L38=96),1,0)</f>
        <v>0</v>
      </c>
      <c r="N38" s="65">
        <f>IF(H38&gt;J38,1,0)</f>
        <v>0</v>
      </c>
      <c r="O38" s="65">
        <f>IF(N38=N37,O37+N38,0)</f>
        <v>0</v>
      </c>
      <c r="P38" s="65">
        <f>IF(OR(O38=6,O38=12,O38=18,O38=24,O38=30,O38=36,O38=42,O38=48,O38=54,O38=60,O38=66,O38=72,O38=78,O38=84,O38=90,O38=96),1,0)</f>
        <v>0</v>
      </c>
      <c r="Q38" s="66">
        <f>M38+P38</f>
        <v>0</v>
      </c>
      <c r="R38" s="66">
        <f>Q38*ABS(S38)*0.1</f>
        <v>0</v>
      </c>
      <c r="S38" s="67">
        <f>I38*E38/40000</f>
        <v>-0.8598323438900001</v>
      </c>
      <c r="T38" s="60">
        <f>MIN($T$6/100*G38,150)</f>
        <v>150</v>
      </c>
      <c r="U38" s="60">
        <f>MIN($U$6/100*G38,200)</f>
        <v>200</v>
      </c>
      <c r="V38" s="60">
        <f>MIN($V$6/100*G38,250)</f>
        <v>250</v>
      </c>
      <c r="W38" s="60">
        <v>0.2</v>
      </c>
      <c r="X38" s="60">
        <v>0.2</v>
      </c>
      <c r="Y38" s="60">
        <v>0.6</v>
      </c>
      <c r="Z38" s="67">
        <f>IF(AND(D38&lt;49.85,H38&gt;0),$C$2*ABS(H38)/40000,(SUMPRODUCT(--(H38&gt;$T38:$V38),(H38-$T38:$V38),($W38:$Y38)))*E38/40000)</f>
        <v>0</v>
      </c>
      <c r="AA38" s="67">
        <f>IF(AND(C38&gt;=50.1,H38&lt;0),($A$2)*ABS(H38)/40000,0)</f>
        <v>0</v>
      </c>
      <c r="AB38" s="67">
        <f>S38+Z38+AA38</f>
        <v>-0.8598323438900001</v>
      </c>
      <c r="AC38" s="75" t="str">
        <f>IF(AB38&gt;=0,AB38,"")</f>
        <v/>
      </c>
      <c r="AD38" s="76">
        <f>IF(AB38&lt;0,AB38,"")</f>
        <v>-0.8598323438900001</v>
      </c>
      <c r="AE38" s="77"/>
      <c r="AF38" s="88"/>
      <c r="AG38" s="85">
        <f>ROUND((AG37-0.01),2)</f>
        <v>51.18</v>
      </c>
      <c r="AH38" s="87">
        <v>0</v>
      </c>
      <c r="AI38" s="86">
        <v>0</v>
      </c>
    </row>
    <row r="39" spans="1:38" customHeight="1" ht="15.75">
      <c r="A39" s="70">
        <v>0.322916666666667</v>
      </c>
      <c r="B39" s="71">
        <v>0.333333333333334</v>
      </c>
      <c r="C39" s="72">
        <v>49.91</v>
      </c>
      <c r="D39" s="73">
        <f>ROUND(C39,2)</f>
        <v>49.91</v>
      </c>
      <c r="E39" s="60">
        <v>571.28</v>
      </c>
      <c r="F39" s="60">
        <v>1425.52048</v>
      </c>
      <c r="G39" s="61">
        <f>ABS(F39)</f>
        <v>1425.52048</v>
      </c>
      <c r="H39" s="74">
        <v>-129.85663</v>
      </c>
      <c r="I39" s="63">
        <f>MAX(H39,-0.12*G39)</f>
        <v>-129.85663</v>
      </c>
      <c r="J39" s="63">
        <f>IF(ABS(G39)&lt;=10,0.5,IF(ABS(G39)&lt;=25,1,IF(ABS(G39)&lt;=100,2,10)))</f>
        <v>10</v>
      </c>
      <c r="K39" s="64">
        <f>IF(H39&lt;-J39,1,0)</f>
        <v>1</v>
      </c>
      <c r="L39" s="64">
        <f>IF(K39=K38,L38+K39,0)</f>
        <v>3</v>
      </c>
      <c r="M39" s="65">
        <f>IF(OR(L39=6,L39=12,L39=18,L39=24,L39=30,L39=36,L39=42,L39=48,L39=54,L39=60,L39=66,L39=72,L39=78,L39=84,L39=90,L39=96),1,0)</f>
        <v>0</v>
      </c>
      <c r="N39" s="65">
        <f>IF(H39&gt;J39,1,0)</f>
        <v>0</v>
      </c>
      <c r="O39" s="65">
        <f>IF(N39=N38,O38+N39,0)</f>
        <v>0</v>
      </c>
      <c r="P39" s="65">
        <f>IF(OR(O39=6,O39=12,O39=18,O39=24,O39=30,O39=36,O39=42,O39=48,O39=54,O39=60,O39=66,O39=72,O39=78,O39=84,O39=90,O39=96),1,0)</f>
        <v>0</v>
      </c>
      <c r="Q39" s="66">
        <f>M39+P39</f>
        <v>0</v>
      </c>
      <c r="R39" s="66">
        <f>Q39*ABS(S39)*0.1</f>
        <v>0</v>
      </c>
      <c r="S39" s="67">
        <f>I39*E39/40000</f>
        <v>-1.85461238966</v>
      </c>
      <c r="T39" s="60">
        <f>MIN($T$6/100*G39,150)</f>
        <v>150</v>
      </c>
      <c r="U39" s="60">
        <f>MIN($U$6/100*G39,200)</f>
        <v>200</v>
      </c>
      <c r="V39" s="60">
        <f>MIN($V$6/100*G39,250)</f>
        <v>250</v>
      </c>
      <c r="W39" s="60">
        <v>0.2</v>
      </c>
      <c r="X39" s="60">
        <v>0.2</v>
      </c>
      <c r="Y39" s="60">
        <v>0.6</v>
      </c>
      <c r="Z39" s="67">
        <f>IF(AND(D39&lt;49.85,H39&gt;0),$C$2*ABS(H39)/40000,(SUMPRODUCT(--(H39&gt;$T39:$V39),(H39-$T39:$V39),($W39:$Y39)))*E39/40000)</f>
        <v>0</v>
      </c>
      <c r="AA39" s="67">
        <f>IF(AND(C39&gt;=50.1,H39&lt;0),($A$2)*ABS(H39)/40000,0)</f>
        <v>0</v>
      </c>
      <c r="AB39" s="67">
        <f>S39+Z39+AA39</f>
        <v>-1.85461238966</v>
      </c>
      <c r="AC39" s="75" t="str">
        <f>IF(AB39&gt;=0,AB39,"")</f>
        <v/>
      </c>
      <c r="AD39" s="76">
        <f>IF(AB39&lt;0,AB39,"")</f>
        <v>-1.85461238966</v>
      </c>
      <c r="AE39" s="77"/>
      <c r="AF39" s="89"/>
      <c r="AG39" s="85">
        <f>ROUND((AG38-0.01),2)</f>
        <v>51.17</v>
      </c>
      <c r="AH39" s="87">
        <v>0</v>
      </c>
      <c r="AI39" s="86">
        <v>0</v>
      </c>
    </row>
    <row r="40" spans="1:38" customHeight="1" ht="15.75">
      <c r="A40" s="70">
        <v>0.333333333333333</v>
      </c>
      <c r="B40" s="71">
        <v>0.34375</v>
      </c>
      <c r="C40" s="72">
        <v>50</v>
      </c>
      <c r="D40" s="73">
        <f>ROUND(C40,2)</f>
        <v>50</v>
      </c>
      <c r="E40" s="60">
        <v>277.22</v>
      </c>
      <c r="F40" s="60">
        <v>1353.18551</v>
      </c>
      <c r="G40" s="61">
        <f>ABS(F40)</f>
        <v>1353.18551</v>
      </c>
      <c r="H40" s="74">
        <v>-39.3644</v>
      </c>
      <c r="I40" s="63">
        <f>MAX(H40,-0.12*G40)</f>
        <v>-39.3644</v>
      </c>
      <c r="J40" s="63">
        <f>IF(ABS(G40)&lt;=10,0.5,IF(ABS(G40)&lt;=25,1,IF(ABS(G40)&lt;=100,2,10)))</f>
        <v>10</v>
      </c>
      <c r="K40" s="64">
        <f>IF(H40&lt;-J40,1,0)</f>
        <v>1</v>
      </c>
      <c r="L40" s="64">
        <f>IF(K40=K39,L39+K40,0)</f>
        <v>4</v>
      </c>
      <c r="M40" s="65">
        <f>IF(OR(L40=6,L40=12,L40=18,L40=24,L40=30,L40=36,L40=42,L40=48,L40=54,L40=60,L40=66,L40=72,L40=78,L40=84,L40=90,L40=96),1,0)</f>
        <v>0</v>
      </c>
      <c r="N40" s="65">
        <f>IF(H40&gt;J40,1,0)</f>
        <v>0</v>
      </c>
      <c r="O40" s="65">
        <f>IF(N40=N39,O39+N40,0)</f>
        <v>0</v>
      </c>
      <c r="P40" s="65">
        <f>IF(OR(O40=6,O40=12,O40=18,O40=24,O40=30,O40=36,O40=42,O40=48,O40=54,O40=60,O40=66,O40=72,O40=78,O40=84,O40=90,O40=96),1,0)</f>
        <v>0</v>
      </c>
      <c r="Q40" s="66">
        <f>M40+P40</f>
        <v>0</v>
      </c>
      <c r="R40" s="66">
        <f>Q40*ABS(S40)*0.1</f>
        <v>0</v>
      </c>
      <c r="S40" s="67">
        <f>I40*E40/40000</f>
        <v>-0.2728149742000001</v>
      </c>
      <c r="T40" s="60">
        <f>MIN($T$6/100*G40,150)</f>
        <v>150</v>
      </c>
      <c r="U40" s="60">
        <f>MIN($U$6/100*G40,200)</f>
        <v>200</v>
      </c>
      <c r="V40" s="60">
        <f>MIN($V$6/100*G40,250)</f>
        <v>250</v>
      </c>
      <c r="W40" s="60">
        <v>0.2</v>
      </c>
      <c r="X40" s="60">
        <v>0.2</v>
      </c>
      <c r="Y40" s="60">
        <v>0.6</v>
      </c>
      <c r="Z40" s="67">
        <f>IF(AND(D40&lt;49.85,H40&gt;0),$C$2*ABS(H40)/40000,(SUMPRODUCT(--(H40&gt;$T40:$V40),(H40-$T40:$V40),($W40:$Y40)))*E40/40000)</f>
        <v>0</v>
      </c>
      <c r="AA40" s="67">
        <f>IF(AND(C40&gt;=50.1,H40&lt;0),($A$2)*ABS(H40)/40000,0)</f>
        <v>0</v>
      </c>
      <c r="AB40" s="67">
        <f>S40+Z40+AA40</f>
        <v>-0.2728149742000001</v>
      </c>
      <c r="AC40" s="75" t="str">
        <f>IF(AB40&gt;=0,AB40,"")</f>
        <v/>
      </c>
      <c r="AD40" s="76">
        <f>IF(AB40&lt;0,AB40,"")</f>
        <v>-0.2728149742000001</v>
      </c>
      <c r="AE40" s="77"/>
      <c r="AF40" s="89"/>
      <c r="AG40" s="85">
        <f>ROUND((AG39-0.01),2)</f>
        <v>51.16</v>
      </c>
      <c r="AH40" s="87">
        <v>0</v>
      </c>
      <c r="AI40" s="86">
        <v>0</v>
      </c>
    </row>
    <row r="41" spans="1:38" customHeight="1" ht="15.75">
      <c r="A41" s="70">
        <v>0.34375</v>
      </c>
      <c r="B41" s="71">
        <v>0.354166666666667</v>
      </c>
      <c r="C41" s="72">
        <v>49.94</v>
      </c>
      <c r="D41" s="73">
        <f>ROUND(C41,2)</f>
        <v>49.94</v>
      </c>
      <c r="E41" s="60">
        <v>473.26</v>
      </c>
      <c r="F41" s="60">
        <v>1368.01351</v>
      </c>
      <c r="G41" s="61">
        <f>ABS(F41)</f>
        <v>1368.01351</v>
      </c>
      <c r="H41" s="74">
        <v>-41.922</v>
      </c>
      <c r="I41" s="63">
        <f>MAX(H41,-0.12*G41)</f>
        <v>-41.922</v>
      </c>
      <c r="J41" s="63">
        <f>IF(ABS(G41)&lt;=10,0.5,IF(ABS(G41)&lt;=25,1,IF(ABS(G41)&lt;=100,2,10)))</f>
        <v>10</v>
      </c>
      <c r="K41" s="64">
        <f>IF(H41&lt;-J41,1,0)</f>
        <v>1</v>
      </c>
      <c r="L41" s="64">
        <f>IF(K41=K40,L40+K41,0)</f>
        <v>5</v>
      </c>
      <c r="M41" s="65">
        <f>IF(OR(L41=6,L41=12,L41=18,L41=24,L41=30,L41=36,L41=42,L41=48,L41=54,L41=60,L41=66,L41=72,L41=78,L41=84,L41=90,L41=96),1,0)</f>
        <v>0</v>
      </c>
      <c r="N41" s="65">
        <f>IF(H41&gt;J41,1,0)</f>
        <v>0</v>
      </c>
      <c r="O41" s="65">
        <f>IF(N41=N40,O40+N41,0)</f>
        <v>0</v>
      </c>
      <c r="P41" s="65">
        <f>IF(OR(O41=6,O41=12,O41=18,O41=24,O41=30,O41=36,O41=42,O41=48,O41=54,O41=60,O41=66,O41=72,O41=78,O41=84,O41=90,O41=96),1,0)</f>
        <v>0</v>
      </c>
      <c r="Q41" s="66">
        <f>M41+P41</f>
        <v>0</v>
      </c>
      <c r="R41" s="66">
        <f>Q41*ABS(S41)*0.1</f>
        <v>0</v>
      </c>
      <c r="S41" s="67">
        <f>I41*E41/40000</f>
        <v>-0.4960001429999999</v>
      </c>
      <c r="T41" s="60">
        <f>MIN($T$6/100*G41,150)</f>
        <v>150</v>
      </c>
      <c r="U41" s="60">
        <f>MIN($U$6/100*G41,200)</f>
        <v>200</v>
      </c>
      <c r="V41" s="60">
        <f>MIN($V$6/100*G41,250)</f>
        <v>250</v>
      </c>
      <c r="W41" s="60">
        <v>0.2</v>
      </c>
      <c r="X41" s="60">
        <v>0.2</v>
      </c>
      <c r="Y41" s="60">
        <v>0.6</v>
      </c>
      <c r="Z41" s="67">
        <f>IF(AND(D41&lt;49.85,H41&gt;0),$C$2*ABS(H41)/40000,(SUMPRODUCT(--(H41&gt;$T41:$V41),(H41-$T41:$V41),($W41:$Y41)))*E41/40000)</f>
        <v>0</v>
      </c>
      <c r="AA41" s="67">
        <f>IF(AND(C41&gt;=50.1,H41&lt;0),($A$2)*ABS(H41)/40000,0)</f>
        <v>0</v>
      </c>
      <c r="AB41" s="67">
        <f>S41+Z41+AA41</f>
        <v>-0.4960001429999999</v>
      </c>
      <c r="AC41" s="75" t="str">
        <f>IF(AB41&gt;=0,AB41,"")</f>
        <v/>
      </c>
      <c r="AD41" s="76">
        <f>IF(AB41&lt;0,AB41,"")</f>
        <v>-0.4960001429999999</v>
      </c>
      <c r="AE41" s="77"/>
      <c r="AF41" s="89"/>
      <c r="AG41" s="85">
        <f>ROUND((AG40-0.01),2)</f>
        <v>51.15</v>
      </c>
      <c r="AH41" s="87">
        <v>0</v>
      </c>
      <c r="AI41" s="86">
        <v>0</v>
      </c>
    </row>
    <row r="42" spans="1:38" customHeight="1" ht="15.75">
      <c r="A42" s="70">
        <v>0.354166666666667</v>
      </c>
      <c r="B42" s="71">
        <v>0.364583333333334</v>
      </c>
      <c r="C42" s="72">
        <v>49.92</v>
      </c>
      <c r="D42" s="73">
        <f>ROUND(C42,2)</f>
        <v>49.92</v>
      </c>
      <c r="E42" s="60">
        <v>538.61</v>
      </c>
      <c r="F42" s="60">
        <v>1269.26604</v>
      </c>
      <c r="G42" s="61">
        <f>ABS(F42)</f>
        <v>1269.26604</v>
      </c>
      <c r="H42" s="74">
        <v>-4.56198</v>
      </c>
      <c r="I42" s="63">
        <f>MAX(H42,-0.12*G42)</f>
        <v>-4.56198</v>
      </c>
      <c r="J42" s="63">
        <f>IF(ABS(G42)&lt;=10,0.5,IF(ABS(G42)&lt;=25,1,IF(ABS(G42)&lt;=100,2,10)))</f>
        <v>10</v>
      </c>
      <c r="K42" s="64">
        <f>IF(H42&lt;-J42,1,0)</f>
        <v>0</v>
      </c>
      <c r="L42" s="64">
        <f>IF(K42=K41,L41+K42,0)</f>
        <v>0</v>
      </c>
      <c r="M42" s="65">
        <f>IF(OR(L42=6,L42=12,L42=18,L42=24,L42=30,L42=36,L42=42,L42=48,L42=54,L42=60,L42=66,L42=72,L42=78,L42=84,L42=90,L42=96),1,0)</f>
        <v>0</v>
      </c>
      <c r="N42" s="65">
        <f>IF(H42&gt;J42,1,0)</f>
        <v>0</v>
      </c>
      <c r="O42" s="65">
        <f>IF(N42=N41,O41+N42,0)</f>
        <v>0</v>
      </c>
      <c r="P42" s="65">
        <f>IF(OR(O42=6,O42=12,O42=18,O42=24,O42=30,O42=36,O42=42,O42=48,O42=54,O42=60,O42=66,O42=72,O42=78,O42=84,O42=90,O42=96),1,0)</f>
        <v>0</v>
      </c>
      <c r="Q42" s="66">
        <f>M42+P42</f>
        <v>0</v>
      </c>
      <c r="R42" s="66">
        <f>Q42*ABS(S42)*0.1</f>
        <v>0</v>
      </c>
      <c r="S42" s="67">
        <f>I42*E42/40000</f>
        <v>-0.06142820119500001</v>
      </c>
      <c r="T42" s="60">
        <f>MIN($T$6/100*G42,150)</f>
        <v>150</v>
      </c>
      <c r="U42" s="60">
        <f>MIN($U$6/100*G42,200)</f>
        <v>190.389906</v>
      </c>
      <c r="V42" s="60">
        <f>MIN($V$6/100*G42,250)</f>
        <v>250</v>
      </c>
      <c r="W42" s="60">
        <v>0.2</v>
      </c>
      <c r="X42" s="60">
        <v>0.2</v>
      </c>
      <c r="Y42" s="60">
        <v>0.6</v>
      </c>
      <c r="Z42" s="67">
        <f>IF(AND(D42&lt;49.85,H42&gt;0),$C$2*ABS(H42)/40000,(SUMPRODUCT(--(H42&gt;$T42:$V42),(H42-$T42:$V42),($W42:$Y42)))*E42/40000)</f>
        <v>0</v>
      </c>
      <c r="AA42" s="67">
        <f>IF(AND(C42&gt;=50.1,H42&lt;0),($A$2)*ABS(H42)/40000,0)</f>
        <v>0</v>
      </c>
      <c r="AB42" s="67">
        <f>S42+Z42+AA42</f>
        <v>-0.06142820119500001</v>
      </c>
      <c r="AC42" s="75" t="str">
        <f>IF(AB42&gt;=0,AB42,"")</f>
        <v/>
      </c>
      <c r="AD42" s="76">
        <f>IF(AB42&lt;0,AB42,"")</f>
        <v>-0.06142820119500001</v>
      </c>
      <c r="AE42" s="77"/>
      <c r="AF42" s="89"/>
      <c r="AG42" s="85">
        <f>ROUND((AG41-0.01),2)</f>
        <v>51.14</v>
      </c>
      <c r="AH42" s="87">
        <v>0</v>
      </c>
      <c r="AI42" s="86">
        <v>0</v>
      </c>
    </row>
    <row r="43" spans="1:38" customHeight="1" ht="15.75">
      <c r="A43" s="70">
        <v>0.364583333333333</v>
      </c>
      <c r="B43" s="71">
        <v>0.375</v>
      </c>
      <c r="C43" s="72">
        <v>49.86</v>
      </c>
      <c r="D43" s="73">
        <f>ROUND(C43,2)</f>
        <v>49.86</v>
      </c>
      <c r="E43" s="60">
        <v>734.65</v>
      </c>
      <c r="F43" s="60">
        <v>1184.51892</v>
      </c>
      <c r="G43" s="61">
        <f>ABS(F43)</f>
        <v>1184.51892</v>
      </c>
      <c r="H43" s="74">
        <v>23.3755</v>
      </c>
      <c r="I43" s="63">
        <f>MAX(H43,-0.12*G43)</f>
        <v>23.3755</v>
      </c>
      <c r="J43" s="63">
        <f>IF(ABS(G43)&lt;=10,0.5,IF(ABS(G43)&lt;=25,1,IF(ABS(G43)&lt;=100,2,10)))</f>
        <v>10</v>
      </c>
      <c r="K43" s="64">
        <f>IF(H43&lt;-J43,1,0)</f>
        <v>0</v>
      </c>
      <c r="L43" s="64">
        <f>IF(K43=K42,L42+K43,0)</f>
        <v>0</v>
      </c>
      <c r="M43" s="65">
        <f>IF(OR(L43=6,L43=12,L43=18,L43=24,L43=30,L43=36,L43=42,L43=48,L43=54,L43=60,L43=66,L43=72,L43=78,L43=84,L43=90,L43=96),1,0)</f>
        <v>0</v>
      </c>
      <c r="N43" s="65">
        <f>IF(H43&gt;J43,1,0)</f>
        <v>1</v>
      </c>
      <c r="O43" s="65">
        <f>IF(N43=N42,O42+N43,0)</f>
        <v>0</v>
      </c>
      <c r="P43" s="65">
        <f>IF(OR(O43=6,O43=12,O43=18,O43=24,O43=30,O43=36,O43=42,O43=48,O43=54,O43=60,O43=66,O43=72,O43=78,O43=84,O43=90,O43=96),1,0)</f>
        <v>0</v>
      </c>
      <c r="Q43" s="66">
        <f>M43+P43</f>
        <v>0</v>
      </c>
      <c r="R43" s="66">
        <f>Q43*ABS(S43)*0.1</f>
        <v>0</v>
      </c>
      <c r="S43" s="67">
        <f>I43*E43/40000</f>
        <v>0.429320276875</v>
      </c>
      <c r="T43" s="60">
        <f>MIN($T$6/100*G43,150)</f>
        <v>142.1422704</v>
      </c>
      <c r="U43" s="60">
        <f>MIN($U$6/100*G43,200)</f>
        <v>177.677838</v>
      </c>
      <c r="V43" s="60">
        <f>MIN($V$6/100*G43,250)</f>
        <v>236.903784</v>
      </c>
      <c r="W43" s="60">
        <v>0.2</v>
      </c>
      <c r="X43" s="60">
        <v>0.2</v>
      </c>
      <c r="Y43" s="60">
        <v>0.6</v>
      </c>
      <c r="Z43" s="67">
        <f>IF(AND(D43&lt;49.85,H43&gt;0),$C$2*ABS(H43)/40000,(SUMPRODUCT(--(H43&gt;$T43:$V43),(H43-$T43:$V43),($W43:$Y43)))*E43/40000)</f>
        <v>0</v>
      </c>
      <c r="AA43" s="67">
        <f>IF(AND(C43&gt;=50.1,H43&lt;0),($A$2)*ABS(H43)/40000,0)</f>
        <v>0</v>
      </c>
      <c r="AB43" s="67">
        <f>S43+Z43+AA43</f>
        <v>0.429320276875</v>
      </c>
      <c r="AC43" s="75">
        <f>IF(AB43&gt;=0,AB43,"")</f>
        <v>0.429320276875</v>
      </c>
      <c r="AD43" s="76" t="str">
        <f>IF(AB43&lt;0,AB43,"")</f>
        <v/>
      </c>
      <c r="AE43" s="77"/>
      <c r="AF43" s="89"/>
      <c r="AG43" s="85">
        <f>ROUND((AG42-0.01),2)</f>
        <v>51.13</v>
      </c>
      <c r="AH43" s="87">
        <v>0</v>
      </c>
      <c r="AI43" s="86">
        <v>0</v>
      </c>
      <c r="AK43" s="90"/>
    </row>
    <row r="44" spans="1:38" customHeight="1" ht="15.75">
      <c r="A44" s="70">
        <v>0.375</v>
      </c>
      <c r="B44" s="71">
        <v>0.385416666666667</v>
      </c>
      <c r="C44" s="72">
        <v>49.92</v>
      </c>
      <c r="D44" s="73">
        <f>ROUND(C44,2)</f>
        <v>49.92</v>
      </c>
      <c r="E44" s="60">
        <v>538.61</v>
      </c>
      <c r="F44" s="60">
        <v>1240.94708</v>
      </c>
      <c r="G44" s="61">
        <f>ABS(F44)</f>
        <v>1240.94708</v>
      </c>
      <c r="H44" s="74">
        <v>-31.61407</v>
      </c>
      <c r="I44" s="63">
        <f>MAX(H44,-0.12*G44)</f>
        <v>-31.61407</v>
      </c>
      <c r="J44" s="63">
        <f>IF(ABS(G44)&lt;=10,0.5,IF(ABS(G44)&lt;=25,1,IF(ABS(G44)&lt;=100,2,10)))</f>
        <v>10</v>
      </c>
      <c r="K44" s="64">
        <f>IF(H44&lt;-J44,1,0)</f>
        <v>1</v>
      </c>
      <c r="L44" s="64">
        <f>IF(K44=K43,L43+K44,0)</f>
        <v>0</v>
      </c>
      <c r="M44" s="65">
        <f>IF(OR(L44=6,L44=12,L44=18,L44=24,L44=30,L44=36,L44=42,L44=48,L44=54,L44=60,L44=66,L44=72,L44=78,L44=84,L44=90,L44=96),1,0)</f>
        <v>0</v>
      </c>
      <c r="N44" s="65">
        <f>IF(H44&gt;J44,1,0)</f>
        <v>0</v>
      </c>
      <c r="O44" s="65">
        <f>IF(N44=N43,O43+N44,0)</f>
        <v>0</v>
      </c>
      <c r="P44" s="65">
        <f>IF(OR(O44=6,O44=12,O44=18,O44=24,O44=30,O44=36,O44=42,O44=48,O44=54,O44=60,O44=66,O44=72,O44=78,O44=84,O44=90,O44=96),1,0)</f>
        <v>0</v>
      </c>
      <c r="Q44" s="66">
        <f>M44+P44</f>
        <v>0</v>
      </c>
      <c r="R44" s="66">
        <f>Q44*ABS(S44)*0.1</f>
        <v>0</v>
      </c>
      <c r="S44" s="67">
        <f>I44*E44/40000</f>
        <v>-0.4256913560675001</v>
      </c>
      <c r="T44" s="60">
        <f>MIN($T$6/100*G44,150)</f>
        <v>148.9136496</v>
      </c>
      <c r="U44" s="60">
        <f>MIN($U$6/100*G44,200)</f>
        <v>186.142062</v>
      </c>
      <c r="V44" s="60">
        <f>MIN($V$6/100*G44,250)</f>
        <v>248.189416</v>
      </c>
      <c r="W44" s="60">
        <v>0.2</v>
      </c>
      <c r="X44" s="60">
        <v>0.2</v>
      </c>
      <c r="Y44" s="60">
        <v>0.6</v>
      </c>
      <c r="Z44" s="67">
        <f>IF(AND(D44&lt;49.85,H44&gt;0),$C$2*ABS(H44)/40000,(SUMPRODUCT(--(H44&gt;$T44:$V44),(H44-$T44:$V44),($W44:$Y44)))*E44/40000)</f>
        <v>0</v>
      </c>
      <c r="AA44" s="67">
        <f>IF(AND(C44&gt;=50.1,H44&lt;0),($A$2)*ABS(H44)/40000,0)</f>
        <v>0</v>
      </c>
      <c r="AB44" s="67">
        <f>S44+Z44+AA44</f>
        <v>-0.4256913560675001</v>
      </c>
      <c r="AC44" s="75" t="str">
        <f>IF(AB44&gt;=0,AB44,"")</f>
        <v/>
      </c>
      <c r="AD44" s="76">
        <f>IF(AB44&lt;0,AB44,"")</f>
        <v>-0.4256913560675001</v>
      </c>
      <c r="AE44" s="77"/>
      <c r="AF44" s="89"/>
      <c r="AG44" s="85">
        <f>ROUND((AG43-0.01),2)</f>
        <v>51.12</v>
      </c>
      <c r="AH44" s="87">
        <v>0</v>
      </c>
      <c r="AI44" s="86">
        <v>0</v>
      </c>
    </row>
    <row r="45" spans="1:38" customHeight="1" ht="15.75">
      <c r="A45" s="70">
        <v>0.385416666666667</v>
      </c>
      <c r="B45" s="71">
        <v>0.395833333333334</v>
      </c>
      <c r="C45" s="72">
        <v>49.97</v>
      </c>
      <c r="D45" s="73">
        <f>ROUND(C45,2)</f>
        <v>49.97</v>
      </c>
      <c r="E45" s="60">
        <v>375.24</v>
      </c>
      <c r="F45" s="60">
        <v>1334.50742</v>
      </c>
      <c r="G45" s="61">
        <f>ABS(F45)</f>
        <v>1334.50742</v>
      </c>
      <c r="H45" s="74">
        <v>-113.79467</v>
      </c>
      <c r="I45" s="63">
        <f>MAX(H45,-0.12*G45)</f>
        <v>-113.79467</v>
      </c>
      <c r="J45" s="63">
        <f>IF(ABS(G45)&lt;=10,0.5,IF(ABS(G45)&lt;=25,1,IF(ABS(G45)&lt;=100,2,10)))</f>
        <v>10</v>
      </c>
      <c r="K45" s="64">
        <f>IF(H45&lt;-J45,1,0)</f>
        <v>1</v>
      </c>
      <c r="L45" s="64">
        <f>IF(K45=K44,L44+K45,0)</f>
        <v>1</v>
      </c>
      <c r="M45" s="65">
        <f>IF(OR(L45=6,L45=12,L45=18,L45=24,L45=30,L45=36,L45=42,L45=48,L45=54,L45=60,L45=66,L45=72,L45=78,L45=84,L45=90,L45=96),1,0)</f>
        <v>0</v>
      </c>
      <c r="N45" s="65">
        <f>IF(H45&gt;J45,1,0)</f>
        <v>0</v>
      </c>
      <c r="O45" s="65">
        <f>IF(N45=N44,O44+N45,0)</f>
        <v>0</v>
      </c>
      <c r="P45" s="65">
        <f>IF(OR(O45=6,O45=12,O45=18,O45=24,O45=30,O45=36,O45=42,O45=48,O45=54,O45=60,O45=66,O45=72,O45=78,O45=84,O45=90,O45=96),1,0)</f>
        <v>0</v>
      </c>
      <c r="Q45" s="66">
        <f>M45+P45</f>
        <v>0</v>
      </c>
      <c r="R45" s="66">
        <f>Q45*ABS(S45)*0.1</f>
        <v>0</v>
      </c>
      <c r="S45" s="67">
        <f>I45*E45/40000</f>
        <v>-1.06750779927</v>
      </c>
      <c r="T45" s="60">
        <f>MIN($T$6/100*G45,150)</f>
        <v>150</v>
      </c>
      <c r="U45" s="60">
        <f>MIN($U$6/100*G45,200)</f>
        <v>200</v>
      </c>
      <c r="V45" s="60">
        <f>MIN($V$6/100*G45,250)</f>
        <v>250</v>
      </c>
      <c r="W45" s="60">
        <v>0.2</v>
      </c>
      <c r="X45" s="60">
        <v>0.2</v>
      </c>
      <c r="Y45" s="60">
        <v>0.6</v>
      </c>
      <c r="Z45" s="67">
        <f>IF(AND(D45&lt;49.85,H45&gt;0),$C$2*ABS(H45)/40000,(SUMPRODUCT(--(H45&gt;$T45:$V45),(H45-$T45:$V45),($W45:$Y45)))*E45/40000)</f>
        <v>0</v>
      </c>
      <c r="AA45" s="67">
        <f>IF(AND(C45&gt;=50.1,H45&lt;0),($A$2)*ABS(H45)/40000,0)</f>
        <v>0</v>
      </c>
      <c r="AB45" s="67">
        <f>S45+Z45+AA45</f>
        <v>-1.06750779927</v>
      </c>
      <c r="AC45" s="75" t="str">
        <f>IF(AB45&gt;=0,AB45,"")</f>
        <v/>
      </c>
      <c r="AD45" s="76">
        <f>IF(AB45&lt;0,AB45,"")</f>
        <v>-1.06750779927</v>
      </c>
      <c r="AE45" s="77"/>
      <c r="AF45" s="89"/>
      <c r="AG45" s="85">
        <f>ROUND((AG44-0.01),2)</f>
        <v>51.11</v>
      </c>
      <c r="AH45" s="87">
        <v>0</v>
      </c>
      <c r="AI45" s="86">
        <v>0</v>
      </c>
    </row>
    <row r="46" spans="1:38" customHeight="1" ht="15.75">
      <c r="A46" s="70">
        <v>0.395833333333333</v>
      </c>
      <c r="B46" s="71">
        <v>0.40625</v>
      </c>
      <c r="C46" s="72">
        <v>50.01</v>
      </c>
      <c r="D46" s="73">
        <f>ROUND(C46,2)</f>
        <v>50.01</v>
      </c>
      <c r="E46" s="60">
        <v>221.78</v>
      </c>
      <c r="F46" s="60">
        <v>1328.43341</v>
      </c>
      <c r="G46" s="61">
        <f>ABS(F46)</f>
        <v>1328.43341</v>
      </c>
      <c r="H46" s="74">
        <v>-92.18301</v>
      </c>
      <c r="I46" s="63">
        <f>MAX(H46,-0.12*G46)</f>
        <v>-92.18301</v>
      </c>
      <c r="J46" s="63">
        <f>IF(ABS(G46)&lt;=10,0.5,IF(ABS(G46)&lt;=25,1,IF(ABS(G46)&lt;=100,2,10)))</f>
        <v>10</v>
      </c>
      <c r="K46" s="64">
        <f>IF(H46&lt;-J46,1,0)</f>
        <v>1</v>
      </c>
      <c r="L46" s="64">
        <f>IF(K46=K45,L45+K46,0)</f>
        <v>2</v>
      </c>
      <c r="M46" s="65">
        <f>IF(OR(L46=6,L46=12,L46=18,L46=24,L46=30,L46=36,L46=42,L46=48,L46=54,L46=60,L46=66,L46=72,L46=78,L46=84,L46=90,L46=96),1,0)</f>
        <v>0</v>
      </c>
      <c r="N46" s="65">
        <f>IF(H46&gt;J46,1,0)</f>
        <v>0</v>
      </c>
      <c r="O46" s="65">
        <f>IF(N46=N45,O45+N46,0)</f>
        <v>0</v>
      </c>
      <c r="P46" s="65">
        <f>IF(OR(O46=6,O46=12,O46=18,O46=24,O46=30,O46=36,O46=42,O46=48,O46=54,O46=60,O46=66,O46=72,O46=78,O46=84,O46=90,O46=96),1,0)</f>
        <v>0</v>
      </c>
      <c r="Q46" s="66">
        <f>M46+P46</f>
        <v>0</v>
      </c>
      <c r="R46" s="66">
        <f>Q46*ABS(S46)*0.1</f>
        <v>0</v>
      </c>
      <c r="S46" s="67">
        <f>I46*E46/40000</f>
        <v>-0.511108698945</v>
      </c>
      <c r="T46" s="60">
        <f>MIN($T$6/100*G46,150)</f>
        <v>150</v>
      </c>
      <c r="U46" s="60">
        <f>MIN($U$6/100*G46,200)</f>
        <v>199.2650115</v>
      </c>
      <c r="V46" s="60">
        <f>MIN($V$6/100*G46,250)</f>
        <v>250</v>
      </c>
      <c r="W46" s="60">
        <v>0.2</v>
      </c>
      <c r="X46" s="60">
        <v>0.2</v>
      </c>
      <c r="Y46" s="60">
        <v>0.6</v>
      </c>
      <c r="Z46" s="67">
        <f>IF(AND(D46&lt;49.85,H46&gt;0),$C$2*ABS(H46)/40000,(SUMPRODUCT(--(H46&gt;$T46:$V46),(H46-$T46:$V46),($W46:$Y46)))*E46/40000)</f>
        <v>0</v>
      </c>
      <c r="AA46" s="67">
        <f>IF(AND(C46&gt;=50.1,H46&lt;0),($A$2)*ABS(H46)/40000,0)</f>
        <v>0</v>
      </c>
      <c r="AB46" s="67">
        <f>S46+Z46+AA46</f>
        <v>-0.511108698945</v>
      </c>
      <c r="AC46" s="75" t="str">
        <f>IF(AB46&gt;=0,AB46,"")</f>
        <v/>
      </c>
      <c r="AD46" s="76">
        <f>IF(AB46&lt;0,AB46,"")</f>
        <v>-0.511108698945</v>
      </c>
      <c r="AE46" s="77"/>
      <c r="AF46" s="89"/>
      <c r="AG46" s="85">
        <f>ROUND((AG45-0.01),2)</f>
        <v>51.1</v>
      </c>
      <c r="AH46" s="87">
        <v>0</v>
      </c>
      <c r="AI46" s="86">
        <v>0</v>
      </c>
    </row>
    <row r="47" spans="1:38" customHeight="1" ht="15.75">
      <c r="A47" s="70">
        <v>0.40625</v>
      </c>
      <c r="B47" s="71">
        <v>0.416666666666667</v>
      </c>
      <c r="C47" s="72">
        <v>50.04</v>
      </c>
      <c r="D47" s="73">
        <f>ROUND(C47,2)</f>
        <v>50.04</v>
      </c>
      <c r="E47" s="60">
        <v>55.44</v>
      </c>
      <c r="F47" s="60">
        <v>1329.91901</v>
      </c>
      <c r="G47" s="61">
        <f>ABS(F47)</f>
        <v>1329.91901</v>
      </c>
      <c r="H47" s="74">
        <v>-66.67354</v>
      </c>
      <c r="I47" s="63">
        <f>MAX(H47,-0.12*G47)</f>
        <v>-66.67354</v>
      </c>
      <c r="J47" s="63">
        <f>IF(ABS(G47)&lt;=10,0.5,IF(ABS(G47)&lt;=25,1,IF(ABS(G47)&lt;=100,2,10)))</f>
        <v>10</v>
      </c>
      <c r="K47" s="64">
        <f>IF(H47&lt;-J47,1,0)</f>
        <v>1</v>
      </c>
      <c r="L47" s="64">
        <f>IF(K47=K46,L46+K47,0)</f>
        <v>3</v>
      </c>
      <c r="M47" s="65">
        <f>IF(OR(L47=6,L47=12,L47=18,L47=24,L47=30,L47=36,L47=42,L47=48,L47=54,L47=60,L47=66,L47=72,L47=78,L47=84,L47=90,L47=96),1,0)</f>
        <v>0</v>
      </c>
      <c r="N47" s="65">
        <f>IF(H47&gt;J47,1,0)</f>
        <v>0</v>
      </c>
      <c r="O47" s="65">
        <f>IF(N47=N46,O46+N47,0)</f>
        <v>0</v>
      </c>
      <c r="P47" s="65">
        <f>IF(OR(O47=6,O47=12,O47=18,O47=24,O47=30,O47=36,O47=42,O47=48,O47=54,O47=60,O47=66,O47=72,O47=78,O47=84,O47=90,O47=96),1,0)</f>
        <v>0</v>
      </c>
      <c r="Q47" s="66">
        <f>M47+P47</f>
        <v>0</v>
      </c>
      <c r="R47" s="66">
        <f>Q47*ABS(S47)*0.1</f>
        <v>0</v>
      </c>
      <c r="S47" s="67">
        <f>I47*E47/40000</f>
        <v>-0.09240952644</v>
      </c>
      <c r="T47" s="60">
        <f>MIN($T$6/100*G47,150)</f>
        <v>150</v>
      </c>
      <c r="U47" s="60">
        <f>MIN($U$6/100*G47,200)</f>
        <v>199.4878515</v>
      </c>
      <c r="V47" s="60">
        <f>MIN($V$6/100*G47,250)</f>
        <v>250</v>
      </c>
      <c r="W47" s="60">
        <v>0.2</v>
      </c>
      <c r="X47" s="60">
        <v>0.2</v>
      </c>
      <c r="Y47" s="60">
        <v>0.6</v>
      </c>
      <c r="Z47" s="67">
        <f>IF(AND(D47&lt;49.85,H47&gt;0),$C$2*ABS(H47)/40000,(SUMPRODUCT(--(H47&gt;$T47:$V47),(H47-$T47:$V47),($W47:$Y47)))*E47/40000)</f>
        <v>0</v>
      </c>
      <c r="AA47" s="67">
        <f>IF(AND(C47&gt;=50.1,H47&lt;0),($A$2)*ABS(H47)/40000,0)</f>
        <v>0</v>
      </c>
      <c r="AB47" s="67">
        <f>S47+Z47+AA47</f>
        <v>-0.09240952644</v>
      </c>
      <c r="AC47" s="75" t="str">
        <f>IF(AB47&gt;=0,AB47,"")</f>
        <v/>
      </c>
      <c r="AD47" s="76">
        <f>IF(AB47&lt;0,AB47,"")</f>
        <v>-0.09240952644</v>
      </c>
      <c r="AE47" s="77"/>
      <c r="AF47" s="89"/>
      <c r="AG47" s="85">
        <f>ROUND((AG46-0.01),2)</f>
        <v>51.09</v>
      </c>
      <c r="AH47" s="87">
        <v>0</v>
      </c>
      <c r="AI47" s="86">
        <v>0</v>
      </c>
    </row>
    <row r="48" spans="1:38" customHeight="1" ht="15.75">
      <c r="A48" s="70">
        <v>0.416666666666667</v>
      </c>
      <c r="B48" s="71">
        <v>0.427083333333334</v>
      </c>
      <c r="C48" s="72">
        <v>50.07</v>
      </c>
      <c r="D48" s="73">
        <f>ROUND(C48,2)</f>
        <v>50.07</v>
      </c>
      <c r="E48" s="60">
        <v>0</v>
      </c>
      <c r="F48" s="60">
        <v>1281.75925</v>
      </c>
      <c r="G48" s="61">
        <f>ABS(F48)</f>
        <v>1281.75925</v>
      </c>
      <c r="H48" s="74">
        <v>5.00025</v>
      </c>
      <c r="I48" s="63">
        <f>MAX(H48,-0.12*G48)</f>
        <v>5.00025</v>
      </c>
      <c r="J48" s="63">
        <f>IF(ABS(G48)&lt;=10,0.5,IF(ABS(G48)&lt;=25,1,IF(ABS(G48)&lt;=100,2,10)))</f>
        <v>10</v>
      </c>
      <c r="K48" s="64">
        <f>IF(H48&lt;-J48,1,0)</f>
        <v>0</v>
      </c>
      <c r="L48" s="64">
        <f>IF(K48=K47,L47+K48,0)</f>
        <v>0</v>
      </c>
      <c r="M48" s="65">
        <f>IF(OR(L48=6,L48=12,L48=18,L48=24,L48=30,L48=36,L48=42,L48=48,L48=54,L48=60,L48=66,L48=72,L48=78,L48=84,L48=90,L48=96),1,0)</f>
        <v>0</v>
      </c>
      <c r="N48" s="65">
        <f>IF(H48&gt;J48,1,0)</f>
        <v>0</v>
      </c>
      <c r="O48" s="65">
        <f>IF(N48=N47,O47+N48,0)</f>
        <v>0</v>
      </c>
      <c r="P48" s="65">
        <f>IF(OR(O48=6,O48=12,O48=18,O48=24,O48=30,O48=36,O48=42,O48=48,O48=54,O48=60,O48=66,O48=72,O48=78,O48=84,O48=90,O48=96),1,0)</f>
        <v>0</v>
      </c>
      <c r="Q48" s="66">
        <f>M48+P48</f>
        <v>0</v>
      </c>
      <c r="R48" s="66">
        <f>Q48*ABS(S48)*0.1</f>
        <v>0</v>
      </c>
      <c r="S48" s="67">
        <f>I48*E48/40000</f>
        <v>0</v>
      </c>
      <c r="T48" s="60">
        <f>MIN($T$6/100*G48,150)</f>
        <v>150</v>
      </c>
      <c r="U48" s="60">
        <f>MIN($U$6/100*G48,200)</f>
        <v>192.2638875</v>
      </c>
      <c r="V48" s="60">
        <f>MIN($V$6/100*G48,250)</f>
        <v>250</v>
      </c>
      <c r="W48" s="60">
        <v>0.2</v>
      </c>
      <c r="X48" s="60">
        <v>0.2</v>
      </c>
      <c r="Y48" s="60">
        <v>0.6</v>
      </c>
      <c r="Z48" s="67">
        <f>IF(AND(D48&lt;49.85,H48&gt;0),$C$2*ABS(H48)/40000,(SUMPRODUCT(--(H48&gt;$T48:$V48),(H48-$T48:$V48),($W48:$Y48)))*E48/40000)</f>
        <v>0</v>
      </c>
      <c r="AA48" s="67">
        <f>IF(AND(C48&gt;=50.1,H48&lt;0),($A$2)*ABS(H48)/40000,0)</f>
        <v>0</v>
      </c>
      <c r="AB48" s="67">
        <f>S48+Z48+AA48</f>
        <v>0</v>
      </c>
      <c r="AC48" s="75">
        <f>IF(AB48&gt;=0,AB48,"")</f>
        <v>0</v>
      </c>
      <c r="AD48" s="76" t="str">
        <f>IF(AB48&lt;0,AB48,"")</f>
        <v/>
      </c>
      <c r="AE48" s="77"/>
      <c r="AF48" s="89"/>
      <c r="AG48" s="85">
        <f>ROUND((AG47-0.01),2)</f>
        <v>51.08</v>
      </c>
      <c r="AH48" s="87">
        <v>0</v>
      </c>
      <c r="AI48" s="86">
        <v>0</v>
      </c>
    </row>
    <row r="49" spans="1:38" customHeight="1" ht="15.75">
      <c r="A49" s="70">
        <v>0.427083333333333</v>
      </c>
      <c r="B49" s="71">
        <v>0.4375</v>
      </c>
      <c r="C49" s="72">
        <v>50.03</v>
      </c>
      <c r="D49" s="73">
        <f>ROUND(C49,2)</f>
        <v>50.03</v>
      </c>
      <c r="E49" s="60">
        <v>110.89</v>
      </c>
      <c r="F49" s="60">
        <v>1220.42333</v>
      </c>
      <c r="G49" s="61">
        <f>ABS(F49)</f>
        <v>1220.42333</v>
      </c>
      <c r="H49" s="74">
        <v>31.93252</v>
      </c>
      <c r="I49" s="63">
        <f>MAX(H49,-0.12*G49)</f>
        <v>31.93252</v>
      </c>
      <c r="J49" s="63">
        <f>IF(ABS(G49)&lt;=10,0.5,IF(ABS(G49)&lt;=25,1,IF(ABS(G49)&lt;=100,2,10)))</f>
        <v>10</v>
      </c>
      <c r="K49" s="64">
        <f>IF(H49&lt;-J49,1,0)</f>
        <v>0</v>
      </c>
      <c r="L49" s="64">
        <f>IF(K49=K48,L48+K49,0)</f>
        <v>0</v>
      </c>
      <c r="M49" s="65">
        <f>IF(OR(L49=6,L49=12,L49=18,L49=24,L49=30,L49=36,L49=42,L49=48,L49=54,L49=60,L49=66,L49=72,L49=78,L49=84,L49=90,L49=96),1,0)</f>
        <v>0</v>
      </c>
      <c r="N49" s="65">
        <f>IF(H49&gt;J49,1,0)</f>
        <v>1</v>
      </c>
      <c r="O49" s="65">
        <f>IF(N49=N48,O48+N49,0)</f>
        <v>0</v>
      </c>
      <c r="P49" s="65">
        <f>IF(OR(O49=6,O49=12,O49=18,O49=24,O49=30,O49=36,O49=42,O49=48,O49=54,O49=60,O49=66,O49=72,O49=78,O49=84,O49=90,O49=96),1,0)</f>
        <v>0</v>
      </c>
      <c r="Q49" s="66">
        <f>M49+P49</f>
        <v>0</v>
      </c>
      <c r="R49" s="66">
        <f>Q49*ABS(S49)*0.1</f>
        <v>0</v>
      </c>
      <c r="S49" s="67">
        <f>I49*E49/40000</f>
        <v>0.08852492856999999</v>
      </c>
      <c r="T49" s="60">
        <f>MIN($T$6/100*G49,150)</f>
        <v>146.4507996</v>
      </c>
      <c r="U49" s="60">
        <f>MIN($U$6/100*G49,200)</f>
        <v>183.0634995</v>
      </c>
      <c r="V49" s="60">
        <f>MIN($V$6/100*G49,250)</f>
        <v>244.084666</v>
      </c>
      <c r="W49" s="60">
        <v>0.2</v>
      </c>
      <c r="X49" s="60">
        <v>0.2</v>
      </c>
      <c r="Y49" s="60">
        <v>0.6</v>
      </c>
      <c r="Z49" s="67">
        <f>IF(AND(D49&lt;49.85,H49&gt;0),$C$2*ABS(H49)/40000,(SUMPRODUCT(--(H49&gt;$T49:$V49),(H49-$T49:$V49),($W49:$Y49)))*E49/40000)</f>
        <v>0</v>
      </c>
      <c r="AA49" s="67">
        <f>IF(AND(C49&gt;=50.1,H49&lt;0),($A$2)*ABS(H49)/40000,0)</f>
        <v>0</v>
      </c>
      <c r="AB49" s="67">
        <f>S49+Z49+AA49</f>
        <v>0.08852492856999999</v>
      </c>
      <c r="AC49" s="75">
        <f>IF(AB49&gt;=0,AB49,"")</f>
        <v>0.08852492856999999</v>
      </c>
      <c r="AD49" s="76" t="str">
        <f>IF(AB49&lt;0,AB49,"")</f>
        <v/>
      </c>
      <c r="AE49" s="77"/>
      <c r="AF49" s="89"/>
      <c r="AG49" s="91">
        <f>ROUND((AG48-0.01),2)</f>
        <v>51.07</v>
      </c>
      <c r="AH49" s="87">
        <v>0</v>
      </c>
      <c r="AI49" s="86">
        <v>0</v>
      </c>
    </row>
    <row r="50" spans="1:38" customHeight="1" ht="15.75">
      <c r="A50" s="70">
        <v>0.4375</v>
      </c>
      <c r="B50" s="71">
        <v>0.447916666666667</v>
      </c>
      <c r="C50" s="72">
        <v>50.01</v>
      </c>
      <c r="D50" s="73">
        <f>ROUND(C50,2)</f>
        <v>50.01</v>
      </c>
      <c r="E50" s="60">
        <v>221.78</v>
      </c>
      <c r="F50" s="60">
        <v>1324.05928</v>
      </c>
      <c r="G50" s="61">
        <f>ABS(F50)</f>
        <v>1324.05928</v>
      </c>
      <c r="H50" s="74">
        <v>-75.69799999999999</v>
      </c>
      <c r="I50" s="63">
        <f>MAX(H50,-0.12*G50)</f>
        <v>-75.69799999999999</v>
      </c>
      <c r="J50" s="63">
        <f>IF(ABS(G50)&lt;=10,0.5,IF(ABS(G50)&lt;=25,1,IF(ABS(G50)&lt;=100,2,10)))</f>
        <v>10</v>
      </c>
      <c r="K50" s="64">
        <f>IF(H50&lt;-J50,1,0)</f>
        <v>1</v>
      </c>
      <c r="L50" s="64">
        <f>IF(K50=K49,L49+K50,0)</f>
        <v>0</v>
      </c>
      <c r="M50" s="65">
        <f>IF(OR(L50=6,L50=12,L50=18,L50=24,L50=30,L50=36,L50=42,L50=48,L50=54,L50=60,L50=66,L50=72,L50=78,L50=84,L50=90,L50=96),1,0)</f>
        <v>0</v>
      </c>
      <c r="N50" s="65">
        <f>IF(H50&gt;J50,1,0)</f>
        <v>0</v>
      </c>
      <c r="O50" s="65">
        <f>IF(N50=N49,O49+N50,0)</f>
        <v>0</v>
      </c>
      <c r="P50" s="65">
        <f>IF(OR(O50=6,O50=12,O50=18,O50=24,O50=30,O50=36,O50=42,O50=48,O50=54,O50=60,O50=66,O50=72,O50=78,O50=84,O50=90,O50=96),1,0)</f>
        <v>0</v>
      </c>
      <c r="Q50" s="66">
        <f>M50+P50</f>
        <v>0</v>
      </c>
      <c r="R50" s="66">
        <f>Q50*ABS(S50)*0.1</f>
        <v>0</v>
      </c>
      <c r="S50" s="67">
        <f>I50*E50/40000</f>
        <v>-0.419707561</v>
      </c>
      <c r="T50" s="60">
        <f>MIN($T$6/100*G50,150)</f>
        <v>150</v>
      </c>
      <c r="U50" s="60">
        <f>MIN($U$6/100*G50,200)</f>
        <v>198.608892</v>
      </c>
      <c r="V50" s="60">
        <f>MIN($V$6/100*G50,250)</f>
        <v>250</v>
      </c>
      <c r="W50" s="60">
        <v>0.2</v>
      </c>
      <c r="X50" s="60">
        <v>0.2</v>
      </c>
      <c r="Y50" s="60">
        <v>0.6</v>
      </c>
      <c r="Z50" s="67">
        <f>IF(AND(D50&lt;49.85,H50&gt;0),$C$2*ABS(H50)/40000,(SUMPRODUCT(--(H50&gt;$T50:$V50),(H50-$T50:$V50),($W50:$Y50)))*E50/40000)</f>
        <v>0</v>
      </c>
      <c r="AA50" s="67">
        <f>IF(AND(C50&gt;=50.1,H50&lt;0),($A$2)*ABS(H50)/40000,0)</f>
        <v>0</v>
      </c>
      <c r="AB50" s="67">
        <f>S50+Z50+AA50</f>
        <v>-0.419707561</v>
      </c>
      <c r="AC50" s="75" t="str">
        <f>IF(AB50&gt;=0,AB50,"")</f>
        <v/>
      </c>
      <c r="AD50" s="76">
        <f>IF(AB50&lt;0,AB50,"")</f>
        <v>-0.419707561</v>
      </c>
      <c r="AE50" s="77"/>
      <c r="AF50" s="89"/>
      <c r="AG50" s="92">
        <f>ROUND((AG49-0.01),2)</f>
        <v>51.06</v>
      </c>
      <c r="AH50" s="93">
        <v>0</v>
      </c>
      <c r="AI50" s="86">
        <v>0</v>
      </c>
    </row>
    <row r="51" spans="1:38" customHeight="1" ht="15.75">
      <c r="A51" s="70">
        <v>0.447916666666667</v>
      </c>
      <c r="B51" s="71">
        <v>0.458333333333334</v>
      </c>
      <c r="C51" s="72">
        <v>49.99</v>
      </c>
      <c r="D51" s="73">
        <f>ROUND(C51,2)</f>
        <v>49.99</v>
      </c>
      <c r="E51" s="60">
        <v>309.89</v>
      </c>
      <c r="F51" s="60">
        <v>1192.00724</v>
      </c>
      <c r="G51" s="61">
        <f>ABS(F51)</f>
        <v>1192.00724</v>
      </c>
      <c r="H51" s="74">
        <v>34.28917</v>
      </c>
      <c r="I51" s="63">
        <f>MAX(H51,-0.12*G51)</f>
        <v>34.28917</v>
      </c>
      <c r="J51" s="63">
        <f>IF(ABS(G51)&lt;=10,0.5,IF(ABS(G51)&lt;=25,1,IF(ABS(G51)&lt;=100,2,10)))</f>
        <v>10</v>
      </c>
      <c r="K51" s="64">
        <f>IF(H51&lt;-J51,1,0)</f>
        <v>0</v>
      </c>
      <c r="L51" s="64">
        <f>IF(K51=K50,L50+K51,0)</f>
        <v>0</v>
      </c>
      <c r="M51" s="65">
        <f>IF(OR(L51=6,L51=12,L51=18,L51=24,L51=30,L51=36,L51=42,L51=48,L51=54,L51=60,L51=66,L51=72,L51=78,L51=84,L51=90,L51=96),1,0)</f>
        <v>0</v>
      </c>
      <c r="N51" s="65">
        <f>IF(H51&gt;J51,1,0)</f>
        <v>1</v>
      </c>
      <c r="O51" s="65">
        <f>IF(N51=N50,O50+N51,0)</f>
        <v>0</v>
      </c>
      <c r="P51" s="65">
        <f>IF(OR(O51=6,O51=12,O51=18,O51=24,O51=30,O51=36,O51=42,O51=48,O51=54,O51=60,O51=66,O51=72,O51=78,O51=84,O51=90,O51=96),1,0)</f>
        <v>0</v>
      </c>
      <c r="Q51" s="66">
        <f>M51+P51</f>
        <v>0</v>
      </c>
      <c r="R51" s="66">
        <f>Q51*ABS(S51)*0.1</f>
        <v>0</v>
      </c>
      <c r="S51" s="67">
        <f>I51*E51/40000</f>
        <v>0.2656467722825</v>
      </c>
      <c r="T51" s="60">
        <f>MIN($T$6/100*G51,150)</f>
        <v>143.0408688</v>
      </c>
      <c r="U51" s="60">
        <f>MIN($U$6/100*G51,200)</f>
        <v>178.801086</v>
      </c>
      <c r="V51" s="60">
        <f>MIN($V$6/100*G51,250)</f>
        <v>238.401448</v>
      </c>
      <c r="W51" s="60">
        <v>0.2</v>
      </c>
      <c r="X51" s="60">
        <v>0.2</v>
      </c>
      <c r="Y51" s="60">
        <v>0.6</v>
      </c>
      <c r="Z51" s="67">
        <f>IF(AND(D51&lt;49.85,H51&gt;0),$C$2*ABS(H51)/40000,(SUMPRODUCT(--(H51&gt;$T51:$V51),(H51-$T51:$V51),($W51:$Y51)))*E51/40000)</f>
        <v>0</v>
      </c>
      <c r="AA51" s="67">
        <f>IF(AND(C51&gt;=50.1,H51&lt;0),($A$2)*ABS(H51)/40000,0)</f>
        <v>0</v>
      </c>
      <c r="AB51" s="67">
        <f>S51+Z51+AA51</f>
        <v>0.2656467722825</v>
      </c>
      <c r="AC51" s="75">
        <f>IF(AB51&gt;=0,AB51,"")</f>
        <v>0.2656467722825</v>
      </c>
      <c r="AD51" s="76" t="str">
        <f>IF(AB51&lt;0,AB51,"")</f>
        <v/>
      </c>
      <c r="AE51" s="77"/>
      <c r="AF51" s="89"/>
      <c r="AG51" s="92">
        <f>ROUND((AG50-0.01),2)</f>
        <v>51.05</v>
      </c>
      <c r="AH51" s="93">
        <v>0</v>
      </c>
      <c r="AI51" s="86">
        <v>0</v>
      </c>
    </row>
    <row r="52" spans="1:38" customHeight="1" ht="15.75">
      <c r="A52" s="70">
        <v>0.458333333333333</v>
      </c>
      <c r="B52" s="71">
        <v>0.46875</v>
      </c>
      <c r="C52" s="72">
        <v>49.99</v>
      </c>
      <c r="D52" s="73">
        <f>ROUND(C52,2)</f>
        <v>49.99</v>
      </c>
      <c r="E52" s="60">
        <v>309.89</v>
      </c>
      <c r="F52" s="60">
        <v>1161.37188</v>
      </c>
      <c r="G52" s="61">
        <f>ABS(F52)</f>
        <v>1161.37188</v>
      </c>
      <c r="H52" s="74">
        <v>20.26793</v>
      </c>
      <c r="I52" s="63">
        <f>MAX(H52,-0.12*G52)</f>
        <v>20.26793</v>
      </c>
      <c r="J52" s="63">
        <f>IF(ABS(G52)&lt;=10,0.5,IF(ABS(G52)&lt;=25,1,IF(ABS(G52)&lt;=100,2,10)))</f>
        <v>10</v>
      </c>
      <c r="K52" s="64">
        <f>IF(H52&lt;-J52,1,0)</f>
        <v>0</v>
      </c>
      <c r="L52" s="64">
        <f>IF(K52=K51,L51+K52,0)</f>
        <v>0</v>
      </c>
      <c r="M52" s="65">
        <f>IF(OR(L52=6,L52=12,L52=18,L52=24,L52=30,L52=36,L52=42,L52=48,L52=54,L52=60,L52=66,L52=72,L52=78,L52=84,L52=90,L52=96),1,0)</f>
        <v>0</v>
      </c>
      <c r="N52" s="65">
        <f>IF(H52&gt;J52,1,0)</f>
        <v>1</v>
      </c>
      <c r="O52" s="65">
        <f>IF(N52=N51,O51+N52,0)</f>
        <v>1</v>
      </c>
      <c r="P52" s="65">
        <f>IF(OR(O52=6,O52=12,O52=18,O52=24,O52=30,O52=36,O52=42,O52=48,O52=54,O52=60,O52=66,O52=72,O52=78,O52=84,O52=90,O52=96),1,0)</f>
        <v>0</v>
      </c>
      <c r="Q52" s="66">
        <f>M52+P52</f>
        <v>0</v>
      </c>
      <c r="R52" s="66">
        <f>Q52*ABS(S52)*0.1</f>
        <v>0</v>
      </c>
      <c r="S52" s="67">
        <f>I52*E52/40000</f>
        <v>0.1570207206925</v>
      </c>
      <c r="T52" s="60">
        <f>MIN($T$6/100*G52,150)</f>
        <v>139.3646256</v>
      </c>
      <c r="U52" s="60">
        <f>MIN($U$6/100*G52,200)</f>
        <v>174.205782</v>
      </c>
      <c r="V52" s="60">
        <f>MIN($V$6/100*G52,250)</f>
        <v>232.274376</v>
      </c>
      <c r="W52" s="60">
        <v>0.2</v>
      </c>
      <c r="X52" s="60">
        <v>0.2</v>
      </c>
      <c r="Y52" s="60">
        <v>0.6</v>
      </c>
      <c r="Z52" s="67">
        <f>IF(AND(D52&lt;49.85,H52&gt;0),$C$2*ABS(H52)/40000,(SUMPRODUCT(--(H52&gt;$T52:$V52),(H52-$T52:$V52),($W52:$Y52)))*E52/40000)</f>
        <v>0</v>
      </c>
      <c r="AA52" s="67">
        <f>IF(AND(C52&gt;=50.1,H52&lt;0),($A$2)*ABS(H52)/40000,0)</f>
        <v>0</v>
      </c>
      <c r="AB52" s="67">
        <f>S52+Z52+AA52</f>
        <v>0.1570207206925</v>
      </c>
      <c r="AC52" s="75">
        <f>IF(AB52&gt;=0,AB52,"")</f>
        <v>0.1570207206925</v>
      </c>
      <c r="AD52" s="76" t="str">
        <f>IF(AB52&lt;0,AB52,"")</f>
        <v/>
      </c>
      <c r="AE52" s="77"/>
      <c r="AF52" s="89"/>
      <c r="AG52" s="92">
        <f>ROUND((AG51-0.01),2)</f>
        <v>51.04</v>
      </c>
      <c r="AH52" s="93">
        <v>0</v>
      </c>
      <c r="AI52" s="86">
        <v>0</v>
      </c>
    </row>
    <row r="53" spans="1:38" customHeight="1" ht="15.75">
      <c r="A53" s="70">
        <v>0.46875</v>
      </c>
      <c r="B53" s="71">
        <v>0.479166666666667</v>
      </c>
      <c r="C53" s="72">
        <v>49.97</v>
      </c>
      <c r="D53" s="73">
        <f>ROUND(C53,2)</f>
        <v>49.97</v>
      </c>
      <c r="E53" s="60">
        <v>375.24</v>
      </c>
      <c r="F53" s="60">
        <v>1161.36516</v>
      </c>
      <c r="G53" s="61">
        <f>ABS(F53)</f>
        <v>1161.36516</v>
      </c>
      <c r="H53" s="74">
        <v>-5.36047</v>
      </c>
      <c r="I53" s="63">
        <f>MAX(H53,-0.12*G53)</f>
        <v>-5.36047</v>
      </c>
      <c r="J53" s="63">
        <f>IF(ABS(G53)&lt;=10,0.5,IF(ABS(G53)&lt;=25,1,IF(ABS(G53)&lt;=100,2,10)))</f>
        <v>10</v>
      </c>
      <c r="K53" s="64">
        <f>IF(H53&lt;-J53,1,0)</f>
        <v>0</v>
      </c>
      <c r="L53" s="64">
        <f>IF(K53=K52,L52+K53,0)</f>
        <v>0</v>
      </c>
      <c r="M53" s="65">
        <f>IF(OR(L53=6,L53=12,L53=18,L53=24,L53=30,L53=36,L53=42,L53=48,L53=54,L53=60,L53=66,L53=72,L53=78,L53=84,L53=90,L53=96),1,0)</f>
        <v>0</v>
      </c>
      <c r="N53" s="65">
        <f>IF(H53&gt;J53,1,0)</f>
        <v>0</v>
      </c>
      <c r="O53" s="65">
        <f>IF(N53=N52,O52+N53,0)</f>
        <v>0</v>
      </c>
      <c r="P53" s="65">
        <f>IF(OR(O53=6,O53=12,O53=18,O53=24,O53=30,O53=36,O53=42,O53=48,O53=54,O53=60,O53=66,O53=72,O53=78,O53=84,O53=90,O53=96),1,0)</f>
        <v>0</v>
      </c>
      <c r="Q53" s="66">
        <f>M53+P53</f>
        <v>0</v>
      </c>
      <c r="R53" s="66">
        <f>Q53*ABS(S53)*0.1</f>
        <v>0</v>
      </c>
      <c r="S53" s="67">
        <f>I53*E53/40000</f>
        <v>-0.05028656907</v>
      </c>
      <c r="T53" s="60">
        <f>MIN($T$6/100*G53,150)</f>
        <v>139.3638192</v>
      </c>
      <c r="U53" s="60">
        <f>MIN($U$6/100*G53,200)</f>
        <v>174.204774</v>
      </c>
      <c r="V53" s="60">
        <f>MIN($V$6/100*G53,250)</f>
        <v>232.273032</v>
      </c>
      <c r="W53" s="60">
        <v>0.2</v>
      </c>
      <c r="X53" s="60">
        <v>0.2</v>
      </c>
      <c r="Y53" s="60">
        <v>0.6</v>
      </c>
      <c r="Z53" s="67">
        <f>IF(AND(D53&lt;49.85,H53&gt;0),$C$2*ABS(H53)/40000,(SUMPRODUCT(--(H53&gt;$T53:$V53),(H53-$T53:$V53),($W53:$Y53)))*E53/40000)</f>
        <v>0</v>
      </c>
      <c r="AA53" s="67">
        <f>IF(AND(C53&gt;=50.1,H53&lt;0),($A$2)*ABS(H53)/40000,0)</f>
        <v>0</v>
      </c>
      <c r="AB53" s="67">
        <f>S53+Z53+AA53</f>
        <v>-0.05028656907</v>
      </c>
      <c r="AC53" s="75" t="str">
        <f>IF(AB53&gt;=0,AB53,"")</f>
        <v/>
      </c>
      <c r="AD53" s="76">
        <f>IF(AB53&lt;0,AB53,"")</f>
        <v>-0.05028656907</v>
      </c>
      <c r="AE53" s="77"/>
      <c r="AF53" s="89"/>
      <c r="AG53" s="92">
        <f>ROUND((AG52-0.01),2)</f>
        <v>51.03</v>
      </c>
      <c r="AH53" s="93">
        <v>0</v>
      </c>
      <c r="AI53" s="86">
        <v>0</v>
      </c>
    </row>
    <row r="54" spans="1:38" customHeight="1" ht="15.75">
      <c r="A54" s="70">
        <v>0.479166666666667</v>
      </c>
      <c r="B54" s="71">
        <v>0.489583333333334</v>
      </c>
      <c r="C54" s="72">
        <v>49.96</v>
      </c>
      <c r="D54" s="73">
        <f>ROUND(C54,2)</f>
        <v>49.96</v>
      </c>
      <c r="E54" s="60">
        <v>407.92</v>
      </c>
      <c r="F54" s="60">
        <v>1161.98516</v>
      </c>
      <c r="G54" s="61">
        <f>ABS(F54)</f>
        <v>1161.98516</v>
      </c>
      <c r="H54" s="74">
        <v>-46.31006</v>
      </c>
      <c r="I54" s="63">
        <f>MAX(H54,-0.12*G54)</f>
        <v>-46.31006</v>
      </c>
      <c r="J54" s="63">
        <f>IF(ABS(G54)&lt;=10,0.5,IF(ABS(G54)&lt;=25,1,IF(ABS(G54)&lt;=100,2,10)))</f>
        <v>10</v>
      </c>
      <c r="K54" s="64">
        <f>IF(H54&lt;-J54,1,0)</f>
        <v>1</v>
      </c>
      <c r="L54" s="64">
        <f>IF(K54=K53,L53+K54,0)</f>
        <v>0</v>
      </c>
      <c r="M54" s="65">
        <f>IF(OR(L54=6,L54=12,L54=18,L54=24,L54=30,L54=36,L54=42,L54=48,L54=54,L54=60,L54=66,L54=72,L54=78,L54=84,L54=90,L54=96),1,0)</f>
        <v>0</v>
      </c>
      <c r="N54" s="65">
        <f>IF(H54&gt;J54,1,0)</f>
        <v>0</v>
      </c>
      <c r="O54" s="65">
        <f>IF(N54=N53,O53+N54,0)</f>
        <v>0</v>
      </c>
      <c r="P54" s="65">
        <f>IF(OR(O54=6,O54=12,O54=18,O54=24,O54=30,O54=36,O54=42,O54=48,O54=54,O54=60,O54=66,O54=72,O54=78,O54=84,O54=90,O54=96),1,0)</f>
        <v>0</v>
      </c>
      <c r="Q54" s="66">
        <f>M54+P54</f>
        <v>0</v>
      </c>
      <c r="R54" s="66">
        <f>Q54*ABS(S54)*0.1</f>
        <v>0</v>
      </c>
      <c r="S54" s="67">
        <f>I54*E54/40000</f>
        <v>-0.47226999188</v>
      </c>
      <c r="T54" s="60">
        <f>MIN($T$6/100*G54,150)</f>
        <v>139.4382192</v>
      </c>
      <c r="U54" s="60">
        <f>MIN($U$6/100*G54,200)</f>
        <v>174.297774</v>
      </c>
      <c r="V54" s="60">
        <f>MIN($V$6/100*G54,250)</f>
        <v>232.397032</v>
      </c>
      <c r="W54" s="60">
        <v>0.2</v>
      </c>
      <c r="X54" s="60">
        <v>0.2</v>
      </c>
      <c r="Y54" s="60">
        <v>0.6</v>
      </c>
      <c r="Z54" s="67">
        <f>IF(AND(D54&lt;49.85,H54&gt;0),$C$2*ABS(H54)/40000,(SUMPRODUCT(--(H54&gt;$T54:$V54),(H54-$T54:$V54),($W54:$Y54)))*E54/40000)</f>
        <v>0</v>
      </c>
      <c r="AA54" s="67">
        <f>IF(AND(C54&gt;=50.1,H54&lt;0),($A$2)*ABS(H54)/40000,0)</f>
        <v>0</v>
      </c>
      <c r="AB54" s="67">
        <f>S54+Z54+AA54</f>
        <v>-0.47226999188</v>
      </c>
      <c r="AC54" s="75" t="str">
        <f>IF(AB54&gt;=0,AB54,"")</f>
        <v/>
      </c>
      <c r="AD54" s="76">
        <f>IF(AB54&lt;0,AB54,"")</f>
        <v>-0.47226999188</v>
      </c>
      <c r="AE54" s="77"/>
      <c r="AF54" s="89"/>
      <c r="AG54" s="92">
        <f>ROUND((AG53-0.01),2)</f>
        <v>51.02</v>
      </c>
      <c r="AH54" s="93">
        <v>0</v>
      </c>
      <c r="AI54" s="86">
        <v>0</v>
      </c>
    </row>
    <row r="55" spans="1:38" customHeight="1" ht="15.75">
      <c r="A55" s="70">
        <v>0.489583333333333</v>
      </c>
      <c r="B55" s="71">
        <v>0.5</v>
      </c>
      <c r="C55" s="72">
        <v>50.03</v>
      </c>
      <c r="D55" s="73">
        <f>ROUND(C55,2)</f>
        <v>50.03</v>
      </c>
      <c r="E55" s="60">
        <v>110.89</v>
      </c>
      <c r="F55" s="60">
        <v>1155.00116</v>
      </c>
      <c r="G55" s="61">
        <f>ABS(F55)</f>
        <v>1155.00116</v>
      </c>
      <c r="H55" s="74">
        <v>-65.32916</v>
      </c>
      <c r="I55" s="63">
        <f>MAX(H55,-0.12*G55)</f>
        <v>-65.32916</v>
      </c>
      <c r="J55" s="63">
        <f>IF(ABS(G55)&lt;=10,0.5,IF(ABS(G55)&lt;=25,1,IF(ABS(G55)&lt;=100,2,10)))</f>
        <v>10</v>
      </c>
      <c r="K55" s="64">
        <f>IF(H55&lt;-J55,1,0)</f>
        <v>1</v>
      </c>
      <c r="L55" s="64">
        <f>IF(K55=K54,L54+K55,0)</f>
        <v>1</v>
      </c>
      <c r="M55" s="65">
        <f>IF(OR(L55=6,L55=12,L55=18,L55=24,L55=30,L55=36,L55=42,L55=48,L55=54,L55=60,L55=66,L55=72,L55=78,L55=84,L55=90,L55=96),1,0)</f>
        <v>0</v>
      </c>
      <c r="N55" s="65">
        <f>IF(H55&gt;J55,1,0)</f>
        <v>0</v>
      </c>
      <c r="O55" s="65">
        <f>IF(N55=N54,O54+N55,0)</f>
        <v>0</v>
      </c>
      <c r="P55" s="65">
        <f>IF(OR(O55=6,O55=12,O55=18,O55=24,O55=30,O55=36,O55=42,O55=48,O55=54,O55=60,O55=66,O55=72,O55=78,O55=84,O55=90,O55=96),1,0)</f>
        <v>0</v>
      </c>
      <c r="Q55" s="66">
        <f>M55+P55</f>
        <v>0</v>
      </c>
      <c r="R55" s="66">
        <f>Q55*ABS(S55)*0.1</f>
        <v>0</v>
      </c>
      <c r="S55" s="67">
        <f>I55*E55/40000</f>
        <v>-0.18110876381</v>
      </c>
      <c r="T55" s="60">
        <f>MIN($T$6/100*G55,150)</f>
        <v>138.6001392</v>
      </c>
      <c r="U55" s="60">
        <f>MIN($U$6/100*G55,200)</f>
        <v>173.250174</v>
      </c>
      <c r="V55" s="60">
        <f>MIN($V$6/100*G55,250)</f>
        <v>231.000232</v>
      </c>
      <c r="W55" s="60">
        <v>0.2</v>
      </c>
      <c r="X55" s="60">
        <v>0.2</v>
      </c>
      <c r="Y55" s="60">
        <v>0.6</v>
      </c>
      <c r="Z55" s="67">
        <f>IF(AND(D55&lt;49.85,H55&gt;0),$C$2*ABS(H55)/40000,(SUMPRODUCT(--(H55&gt;$T55:$V55),(H55-$T55:$V55),($W55:$Y55)))*E55/40000)</f>
        <v>0</v>
      </c>
      <c r="AA55" s="67">
        <f>IF(AND(C55&gt;=50.1,H55&lt;0),($A$2)*ABS(H55)/40000,0)</f>
        <v>0</v>
      </c>
      <c r="AB55" s="67">
        <f>S55+Z55+AA55</f>
        <v>-0.18110876381</v>
      </c>
      <c r="AC55" s="75" t="str">
        <f>IF(AB55&gt;=0,AB55,"")</f>
        <v/>
      </c>
      <c r="AD55" s="76">
        <f>IF(AB55&lt;0,AB55,"")</f>
        <v>-0.18110876381</v>
      </c>
      <c r="AE55" s="77"/>
      <c r="AF55" s="89"/>
      <c r="AG55" s="92">
        <f>ROUND((AG54-0.01),2)</f>
        <v>51.01</v>
      </c>
      <c r="AH55" s="93">
        <v>0</v>
      </c>
      <c r="AI55" s="86">
        <v>0</v>
      </c>
    </row>
    <row r="56" spans="1:38" customHeight="1" ht="15.75">
      <c r="A56" s="70">
        <v>0.5</v>
      </c>
      <c r="B56" s="71">
        <v>0.510416666666667</v>
      </c>
      <c r="C56" s="72">
        <v>49.99</v>
      </c>
      <c r="D56" s="73">
        <f>ROUND(C56,2)</f>
        <v>49.99</v>
      </c>
      <c r="E56" s="60">
        <v>309.89</v>
      </c>
      <c r="F56" s="60">
        <v>1146.80436</v>
      </c>
      <c r="G56" s="61">
        <f>ABS(F56)</f>
        <v>1146.80436</v>
      </c>
      <c r="H56" s="74">
        <v>-66.58855</v>
      </c>
      <c r="I56" s="63">
        <f>MAX(H56,-0.12*G56)</f>
        <v>-66.58855</v>
      </c>
      <c r="J56" s="63">
        <f>IF(ABS(G56)&lt;=10,0.5,IF(ABS(G56)&lt;=25,1,IF(ABS(G56)&lt;=100,2,10)))</f>
        <v>10</v>
      </c>
      <c r="K56" s="64">
        <f>IF(H56&lt;-J56,1,0)</f>
        <v>1</v>
      </c>
      <c r="L56" s="64">
        <f>IF(K56=K55,L55+K56,0)</f>
        <v>2</v>
      </c>
      <c r="M56" s="65">
        <f>IF(OR(L56=6,L56=12,L56=18,L56=24,L56=30,L56=36,L56=42,L56=48,L56=54,L56=60,L56=66,L56=72,L56=78,L56=84,L56=90,L56=96),1,0)</f>
        <v>0</v>
      </c>
      <c r="N56" s="65">
        <f>IF(H56&gt;J56,1,0)</f>
        <v>0</v>
      </c>
      <c r="O56" s="65">
        <f>IF(N56=N55,O55+N56,0)</f>
        <v>0</v>
      </c>
      <c r="P56" s="65">
        <f>IF(OR(O56=6,O56=12,O56=18,O56=24,O56=30,O56=36,O56=42,O56=48,O56=54,O56=60,O56=66,O56=72,O56=78,O56=84,O56=90,O56=96),1,0)</f>
        <v>0</v>
      </c>
      <c r="Q56" s="66">
        <f>M56+P56</f>
        <v>0</v>
      </c>
      <c r="R56" s="66">
        <f>Q56*ABS(S56)*0.1</f>
        <v>0</v>
      </c>
      <c r="S56" s="67">
        <f>I56*E56/40000</f>
        <v>-0.5158781439875</v>
      </c>
      <c r="T56" s="60">
        <f>MIN($T$6/100*G56,150)</f>
        <v>137.6165232</v>
      </c>
      <c r="U56" s="60">
        <f>MIN($U$6/100*G56,200)</f>
        <v>172.020654</v>
      </c>
      <c r="V56" s="60">
        <f>MIN($V$6/100*G56,250)</f>
        <v>229.360872</v>
      </c>
      <c r="W56" s="60">
        <v>0.2</v>
      </c>
      <c r="X56" s="60">
        <v>0.2</v>
      </c>
      <c r="Y56" s="60">
        <v>0.6</v>
      </c>
      <c r="Z56" s="67">
        <f>IF(AND(D56&lt;49.85,H56&gt;0),$C$2*ABS(H56)/40000,(SUMPRODUCT(--(H56&gt;$T56:$V56),(H56-$T56:$V56),($W56:$Y56)))*E56/40000)</f>
        <v>0</v>
      </c>
      <c r="AA56" s="67">
        <f>IF(AND(C56&gt;=50.1,H56&lt;0),($A$2)*ABS(H56)/40000,0)</f>
        <v>0</v>
      </c>
      <c r="AB56" s="67">
        <f>S56+Z56+AA56</f>
        <v>-0.5158781439875</v>
      </c>
      <c r="AC56" s="75" t="str">
        <f>IF(AB56&gt;=0,AB56,"")</f>
        <v/>
      </c>
      <c r="AD56" s="76">
        <f>IF(AB56&lt;0,AB56,"")</f>
        <v>-0.5158781439875</v>
      </c>
      <c r="AE56" s="77"/>
      <c r="AF56" s="89"/>
      <c r="AG56" s="92">
        <f>ROUND((AG55-0.01),2)</f>
        <v>51</v>
      </c>
      <c r="AH56" s="93">
        <v>0</v>
      </c>
      <c r="AI56" s="86">
        <v>0</v>
      </c>
    </row>
    <row r="57" spans="1:38" customHeight="1" ht="15.75">
      <c r="A57" s="70">
        <v>0.510416666666667</v>
      </c>
      <c r="B57" s="71">
        <v>0.520833333333334</v>
      </c>
      <c r="C57" s="72">
        <v>49.92</v>
      </c>
      <c r="D57" s="73">
        <f>ROUND(C57,2)</f>
        <v>49.92</v>
      </c>
      <c r="E57" s="60">
        <v>538.61</v>
      </c>
      <c r="F57" s="60">
        <v>1129.72436</v>
      </c>
      <c r="G57" s="61">
        <f>ABS(F57)</f>
        <v>1129.72436</v>
      </c>
      <c r="H57" s="74">
        <v>-72.50427000000001</v>
      </c>
      <c r="I57" s="63">
        <f>MAX(H57,-0.12*G57)</f>
        <v>-72.50427000000001</v>
      </c>
      <c r="J57" s="63">
        <f>IF(ABS(G57)&lt;=10,0.5,IF(ABS(G57)&lt;=25,1,IF(ABS(G57)&lt;=100,2,10)))</f>
        <v>10</v>
      </c>
      <c r="K57" s="64">
        <f>IF(H57&lt;-J57,1,0)</f>
        <v>1</v>
      </c>
      <c r="L57" s="64">
        <f>IF(K57=K56,L56+K57,0)</f>
        <v>3</v>
      </c>
      <c r="M57" s="65">
        <f>IF(OR(L57=6,L57=12,L57=18,L57=24,L57=30,L57=36,L57=42,L57=48,L57=54,L57=60,L57=66,L57=72,L57=78,L57=84,L57=90,L57=96),1,0)</f>
        <v>0</v>
      </c>
      <c r="N57" s="65">
        <f>IF(H57&gt;J57,1,0)</f>
        <v>0</v>
      </c>
      <c r="O57" s="65">
        <f>IF(N57=N56,O56+N57,0)</f>
        <v>0</v>
      </c>
      <c r="P57" s="65">
        <f>IF(OR(O57=6,O57=12,O57=18,O57=24,O57=30,O57=36,O57=42,O57=48,O57=54,O57=60,O57=66,O57=72,O57=78,O57=84,O57=90,O57=96),1,0)</f>
        <v>0</v>
      </c>
      <c r="Q57" s="66">
        <f>M57+P57</f>
        <v>0</v>
      </c>
      <c r="R57" s="66">
        <f>Q57*ABS(S57)*0.1</f>
        <v>0</v>
      </c>
      <c r="S57" s="67">
        <f>I57*E57/40000</f>
        <v>-0.9762881216175001</v>
      </c>
      <c r="T57" s="60">
        <f>MIN($T$6/100*G57,150)</f>
        <v>135.5669232</v>
      </c>
      <c r="U57" s="60">
        <f>MIN($U$6/100*G57,200)</f>
        <v>169.458654</v>
      </c>
      <c r="V57" s="60">
        <f>MIN($V$6/100*G57,250)</f>
        <v>225.944872</v>
      </c>
      <c r="W57" s="60">
        <v>0.2</v>
      </c>
      <c r="X57" s="60">
        <v>0.2</v>
      </c>
      <c r="Y57" s="60">
        <v>0.6</v>
      </c>
      <c r="Z57" s="67">
        <f>IF(AND(D57&lt;49.85,H57&gt;0),$C$2*ABS(H57)/40000,(SUMPRODUCT(--(H57&gt;$T57:$V57),(H57-$T57:$V57),($W57:$Y57)))*E57/40000)</f>
        <v>0</v>
      </c>
      <c r="AA57" s="67">
        <f>IF(AND(C57&gt;=50.1,H57&lt;0),($A$2)*ABS(H57)/40000,0)</f>
        <v>0</v>
      </c>
      <c r="AB57" s="67">
        <f>S57+Z57+AA57</f>
        <v>-0.9762881216175001</v>
      </c>
      <c r="AC57" s="75" t="str">
        <f>IF(AB57&gt;=0,AB57,"")</f>
        <v/>
      </c>
      <c r="AD57" s="76">
        <f>IF(AB57&lt;0,AB57,"")</f>
        <v>-0.9762881216175001</v>
      </c>
      <c r="AE57" s="77"/>
      <c r="AF57" s="89"/>
      <c r="AG57" s="92">
        <f>ROUND((AG56-0.01),2)</f>
        <v>50.99</v>
      </c>
      <c r="AH57" s="93">
        <v>0</v>
      </c>
      <c r="AI57" s="86">
        <v>0</v>
      </c>
    </row>
    <row r="58" spans="1:38" customHeight="1" ht="15.75">
      <c r="A58" s="70">
        <v>0.520833333333333</v>
      </c>
      <c r="B58" s="71">
        <v>0.53125</v>
      </c>
      <c r="C58" s="72">
        <v>50.03</v>
      </c>
      <c r="D58" s="73">
        <f>ROUND(C58,2)</f>
        <v>50.03</v>
      </c>
      <c r="E58" s="60">
        <v>110.89</v>
      </c>
      <c r="F58" s="60">
        <v>1116.4736</v>
      </c>
      <c r="G58" s="61">
        <f>ABS(F58)</f>
        <v>1116.4736</v>
      </c>
      <c r="H58" s="74">
        <v>-62.58496</v>
      </c>
      <c r="I58" s="63">
        <f>MAX(H58,-0.12*G58)</f>
        <v>-62.58496</v>
      </c>
      <c r="J58" s="63">
        <f>IF(ABS(G58)&lt;=10,0.5,IF(ABS(G58)&lt;=25,1,IF(ABS(G58)&lt;=100,2,10)))</f>
        <v>10</v>
      </c>
      <c r="K58" s="64">
        <f>IF(H58&lt;-J58,1,0)</f>
        <v>1</v>
      </c>
      <c r="L58" s="64">
        <f>IF(K58=K57,L57+K58,0)</f>
        <v>4</v>
      </c>
      <c r="M58" s="65">
        <f>IF(OR(L58=6,L58=12,L58=18,L58=24,L58=30,L58=36,L58=42,L58=48,L58=54,L58=60,L58=66,L58=72,L58=78,L58=84,L58=90,L58=96),1,0)</f>
        <v>0</v>
      </c>
      <c r="N58" s="65">
        <f>IF(H58&gt;J58,1,0)</f>
        <v>0</v>
      </c>
      <c r="O58" s="65">
        <f>IF(N58=N57,O57+N58,0)</f>
        <v>0</v>
      </c>
      <c r="P58" s="65">
        <f>IF(OR(O58=6,O58=12,O58=18,O58=24,O58=30,O58=36,O58=42,O58=48,O58=54,O58=60,O58=66,O58=72,O58=78,O58=84,O58=90,O58=96),1,0)</f>
        <v>0</v>
      </c>
      <c r="Q58" s="66">
        <f>M58+P58</f>
        <v>0</v>
      </c>
      <c r="R58" s="66">
        <f>Q58*ABS(S58)*0.1</f>
        <v>0</v>
      </c>
      <c r="S58" s="67">
        <f>I58*E58/40000</f>
        <v>-0.17350115536</v>
      </c>
      <c r="T58" s="60">
        <f>MIN($T$6/100*G58,150)</f>
        <v>133.976832</v>
      </c>
      <c r="U58" s="60">
        <f>MIN($U$6/100*G58,200)</f>
        <v>167.47104</v>
      </c>
      <c r="V58" s="60">
        <f>MIN($V$6/100*G58,250)</f>
        <v>223.29472</v>
      </c>
      <c r="W58" s="60">
        <v>0.2</v>
      </c>
      <c r="X58" s="60">
        <v>0.2</v>
      </c>
      <c r="Y58" s="60">
        <v>0.6</v>
      </c>
      <c r="Z58" s="67">
        <f>IF(AND(D58&lt;49.85,H58&gt;0),$C$2*ABS(H58)/40000,(SUMPRODUCT(--(H58&gt;$T58:$V58),(H58-$T58:$V58),($W58:$Y58)))*E58/40000)</f>
        <v>0</v>
      </c>
      <c r="AA58" s="67">
        <f>IF(AND(C58&gt;=50.1,H58&lt;0),($A$2)*ABS(H58)/40000,0)</f>
        <v>0</v>
      </c>
      <c r="AB58" s="67">
        <f>S58+Z58+AA58</f>
        <v>-0.17350115536</v>
      </c>
      <c r="AC58" s="75" t="str">
        <f>IF(AB58&gt;=0,AB58,"")</f>
        <v/>
      </c>
      <c r="AD58" s="76">
        <f>IF(AB58&lt;0,AB58,"")</f>
        <v>-0.17350115536</v>
      </c>
      <c r="AE58" s="77"/>
      <c r="AF58" s="89"/>
      <c r="AG58" s="92">
        <f>ROUND((AG57-0.01),2)</f>
        <v>50.98</v>
      </c>
      <c r="AH58" s="93">
        <v>0</v>
      </c>
      <c r="AI58" s="86">
        <v>0</v>
      </c>
    </row>
    <row r="59" spans="1:38" customHeight="1" ht="15.75">
      <c r="A59" s="70">
        <v>0.53125</v>
      </c>
      <c r="B59" s="71">
        <v>0.541666666666667</v>
      </c>
      <c r="C59" s="72">
        <v>50</v>
      </c>
      <c r="D59" s="73">
        <f>ROUND(C59,2)</f>
        <v>50</v>
      </c>
      <c r="E59" s="60">
        <v>277.22</v>
      </c>
      <c r="F59" s="60">
        <v>1114.5896</v>
      </c>
      <c r="G59" s="61">
        <f>ABS(F59)</f>
        <v>1114.5896</v>
      </c>
      <c r="H59" s="74">
        <v>-101.6327</v>
      </c>
      <c r="I59" s="63">
        <f>MAX(H59,-0.12*G59)</f>
        <v>-101.6327</v>
      </c>
      <c r="J59" s="63">
        <f>IF(ABS(G59)&lt;=10,0.5,IF(ABS(G59)&lt;=25,1,IF(ABS(G59)&lt;=100,2,10)))</f>
        <v>10</v>
      </c>
      <c r="K59" s="64">
        <f>IF(H59&lt;-J59,1,0)</f>
        <v>1</v>
      </c>
      <c r="L59" s="64">
        <f>IF(K59=K58,L58+K59,0)</f>
        <v>5</v>
      </c>
      <c r="M59" s="65">
        <f>IF(OR(L59=6,L59=12,L59=18,L59=24,L59=30,L59=36,L59=42,L59=48,L59=54,L59=60,L59=66,L59=72,L59=78,L59=84,L59=90,L59=96),1,0)</f>
        <v>0</v>
      </c>
      <c r="N59" s="65">
        <f>IF(H59&gt;J59,1,0)</f>
        <v>0</v>
      </c>
      <c r="O59" s="65">
        <f>IF(N59=N58,O58+N59,0)</f>
        <v>0</v>
      </c>
      <c r="P59" s="65">
        <f>IF(OR(O59=6,O59=12,O59=18,O59=24,O59=30,O59=36,O59=42,O59=48,O59=54,O59=60,O59=66,O59=72,O59=78,O59=84,O59=90,O59=96),1,0)</f>
        <v>0</v>
      </c>
      <c r="Q59" s="66">
        <f>M59+P59</f>
        <v>0</v>
      </c>
      <c r="R59" s="66">
        <f>Q59*ABS(S59)*0.1</f>
        <v>0</v>
      </c>
      <c r="S59" s="67">
        <f>I59*E59/40000</f>
        <v>-0.7043654273500001</v>
      </c>
      <c r="T59" s="60">
        <f>MIN($T$6/100*G59,150)</f>
        <v>133.750752</v>
      </c>
      <c r="U59" s="60">
        <f>MIN($U$6/100*G59,200)</f>
        <v>167.18844</v>
      </c>
      <c r="V59" s="60">
        <f>MIN($V$6/100*G59,250)</f>
        <v>222.91792</v>
      </c>
      <c r="W59" s="60">
        <v>0.2</v>
      </c>
      <c r="X59" s="60">
        <v>0.2</v>
      </c>
      <c r="Y59" s="60">
        <v>0.6</v>
      </c>
      <c r="Z59" s="67">
        <f>IF(AND(D59&lt;49.85,H59&gt;0),$C$2*ABS(H59)/40000,(SUMPRODUCT(--(H59&gt;$T59:$V59),(H59-$T59:$V59),($W59:$Y59)))*E59/40000)</f>
        <v>0</v>
      </c>
      <c r="AA59" s="67">
        <f>IF(AND(C59&gt;=50.1,H59&lt;0),($A$2)*ABS(H59)/40000,0)</f>
        <v>0</v>
      </c>
      <c r="AB59" s="67">
        <f>S59+Z59+AA59</f>
        <v>-0.7043654273500001</v>
      </c>
      <c r="AC59" s="75" t="str">
        <f>IF(AB59&gt;=0,AB59,"")</f>
        <v/>
      </c>
      <c r="AD59" s="76">
        <f>IF(AB59&lt;0,AB59,"")</f>
        <v>-0.7043654273500001</v>
      </c>
      <c r="AE59" s="77"/>
      <c r="AF59" s="89"/>
      <c r="AG59" s="92">
        <f>ROUND((AG58-0.01),2)</f>
        <v>50.97</v>
      </c>
      <c r="AH59" s="93">
        <v>0</v>
      </c>
      <c r="AI59" s="86">
        <v>0</v>
      </c>
    </row>
    <row r="60" spans="1:38" customHeight="1" ht="15.75">
      <c r="A60" s="70">
        <v>0.541666666666667</v>
      </c>
      <c r="B60" s="71">
        <v>0.552083333333334</v>
      </c>
      <c r="C60" s="72">
        <v>50.05</v>
      </c>
      <c r="D60" s="73">
        <f>ROUND(C60,2)</f>
        <v>50.05</v>
      </c>
      <c r="E60" s="60">
        <v>0</v>
      </c>
      <c r="F60" s="60">
        <v>1100.7888</v>
      </c>
      <c r="G60" s="61">
        <f>ABS(F60)</f>
        <v>1100.7888</v>
      </c>
      <c r="H60" s="74">
        <v>-148.72956</v>
      </c>
      <c r="I60" s="63">
        <f>MAX(H60,-0.12*G60)</f>
        <v>-132.094656</v>
      </c>
      <c r="J60" s="63">
        <f>IF(ABS(G60)&lt;=10,0.5,IF(ABS(G60)&lt;=25,1,IF(ABS(G60)&lt;=100,2,10)))</f>
        <v>10</v>
      </c>
      <c r="K60" s="64">
        <f>IF(H60&lt;-J60,1,0)</f>
        <v>1</v>
      </c>
      <c r="L60" s="64">
        <f>IF(K60=K59,L59+K60,0)</f>
        <v>6</v>
      </c>
      <c r="M60" s="65">
        <f>IF(OR(L60=6,L60=12,L60=18,L60=24,L60=30,L60=36,L60=42,L60=48,L60=54,L60=60,L60=66,L60=72,L60=78,L60=84,L60=90,L60=96),1,0)</f>
        <v>1</v>
      </c>
      <c r="N60" s="65">
        <f>IF(H60&gt;J60,1,0)</f>
        <v>0</v>
      </c>
      <c r="O60" s="65">
        <f>IF(N60=N59,O59+N60,0)</f>
        <v>0</v>
      </c>
      <c r="P60" s="65">
        <f>IF(OR(O60=6,O60=12,O60=18,O60=24,O60=30,O60=36,O60=42,O60=48,O60=54,O60=60,O60=66,O60=72,O60=78,O60=84,O60=90,O60=96),1,0)</f>
        <v>0</v>
      </c>
      <c r="Q60" s="66">
        <f>M60+P60</f>
        <v>1</v>
      </c>
      <c r="R60" s="66">
        <f>Q60*ABS(S60)*0.1</f>
        <v>0</v>
      </c>
      <c r="S60" s="67">
        <f>I60*E60/40000</f>
        <v>-0</v>
      </c>
      <c r="T60" s="60">
        <f>MIN($T$6/100*G60,150)</f>
        <v>132.094656</v>
      </c>
      <c r="U60" s="60">
        <f>MIN($U$6/100*G60,200)</f>
        <v>165.11832</v>
      </c>
      <c r="V60" s="60">
        <f>MIN($V$6/100*G60,250)</f>
        <v>220.15776</v>
      </c>
      <c r="W60" s="60">
        <v>0.2</v>
      </c>
      <c r="X60" s="60">
        <v>0.2</v>
      </c>
      <c r="Y60" s="60">
        <v>0.6</v>
      </c>
      <c r="Z60" s="67">
        <f>IF(AND(D60&lt;49.85,H60&gt;0),$C$2*ABS(H60)/40000,(SUMPRODUCT(--(H60&gt;$T60:$V60),(H60-$T60:$V60),($W60:$Y60)))*E60/40000)</f>
        <v>0</v>
      </c>
      <c r="AA60" s="67">
        <f>IF(AND(C60&gt;=50.1,H60&lt;0),($A$2)*ABS(H60)/40000,0)</f>
        <v>0</v>
      </c>
      <c r="AB60" s="67">
        <f>S60+Z60+AA60</f>
        <v>0</v>
      </c>
      <c r="AC60" s="75">
        <f>IF(AB60&gt;=0,AB60,"")</f>
        <v>0</v>
      </c>
      <c r="AD60" s="76" t="str">
        <f>IF(AB60&lt;0,AB60,"")</f>
        <v/>
      </c>
      <c r="AE60" s="77"/>
      <c r="AF60" s="89"/>
      <c r="AG60" s="92">
        <f>ROUND((AG59-0.01),2)</f>
        <v>50.96</v>
      </c>
      <c r="AH60" s="93">
        <v>0</v>
      </c>
      <c r="AI60" s="86">
        <v>0</v>
      </c>
    </row>
    <row r="61" spans="1:38" customHeight="1" ht="15.75">
      <c r="A61" s="70">
        <v>0.552083333333333</v>
      </c>
      <c r="B61" s="71">
        <v>0.5625</v>
      </c>
      <c r="C61" s="72">
        <v>50.03</v>
      </c>
      <c r="D61" s="73">
        <f>ROUND(C61,2)</f>
        <v>50.03</v>
      </c>
      <c r="E61" s="60">
        <v>110.89</v>
      </c>
      <c r="F61" s="60">
        <v>986.04836</v>
      </c>
      <c r="G61" s="61">
        <f>ABS(F61)</f>
        <v>986.04836</v>
      </c>
      <c r="H61" s="74">
        <v>-64.91059</v>
      </c>
      <c r="I61" s="63">
        <f>MAX(H61,-0.12*G61)</f>
        <v>-64.91059</v>
      </c>
      <c r="J61" s="63">
        <f>IF(ABS(G61)&lt;=10,0.5,IF(ABS(G61)&lt;=25,1,IF(ABS(G61)&lt;=100,2,10)))</f>
        <v>10</v>
      </c>
      <c r="K61" s="64">
        <f>IF(H61&lt;-J61,1,0)</f>
        <v>1</v>
      </c>
      <c r="L61" s="64">
        <f>IF(K61=K60,L60+K61,0)</f>
        <v>7</v>
      </c>
      <c r="M61" s="65">
        <f>IF(OR(L61=6,L61=12,L61=18,L61=24,L61=30,L61=36,L61=42,L61=48,L61=54,L61=60,L61=66,L61=72,L61=78,L61=84,L61=90,L61=96),1,0)</f>
        <v>0</v>
      </c>
      <c r="N61" s="65">
        <f>IF(H61&gt;J61,1,0)</f>
        <v>0</v>
      </c>
      <c r="O61" s="65">
        <f>IF(N61=N60,O60+N61,0)</f>
        <v>0</v>
      </c>
      <c r="P61" s="65">
        <f>IF(OR(O61=6,O61=12,O61=18,O61=24,O61=30,O61=36,O61=42,O61=48,O61=54,O61=60,O61=66,O61=72,O61=78,O61=84,O61=90,O61=96),1,0)</f>
        <v>0</v>
      </c>
      <c r="Q61" s="66">
        <f>M61+P61</f>
        <v>0</v>
      </c>
      <c r="R61" s="66">
        <f>Q61*ABS(S61)*0.1</f>
        <v>0</v>
      </c>
      <c r="S61" s="67">
        <f>I61*E61/40000</f>
        <v>-0.1799483831275</v>
      </c>
      <c r="T61" s="60">
        <f>MIN($T$6/100*G61,150)</f>
        <v>118.3258032</v>
      </c>
      <c r="U61" s="60">
        <f>MIN($U$6/100*G61,200)</f>
        <v>147.907254</v>
      </c>
      <c r="V61" s="60">
        <f>MIN($V$6/100*G61,250)</f>
        <v>197.209672</v>
      </c>
      <c r="W61" s="60">
        <v>0.2</v>
      </c>
      <c r="X61" s="60">
        <v>0.2</v>
      </c>
      <c r="Y61" s="60">
        <v>0.6</v>
      </c>
      <c r="Z61" s="67">
        <f>IF(AND(D61&lt;49.85,H61&gt;0),$C$2*ABS(H61)/40000,(SUMPRODUCT(--(H61&gt;$T61:$V61),(H61-$T61:$V61),($W61:$Y61)))*E61/40000)</f>
        <v>0</v>
      </c>
      <c r="AA61" s="67">
        <f>IF(AND(C61&gt;=50.1,H61&lt;0),($A$2)*ABS(H61)/40000,0)</f>
        <v>0</v>
      </c>
      <c r="AB61" s="67">
        <f>S61+Z61+AA61</f>
        <v>-0.1799483831275</v>
      </c>
      <c r="AC61" s="75" t="str">
        <f>IF(AB61&gt;=0,AB61,"")</f>
        <v/>
      </c>
      <c r="AD61" s="76">
        <f>IF(AB61&lt;0,AB61,"")</f>
        <v>-0.1799483831275</v>
      </c>
      <c r="AE61" s="77"/>
      <c r="AF61" s="89"/>
      <c r="AG61" s="92">
        <f>ROUND((AG60-0.01),2)</f>
        <v>50.95</v>
      </c>
      <c r="AH61" s="93">
        <v>0</v>
      </c>
      <c r="AI61" s="86">
        <v>0</v>
      </c>
    </row>
    <row r="62" spans="1:38" customHeight="1" ht="15.75">
      <c r="A62" s="70">
        <v>0.5625</v>
      </c>
      <c r="B62" s="71">
        <v>0.572916666666667</v>
      </c>
      <c r="C62" s="72">
        <v>50.04</v>
      </c>
      <c r="D62" s="73">
        <f>ROUND(C62,2)</f>
        <v>50.04</v>
      </c>
      <c r="E62" s="60">
        <v>55.44</v>
      </c>
      <c r="F62" s="60">
        <v>1072.94316</v>
      </c>
      <c r="G62" s="61">
        <f>ABS(F62)</f>
        <v>1072.94316</v>
      </c>
      <c r="H62" s="74">
        <v>-160.45383</v>
      </c>
      <c r="I62" s="63">
        <f>MAX(H62,-0.12*G62)</f>
        <v>-128.7531792</v>
      </c>
      <c r="J62" s="63">
        <f>IF(ABS(G62)&lt;=10,0.5,IF(ABS(G62)&lt;=25,1,IF(ABS(G62)&lt;=100,2,10)))</f>
        <v>10</v>
      </c>
      <c r="K62" s="64">
        <f>IF(H62&lt;-J62,1,0)</f>
        <v>1</v>
      </c>
      <c r="L62" s="64">
        <f>IF(K62=K61,L61+K62,0)</f>
        <v>8</v>
      </c>
      <c r="M62" s="65">
        <f>IF(OR(L62=6,L62=12,L62=18,L62=24,L62=30,L62=36,L62=42,L62=48,L62=54,L62=60,L62=66,L62=72,L62=78,L62=84,L62=90,L62=96),1,0)</f>
        <v>0</v>
      </c>
      <c r="N62" s="65">
        <f>IF(H62&gt;J62,1,0)</f>
        <v>0</v>
      </c>
      <c r="O62" s="65">
        <f>IF(N62=N61,O61+N62,0)</f>
        <v>0</v>
      </c>
      <c r="P62" s="65">
        <f>IF(OR(O62=6,O62=12,O62=18,O62=24,O62=30,O62=36,O62=42,O62=48,O62=54,O62=60,O62=66,O62=72,O62=78,O62=84,O62=90,O62=96),1,0)</f>
        <v>0</v>
      </c>
      <c r="Q62" s="66">
        <f>M62+P62</f>
        <v>0</v>
      </c>
      <c r="R62" s="66">
        <f>Q62*ABS(S62)*0.1</f>
        <v>0</v>
      </c>
      <c r="S62" s="67">
        <f>I62*E62/40000</f>
        <v>-0.1784519063712</v>
      </c>
      <c r="T62" s="60">
        <f>MIN($T$6/100*G62,150)</f>
        <v>128.7531792</v>
      </c>
      <c r="U62" s="60">
        <f>MIN($U$6/100*G62,200)</f>
        <v>160.941474</v>
      </c>
      <c r="V62" s="60">
        <f>MIN($V$6/100*G62,250)</f>
        <v>214.588632</v>
      </c>
      <c r="W62" s="60">
        <v>0.2</v>
      </c>
      <c r="X62" s="60">
        <v>0.2</v>
      </c>
      <c r="Y62" s="60">
        <v>0.6</v>
      </c>
      <c r="Z62" s="67">
        <f>IF(AND(D62&lt;49.85,H62&gt;0),$C$2*ABS(H62)/40000,(SUMPRODUCT(--(H62&gt;$T62:$V62),(H62-$T62:$V62),($W62:$Y62)))*E62/40000)</f>
        <v>0</v>
      </c>
      <c r="AA62" s="67">
        <f>IF(AND(C62&gt;=50.1,H62&lt;0),($A$2)*ABS(H62)/40000,0)</f>
        <v>0</v>
      </c>
      <c r="AB62" s="67">
        <f>S62+Z62+AA62</f>
        <v>-0.1784519063712</v>
      </c>
      <c r="AC62" s="75" t="str">
        <f>IF(AB62&gt;=0,AB62,"")</f>
        <v/>
      </c>
      <c r="AD62" s="76">
        <f>IF(AB62&lt;0,AB62,"")</f>
        <v>-0.1784519063712</v>
      </c>
      <c r="AE62" s="77"/>
      <c r="AF62" s="89"/>
      <c r="AG62" s="92">
        <f>ROUND((AG61-0.01),2)</f>
        <v>50.94</v>
      </c>
      <c r="AH62" s="93">
        <v>0</v>
      </c>
      <c r="AI62" s="86">
        <v>0</v>
      </c>
    </row>
    <row r="63" spans="1:38" customHeight="1" ht="15.75">
      <c r="A63" s="70">
        <v>0.572916666666667</v>
      </c>
      <c r="B63" s="71">
        <v>0.583333333333334</v>
      </c>
      <c r="C63" s="72">
        <v>50.03</v>
      </c>
      <c r="D63" s="73">
        <f>ROUND(C63,2)</f>
        <v>50.03</v>
      </c>
      <c r="E63" s="60">
        <v>110.89</v>
      </c>
      <c r="F63" s="60">
        <v>1000.79156</v>
      </c>
      <c r="G63" s="61">
        <f>ABS(F63)</f>
        <v>1000.79156</v>
      </c>
      <c r="H63" s="74">
        <v>-116.0905</v>
      </c>
      <c r="I63" s="63">
        <f>MAX(H63,-0.12*G63)</f>
        <v>-116.0905</v>
      </c>
      <c r="J63" s="63">
        <f>IF(ABS(G63)&lt;=10,0.5,IF(ABS(G63)&lt;=25,1,IF(ABS(G63)&lt;=100,2,10)))</f>
        <v>10</v>
      </c>
      <c r="K63" s="64">
        <f>IF(H63&lt;-J63,1,0)</f>
        <v>1</v>
      </c>
      <c r="L63" s="64">
        <f>IF(K63=K62,L62+K63,0)</f>
        <v>9</v>
      </c>
      <c r="M63" s="65">
        <f>IF(OR(L63=6,L63=12,L63=18,L63=24,L63=30,L63=36,L63=42,L63=48,L63=54,L63=60,L63=66,L63=72,L63=78,L63=84,L63=90,L63=96),1,0)</f>
        <v>0</v>
      </c>
      <c r="N63" s="65">
        <f>IF(H63&gt;J63,1,0)</f>
        <v>0</v>
      </c>
      <c r="O63" s="65">
        <f>IF(N63=N62,O62+N63,0)</f>
        <v>0</v>
      </c>
      <c r="P63" s="65">
        <f>IF(OR(O63=6,O63=12,O63=18,O63=24,O63=30,O63=36,O63=42,O63=48,O63=54,O63=60,O63=66,O63=72,O63=78,O63=84,O63=90,O63=96),1,0)</f>
        <v>0</v>
      </c>
      <c r="Q63" s="66">
        <f>M63+P63</f>
        <v>0</v>
      </c>
      <c r="R63" s="66">
        <f>Q63*ABS(S63)*0.1</f>
        <v>0</v>
      </c>
      <c r="S63" s="67">
        <f>I63*E63/40000</f>
        <v>-0.321831888625</v>
      </c>
      <c r="T63" s="60">
        <f>MIN($T$6/100*G63,150)</f>
        <v>120.0949872</v>
      </c>
      <c r="U63" s="60">
        <f>MIN($U$6/100*G63,200)</f>
        <v>150.118734</v>
      </c>
      <c r="V63" s="60">
        <f>MIN($V$6/100*G63,250)</f>
        <v>200.158312</v>
      </c>
      <c r="W63" s="60">
        <v>0.2</v>
      </c>
      <c r="X63" s="60">
        <v>0.2</v>
      </c>
      <c r="Y63" s="60">
        <v>0.6</v>
      </c>
      <c r="Z63" s="67">
        <f>IF(AND(D63&lt;49.85,H63&gt;0),$C$2*ABS(H63)/40000,(SUMPRODUCT(--(H63&gt;$T63:$V63),(H63-$T63:$V63),($W63:$Y63)))*E63/40000)</f>
        <v>0</v>
      </c>
      <c r="AA63" s="67">
        <f>IF(AND(C63&gt;=50.1,H63&lt;0),($A$2)*ABS(H63)/40000,0)</f>
        <v>0</v>
      </c>
      <c r="AB63" s="67">
        <f>S63+Z63+AA63</f>
        <v>-0.321831888625</v>
      </c>
      <c r="AC63" s="75" t="str">
        <f>IF(AB63&gt;=0,AB63,"")</f>
        <v/>
      </c>
      <c r="AD63" s="76">
        <f>IF(AB63&lt;0,AB63,"")</f>
        <v>-0.321831888625</v>
      </c>
      <c r="AE63" s="77"/>
      <c r="AF63" s="89"/>
      <c r="AG63" s="92">
        <f>ROUND((AG62-0.01),2)</f>
        <v>50.93</v>
      </c>
      <c r="AH63" s="93">
        <v>0</v>
      </c>
      <c r="AI63" s="86">
        <v>0</v>
      </c>
    </row>
    <row r="64" spans="1:38" customHeight="1" ht="15.75">
      <c r="A64" s="70">
        <v>0.583333333333333</v>
      </c>
      <c r="B64" s="71">
        <v>0.59375</v>
      </c>
      <c r="C64" s="72">
        <v>50.02</v>
      </c>
      <c r="D64" s="73">
        <f>ROUND(C64,2)</f>
        <v>50.02</v>
      </c>
      <c r="E64" s="60">
        <v>166.33</v>
      </c>
      <c r="F64" s="60">
        <v>961.57796</v>
      </c>
      <c r="G64" s="61">
        <f>ABS(F64)</f>
        <v>961.57796</v>
      </c>
      <c r="H64" s="74">
        <v>-124.10929</v>
      </c>
      <c r="I64" s="63">
        <f>MAX(H64,-0.12*G64)</f>
        <v>-115.3893552</v>
      </c>
      <c r="J64" s="63">
        <f>IF(ABS(G64)&lt;=10,0.5,IF(ABS(G64)&lt;=25,1,IF(ABS(G64)&lt;=100,2,10)))</f>
        <v>10</v>
      </c>
      <c r="K64" s="64">
        <f>IF(H64&lt;-J64,1,0)</f>
        <v>1</v>
      </c>
      <c r="L64" s="64">
        <f>IF(K64=K63,L63+K64,0)</f>
        <v>10</v>
      </c>
      <c r="M64" s="65">
        <f>IF(OR(L64=6,L64=12,L64=18,L64=24,L64=30,L64=36,L64=42,L64=48,L64=54,L64=60,L64=66,L64=72,L64=78,L64=84,L64=90,L64=96),1,0)</f>
        <v>0</v>
      </c>
      <c r="N64" s="65">
        <f>IF(H64&gt;J64,1,0)</f>
        <v>0</v>
      </c>
      <c r="O64" s="65">
        <f>IF(N64=N63,O63+N64,0)</f>
        <v>0</v>
      </c>
      <c r="P64" s="65">
        <f>IF(OR(O64=6,O64=12,O64=18,O64=24,O64=30,O64=36,O64=42,O64=48,O64=54,O64=60,O64=66,O64=72,O64=78,O64=84,O64=90,O64=96),1,0)</f>
        <v>0</v>
      </c>
      <c r="Q64" s="66">
        <f>M64+P64</f>
        <v>0</v>
      </c>
      <c r="R64" s="66">
        <f>Q64*ABS(S64)*0.1</f>
        <v>0</v>
      </c>
      <c r="S64" s="67">
        <f>I64*E64/40000</f>
        <v>-0.4798177862604001</v>
      </c>
      <c r="T64" s="60">
        <f>MIN($T$6/100*G64,150)</f>
        <v>115.3893552</v>
      </c>
      <c r="U64" s="60">
        <f>MIN($U$6/100*G64,200)</f>
        <v>144.236694</v>
      </c>
      <c r="V64" s="60">
        <f>MIN($V$6/100*G64,250)</f>
        <v>192.315592</v>
      </c>
      <c r="W64" s="60">
        <v>0.2</v>
      </c>
      <c r="X64" s="60">
        <v>0.2</v>
      </c>
      <c r="Y64" s="60">
        <v>0.6</v>
      </c>
      <c r="Z64" s="67">
        <f>IF(AND(D64&lt;49.85,H64&gt;0),$C$2*ABS(H64)/40000,(SUMPRODUCT(--(H64&gt;$T64:$V64),(H64-$T64:$V64),($W64:$Y64)))*E64/40000)</f>
        <v>0</v>
      </c>
      <c r="AA64" s="67">
        <f>IF(AND(C64&gt;=50.1,H64&lt;0),($A$2)*ABS(H64)/40000,0)</f>
        <v>0</v>
      </c>
      <c r="AB64" s="67">
        <f>S64+Z64+AA64</f>
        <v>-0.4798177862604001</v>
      </c>
      <c r="AC64" s="75" t="str">
        <f>IF(AB64&gt;=0,AB64,"")</f>
        <v/>
      </c>
      <c r="AD64" s="76">
        <f>IF(AB64&lt;0,AB64,"")</f>
        <v>-0.4798177862604001</v>
      </c>
      <c r="AE64" s="77"/>
      <c r="AF64" s="89"/>
      <c r="AG64" s="92">
        <f>ROUND((AG63-0.01),2)</f>
        <v>50.92</v>
      </c>
      <c r="AH64" s="93">
        <v>0</v>
      </c>
      <c r="AI64" s="86">
        <v>0</v>
      </c>
    </row>
    <row r="65" spans="1:38" customHeight="1" ht="15.75">
      <c r="A65" s="70">
        <v>0.59375</v>
      </c>
      <c r="B65" s="71">
        <v>0.604166666666667</v>
      </c>
      <c r="C65" s="72">
        <v>49.93</v>
      </c>
      <c r="D65" s="73">
        <f>ROUND(C65,2)</f>
        <v>49.93</v>
      </c>
      <c r="E65" s="60">
        <v>505.94</v>
      </c>
      <c r="F65" s="60">
        <v>850.27396</v>
      </c>
      <c r="G65" s="61">
        <f>ABS(F65)</f>
        <v>850.27396</v>
      </c>
      <c r="H65" s="74">
        <v>-8.766769999999999</v>
      </c>
      <c r="I65" s="63">
        <f>MAX(H65,-0.12*G65)</f>
        <v>-8.766769999999999</v>
      </c>
      <c r="J65" s="63">
        <f>IF(ABS(G65)&lt;=10,0.5,IF(ABS(G65)&lt;=25,1,IF(ABS(G65)&lt;=100,2,10)))</f>
        <v>10</v>
      </c>
      <c r="K65" s="64">
        <f>IF(H65&lt;-J65,1,0)</f>
        <v>0</v>
      </c>
      <c r="L65" s="64">
        <f>IF(K65=K64,L64+K65,0)</f>
        <v>0</v>
      </c>
      <c r="M65" s="65">
        <f>IF(OR(L65=6,L65=12,L65=18,L65=24,L65=30,L65=36,L65=42,L65=48,L65=54,L65=60,L65=66,L65=72,L65=78,L65=84,L65=90,L65=96),1,0)</f>
        <v>0</v>
      </c>
      <c r="N65" s="65">
        <f>IF(H65&gt;J65,1,0)</f>
        <v>0</v>
      </c>
      <c r="O65" s="65">
        <f>IF(N65=N64,O64+N65,0)</f>
        <v>0</v>
      </c>
      <c r="P65" s="65">
        <f>IF(OR(O65=6,O65=12,O65=18,O65=24,O65=30,O65=36,O65=42,O65=48,O65=54,O65=60,O65=66,O65=72,O65=78,O65=84,O65=90,O65=96),1,0)</f>
        <v>0</v>
      </c>
      <c r="Q65" s="66">
        <f>M65+P65</f>
        <v>0</v>
      </c>
      <c r="R65" s="66">
        <f>Q65*ABS(S65)*0.1</f>
        <v>0</v>
      </c>
      <c r="S65" s="67">
        <f>I65*E65/40000</f>
        <v>-0.110886490345</v>
      </c>
      <c r="T65" s="60">
        <f>MIN($T$6/100*G65,150)</f>
        <v>102.0328752</v>
      </c>
      <c r="U65" s="60">
        <f>MIN($U$6/100*G65,200)</f>
        <v>127.541094</v>
      </c>
      <c r="V65" s="60">
        <f>MIN($V$6/100*G65,250)</f>
        <v>170.054792</v>
      </c>
      <c r="W65" s="60">
        <v>0.2</v>
      </c>
      <c r="X65" s="60">
        <v>0.2</v>
      </c>
      <c r="Y65" s="60">
        <v>0.6</v>
      </c>
      <c r="Z65" s="67">
        <f>IF(AND(D65&lt;49.85,H65&gt;0),$C$2*ABS(H65)/40000,(SUMPRODUCT(--(H65&gt;$T65:$V65),(H65-$T65:$V65),($W65:$Y65)))*E65/40000)</f>
        <v>0</v>
      </c>
      <c r="AA65" s="67">
        <f>IF(AND(C65&gt;=50.1,H65&lt;0),($A$2)*ABS(H65)/40000,0)</f>
        <v>0</v>
      </c>
      <c r="AB65" s="67">
        <f>S65+Z65+AA65</f>
        <v>-0.110886490345</v>
      </c>
      <c r="AC65" s="75" t="str">
        <f>IF(AB65&gt;=0,AB65,"")</f>
        <v/>
      </c>
      <c r="AD65" s="76">
        <f>IF(AB65&lt;0,AB65,"")</f>
        <v>-0.110886490345</v>
      </c>
      <c r="AE65" s="77"/>
      <c r="AF65" s="89"/>
      <c r="AG65" s="92">
        <f>ROUND((AG64-0.01),2)</f>
        <v>50.91</v>
      </c>
      <c r="AH65" s="93">
        <v>0</v>
      </c>
      <c r="AI65" s="86">
        <v>0</v>
      </c>
    </row>
    <row r="66" spans="1:38" customHeight="1" ht="15.75">
      <c r="A66" s="70">
        <v>0.604166666666667</v>
      </c>
      <c r="B66" s="71">
        <v>0.614583333333334</v>
      </c>
      <c r="C66" s="72">
        <v>50.01</v>
      </c>
      <c r="D66" s="73">
        <f>ROUND(C66,2)</f>
        <v>50.01</v>
      </c>
      <c r="E66" s="60">
        <v>221.78</v>
      </c>
      <c r="F66" s="60">
        <v>930.13516</v>
      </c>
      <c r="G66" s="61">
        <f>ABS(F66)</f>
        <v>930.13516</v>
      </c>
      <c r="H66" s="74">
        <v>-109.19571</v>
      </c>
      <c r="I66" s="63">
        <f>MAX(H66,-0.12*G66)</f>
        <v>-109.19571</v>
      </c>
      <c r="J66" s="63">
        <f>IF(ABS(G66)&lt;=10,0.5,IF(ABS(G66)&lt;=25,1,IF(ABS(G66)&lt;=100,2,10)))</f>
        <v>10</v>
      </c>
      <c r="K66" s="64">
        <f>IF(H66&lt;-J66,1,0)</f>
        <v>1</v>
      </c>
      <c r="L66" s="64">
        <f>IF(K66=K65,L65+K66,0)</f>
        <v>0</v>
      </c>
      <c r="M66" s="65">
        <f>IF(OR(L66=6,L66=12,L66=18,L66=24,L66=30,L66=36,L66=42,L66=48,L66=54,L66=60,L66=66,L66=72,L66=78,L66=84,L66=90,L66=96),1,0)</f>
        <v>0</v>
      </c>
      <c r="N66" s="65">
        <f>IF(H66&gt;J66,1,0)</f>
        <v>0</v>
      </c>
      <c r="O66" s="65">
        <f>IF(N66=N65,O65+N66,0)</f>
        <v>0</v>
      </c>
      <c r="P66" s="65">
        <f>IF(OR(O66=6,O66=12,O66=18,O66=24,O66=30,O66=36,O66=42,O66=48,O66=54,O66=60,O66=66,O66=72,O66=78,O66=84,O66=90,O66=96),1,0)</f>
        <v>0</v>
      </c>
      <c r="Q66" s="66">
        <f>M66+P66</f>
        <v>0</v>
      </c>
      <c r="R66" s="66">
        <f>Q66*ABS(S66)*0.1</f>
        <v>0</v>
      </c>
      <c r="S66" s="67">
        <f>I66*E66/40000</f>
        <v>-0.605435614095</v>
      </c>
      <c r="T66" s="60">
        <f>MIN($T$6/100*G66,150)</f>
        <v>111.6162192</v>
      </c>
      <c r="U66" s="60">
        <f>MIN($U$6/100*G66,200)</f>
        <v>139.520274</v>
      </c>
      <c r="V66" s="60">
        <f>MIN($V$6/100*G66,250)</f>
        <v>186.027032</v>
      </c>
      <c r="W66" s="60">
        <v>0.2</v>
      </c>
      <c r="X66" s="60">
        <v>0.2</v>
      </c>
      <c r="Y66" s="60">
        <v>0.6</v>
      </c>
      <c r="Z66" s="67">
        <f>IF(AND(D66&lt;49.85,H66&gt;0),$C$2*ABS(H66)/40000,(SUMPRODUCT(--(H66&gt;$T66:$V66),(H66-$T66:$V66),($W66:$Y66)))*E66/40000)</f>
        <v>0</v>
      </c>
      <c r="AA66" s="67">
        <f>IF(AND(C66&gt;=50.1,H66&lt;0),($A$2)*ABS(H66)/40000,0)</f>
        <v>0</v>
      </c>
      <c r="AB66" s="67">
        <f>S66+Z66+AA66</f>
        <v>-0.605435614095</v>
      </c>
      <c r="AC66" s="75" t="str">
        <f>IF(AB66&gt;=0,AB66,"")</f>
        <v/>
      </c>
      <c r="AD66" s="76">
        <f>IF(AB66&lt;0,AB66,"")</f>
        <v>-0.605435614095</v>
      </c>
      <c r="AE66" s="77"/>
      <c r="AF66" s="89"/>
      <c r="AG66" s="92">
        <f>ROUND((AG65-0.01),2)</f>
        <v>50.9</v>
      </c>
      <c r="AH66" s="93">
        <v>0</v>
      </c>
      <c r="AI66" s="86">
        <v>0</v>
      </c>
    </row>
    <row r="67" spans="1:38" customHeight="1" ht="15.75">
      <c r="A67" s="70">
        <v>0.614583333333333</v>
      </c>
      <c r="B67" s="71">
        <v>0.625</v>
      </c>
      <c r="C67" s="72">
        <v>50.04</v>
      </c>
      <c r="D67" s="73">
        <f>ROUND(C67,2)</f>
        <v>50.04</v>
      </c>
      <c r="E67" s="60">
        <v>55.44</v>
      </c>
      <c r="F67" s="60">
        <v>924.0635600000001</v>
      </c>
      <c r="G67" s="61">
        <f>ABS(F67)</f>
        <v>924.0635600000001</v>
      </c>
      <c r="H67" s="74">
        <v>-126.32641</v>
      </c>
      <c r="I67" s="63">
        <f>MAX(H67,-0.12*G67)</f>
        <v>-110.8876272</v>
      </c>
      <c r="J67" s="63">
        <f>IF(ABS(G67)&lt;=10,0.5,IF(ABS(G67)&lt;=25,1,IF(ABS(G67)&lt;=100,2,10)))</f>
        <v>10</v>
      </c>
      <c r="K67" s="64">
        <f>IF(H67&lt;-J67,1,0)</f>
        <v>1</v>
      </c>
      <c r="L67" s="64">
        <f>IF(K67=K66,L66+K67,0)</f>
        <v>1</v>
      </c>
      <c r="M67" s="65">
        <f>IF(OR(L67=6,L67=12,L67=18,L67=24,L67=30,L67=36,L67=42,L67=48,L67=54,L67=60,L67=66,L67=72,L67=78,L67=84,L67=90,L67=96),1,0)</f>
        <v>0</v>
      </c>
      <c r="N67" s="65">
        <f>IF(H67&gt;J67,1,0)</f>
        <v>0</v>
      </c>
      <c r="O67" s="65">
        <f>IF(N67=N66,O66+N67,0)</f>
        <v>0</v>
      </c>
      <c r="P67" s="65">
        <f>IF(OR(O67=6,O67=12,O67=18,O67=24,O67=30,O67=36,O67=42,O67=48,O67=54,O67=60,O67=66,O67=72,O67=78,O67=84,O67=90,O67=96),1,0)</f>
        <v>0</v>
      </c>
      <c r="Q67" s="66">
        <f>M67+P67</f>
        <v>0</v>
      </c>
      <c r="R67" s="66">
        <f>Q67*ABS(S67)*0.1</f>
        <v>0</v>
      </c>
      <c r="S67" s="67">
        <f>I67*E67/40000</f>
        <v>-0.1536902512992</v>
      </c>
      <c r="T67" s="60">
        <f>MIN($T$6/100*G67,150)</f>
        <v>110.8876272</v>
      </c>
      <c r="U67" s="60">
        <f>MIN($U$6/100*G67,200)</f>
        <v>138.609534</v>
      </c>
      <c r="V67" s="60">
        <f>MIN($V$6/100*G67,250)</f>
        <v>184.812712</v>
      </c>
      <c r="W67" s="60">
        <v>0.2</v>
      </c>
      <c r="X67" s="60">
        <v>0.2</v>
      </c>
      <c r="Y67" s="60">
        <v>0.6</v>
      </c>
      <c r="Z67" s="67">
        <f>IF(AND(D67&lt;49.85,H67&gt;0),$C$2*ABS(H67)/40000,(SUMPRODUCT(--(H67&gt;$T67:$V67),(H67-$T67:$V67),($W67:$Y67)))*E67/40000)</f>
        <v>0</v>
      </c>
      <c r="AA67" s="67">
        <f>IF(AND(C67&gt;=50.1,H67&lt;0),($A$2)*ABS(H67)/40000,0)</f>
        <v>0</v>
      </c>
      <c r="AB67" s="67">
        <f>S67+Z67+AA67</f>
        <v>-0.1536902512992</v>
      </c>
      <c r="AC67" s="75" t="str">
        <f>IF(AB67&gt;=0,AB67,"")</f>
        <v/>
      </c>
      <c r="AD67" s="76">
        <f>IF(AB67&lt;0,AB67,"")</f>
        <v>-0.1536902512992</v>
      </c>
      <c r="AE67" s="77"/>
      <c r="AF67" s="89"/>
      <c r="AG67" s="92">
        <f>ROUND((AG66-0.01),2)</f>
        <v>50.89</v>
      </c>
      <c r="AH67" s="93">
        <v>0</v>
      </c>
      <c r="AI67" s="86">
        <v>0</v>
      </c>
    </row>
    <row r="68" spans="1:38" customHeight="1" ht="15.75">
      <c r="A68" s="70">
        <v>0.625</v>
      </c>
      <c r="B68" s="71">
        <v>0.635416666666667</v>
      </c>
      <c r="C68" s="72">
        <v>50.05</v>
      </c>
      <c r="D68" s="73">
        <f>ROUND(C68,2)</f>
        <v>50.05</v>
      </c>
      <c r="E68" s="60">
        <v>0</v>
      </c>
      <c r="F68" s="60">
        <v>809.41716</v>
      </c>
      <c r="G68" s="61">
        <f>ABS(F68)</f>
        <v>809.41716</v>
      </c>
      <c r="H68" s="74">
        <v>-18.26077</v>
      </c>
      <c r="I68" s="63">
        <f>MAX(H68,-0.12*G68)</f>
        <v>-18.26077</v>
      </c>
      <c r="J68" s="63">
        <f>IF(ABS(G68)&lt;=10,0.5,IF(ABS(G68)&lt;=25,1,IF(ABS(G68)&lt;=100,2,10)))</f>
        <v>10</v>
      </c>
      <c r="K68" s="64">
        <f>IF(H68&lt;-J68,1,0)</f>
        <v>1</v>
      </c>
      <c r="L68" s="64">
        <f>IF(K68=K67,L67+K68,0)</f>
        <v>2</v>
      </c>
      <c r="M68" s="65">
        <f>IF(OR(L68=6,L68=12,L68=18,L68=24,L68=30,L68=36,L68=42,L68=48,L68=54,L68=60,L68=66,L68=72,L68=78,L68=84,L68=90,L68=96),1,0)</f>
        <v>0</v>
      </c>
      <c r="N68" s="65">
        <f>IF(H68&gt;J68,1,0)</f>
        <v>0</v>
      </c>
      <c r="O68" s="65">
        <f>IF(N68=N67,O67+N68,0)</f>
        <v>0</v>
      </c>
      <c r="P68" s="65">
        <f>IF(OR(O68=6,O68=12,O68=18,O68=24,O68=30,O68=36,O68=42,O68=48,O68=54,O68=60,O68=66,O68=72,O68=78,O68=84,O68=90,O68=96),1,0)</f>
        <v>0</v>
      </c>
      <c r="Q68" s="66">
        <f>M68+P68</f>
        <v>0</v>
      </c>
      <c r="R68" s="66">
        <f>Q68*ABS(S68)*0.1</f>
        <v>0</v>
      </c>
      <c r="S68" s="67">
        <f>I68*E68/40000</f>
        <v>-0</v>
      </c>
      <c r="T68" s="60">
        <f>MIN($T$6/100*G68,150)</f>
        <v>97.13005919999999</v>
      </c>
      <c r="U68" s="60">
        <f>MIN($U$6/100*G68,200)</f>
        <v>121.412574</v>
      </c>
      <c r="V68" s="60">
        <f>MIN($V$6/100*G68,250)</f>
        <v>161.883432</v>
      </c>
      <c r="W68" s="60">
        <v>0.2</v>
      </c>
      <c r="X68" s="60">
        <v>0.2</v>
      </c>
      <c r="Y68" s="60">
        <v>0.6</v>
      </c>
      <c r="Z68" s="67">
        <f>IF(AND(D68&lt;49.85,H68&gt;0),$C$2*ABS(H68)/40000,(SUMPRODUCT(--(H68&gt;$T68:$V68),(H68-$T68:$V68),($W68:$Y68)))*E68/40000)</f>
        <v>0</v>
      </c>
      <c r="AA68" s="67">
        <f>IF(AND(C68&gt;=50.1,H68&lt;0),($A$2)*ABS(H68)/40000,0)</f>
        <v>0</v>
      </c>
      <c r="AB68" s="67">
        <f>S68+Z68+AA68</f>
        <v>0</v>
      </c>
      <c r="AC68" s="75">
        <f>IF(AB68&gt;=0,AB68,"")</f>
        <v>0</v>
      </c>
      <c r="AD68" s="76" t="str">
        <f>IF(AB68&lt;0,AB68,"")</f>
        <v/>
      </c>
      <c r="AE68" s="77"/>
      <c r="AF68" s="89"/>
      <c r="AG68" s="92">
        <f>ROUND((AG67-0.01),2)</f>
        <v>50.88</v>
      </c>
      <c r="AH68" s="93">
        <v>0</v>
      </c>
      <c r="AI68" s="86">
        <v>0</v>
      </c>
    </row>
    <row r="69" spans="1:38" customHeight="1" ht="15.75">
      <c r="A69" s="70">
        <v>0.635416666666667</v>
      </c>
      <c r="B69" s="71">
        <v>0.645833333333334</v>
      </c>
      <c r="C69" s="72">
        <v>50</v>
      </c>
      <c r="D69" s="73">
        <f>ROUND(C69,2)</f>
        <v>50</v>
      </c>
      <c r="E69" s="60">
        <v>277.22</v>
      </c>
      <c r="F69" s="60">
        <v>807.53247</v>
      </c>
      <c r="G69" s="61">
        <f>ABS(F69)</f>
        <v>807.53247</v>
      </c>
      <c r="H69" s="74">
        <v>-16.43323</v>
      </c>
      <c r="I69" s="63">
        <f>MAX(H69,-0.12*G69)</f>
        <v>-16.43323</v>
      </c>
      <c r="J69" s="63">
        <f>IF(ABS(G69)&lt;=10,0.5,IF(ABS(G69)&lt;=25,1,IF(ABS(G69)&lt;=100,2,10)))</f>
        <v>10</v>
      </c>
      <c r="K69" s="64">
        <f>IF(H69&lt;-J69,1,0)</f>
        <v>1</v>
      </c>
      <c r="L69" s="64">
        <f>IF(K69=K68,L68+K69,0)</f>
        <v>3</v>
      </c>
      <c r="M69" s="65">
        <f>IF(OR(L69=6,L69=12,L69=18,L69=24,L69=30,L69=36,L69=42,L69=48,L69=54,L69=60,L69=66,L69=72,L69=78,L69=84,L69=90,L69=96),1,0)</f>
        <v>0</v>
      </c>
      <c r="N69" s="65">
        <f>IF(H69&gt;J69,1,0)</f>
        <v>0</v>
      </c>
      <c r="O69" s="65">
        <f>IF(N69=N68,O68+N69,0)</f>
        <v>0</v>
      </c>
      <c r="P69" s="65">
        <f>IF(OR(O69=6,O69=12,O69=18,O69=24,O69=30,O69=36,O69=42,O69=48,O69=54,O69=60,O69=66,O69=72,O69=78,O69=84,O69=90,O69=96),1,0)</f>
        <v>0</v>
      </c>
      <c r="Q69" s="66">
        <f>M69+P69</f>
        <v>0</v>
      </c>
      <c r="R69" s="66">
        <f>Q69*ABS(S69)*0.1</f>
        <v>0</v>
      </c>
      <c r="S69" s="67">
        <f>I69*E69/40000</f>
        <v>-0.113890500515</v>
      </c>
      <c r="T69" s="60">
        <f>MIN($T$6/100*G69,150)</f>
        <v>96.90389639999999</v>
      </c>
      <c r="U69" s="60">
        <f>MIN($U$6/100*G69,200)</f>
        <v>121.1298705</v>
      </c>
      <c r="V69" s="60">
        <f>MIN($V$6/100*G69,250)</f>
        <v>161.506494</v>
      </c>
      <c r="W69" s="60">
        <v>0.2</v>
      </c>
      <c r="X69" s="60">
        <v>0.2</v>
      </c>
      <c r="Y69" s="60">
        <v>0.6</v>
      </c>
      <c r="Z69" s="67">
        <f>IF(AND(D69&lt;49.85,H69&gt;0),$C$2*ABS(H69)/40000,(SUMPRODUCT(--(H69&gt;$T69:$V69),(H69-$T69:$V69),($W69:$Y69)))*E69/40000)</f>
        <v>0</v>
      </c>
      <c r="AA69" s="67">
        <f>IF(AND(C69&gt;=50.1,H69&lt;0),($A$2)*ABS(H69)/40000,0)</f>
        <v>0</v>
      </c>
      <c r="AB69" s="67">
        <f>S69+Z69+AA69</f>
        <v>-0.113890500515</v>
      </c>
      <c r="AC69" s="75" t="str">
        <f>IF(AB69&gt;=0,AB69,"")</f>
        <v/>
      </c>
      <c r="AD69" s="76">
        <f>IF(AB69&lt;0,AB69,"")</f>
        <v>-0.113890500515</v>
      </c>
      <c r="AE69" s="77"/>
      <c r="AF69" s="89"/>
      <c r="AG69" s="92">
        <f>ROUND((AG68-0.01),2)</f>
        <v>50.87</v>
      </c>
      <c r="AH69" s="93">
        <v>0</v>
      </c>
      <c r="AI69" s="86">
        <v>0</v>
      </c>
    </row>
    <row r="70" spans="1:38" customHeight="1" ht="15.75">
      <c r="A70" s="70">
        <v>0.645833333333333</v>
      </c>
      <c r="B70" s="71">
        <v>0.65625</v>
      </c>
      <c r="C70" s="72">
        <v>49.98</v>
      </c>
      <c r="D70" s="73">
        <f>ROUND(C70,2)</f>
        <v>49.98</v>
      </c>
      <c r="E70" s="60">
        <v>342.57</v>
      </c>
      <c r="F70" s="60">
        <v>810.91207</v>
      </c>
      <c r="G70" s="61">
        <f>ABS(F70)</f>
        <v>810.91207</v>
      </c>
      <c r="H70" s="74">
        <v>4.03377</v>
      </c>
      <c r="I70" s="63">
        <f>MAX(H70,-0.12*G70)</f>
        <v>4.03377</v>
      </c>
      <c r="J70" s="63">
        <f>IF(ABS(G70)&lt;=10,0.5,IF(ABS(G70)&lt;=25,1,IF(ABS(G70)&lt;=100,2,10)))</f>
        <v>10</v>
      </c>
      <c r="K70" s="64">
        <f>IF(H70&lt;-J70,1,0)</f>
        <v>0</v>
      </c>
      <c r="L70" s="64">
        <f>IF(K70=K69,L69+K70,0)</f>
        <v>0</v>
      </c>
      <c r="M70" s="65">
        <f>IF(OR(L70=6,L70=12,L70=18,L70=24,L70=30,L70=36,L70=42,L70=48,L70=54,L70=60,L70=66,L70=72,L70=78,L70=84,L70=90,L70=96),1,0)</f>
        <v>0</v>
      </c>
      <c r="N70" s="65">
        <f>IF(H70&gt;J70,1,0)</f>
        <v>0</v>
      </c>
      <c r="O70" s="65">
        <f>IF(N70=N69,O69+N70,0)</f>
        <v>0</v>
      </c>
      <c r="P70" s="65">
        <f>IF(OR(O70=6,O70=12,O70=18,O70=24,O70=30,O70=36,O70=42,O70=48,O70=54,O70=60,O70=66,O70=72,O70=78,O70=84,O70=90,O70=96),1,0)</f>
        <v>0</v>
      </c>
      <c r="Q70" s="66">
        <f>M70+P70</f>
        <v>0</v>
      </c>
      <c r="R70" s="66">
        <f>Q70*ABS(S70)*0.1</f>
        <v>0</v>
      </c>
      <c r="S70" s="67">
        <f>I70*E70/40000</f>
        <v>0.0345462147225</v>
      </c>
      <c r="T70" s="60">
        <f>MIN($T$6/100*G70,150)</f>
        <v>97.30944839999999</v>
      </c>
      <c r="U70" s="60">
        <f>MIN($U$6/100*G70,200)</f>
        <v>121.6368105</v>
      </c>
      <c r="V70" s="60">
        <f>MIN($V$6/100*G70,250)</f>
        <v>162.182414</v>
      </c>
      <c r="W70" s="60">
        <v>0.2</v>
      </c>
      <c r="X70" s="60">
        <v>0.2</v>
      </c>
      <c r="Y70" s="60">
        <v>0.6</v>
      </c>
      <c r="Z70" s="67">
        <f>IF(AND(D70&lt;49.85,H70&gt;0),$C$2*ABS(H70)/40000,(SUMPRODUCT(--(H70&gt;$T70:$V70),(H70-$T70:$V70),($W70:$Y70)))*E70/40000)</f>
        <v>0</v>
      </c>
      <c r="AA70" s="67">
        <f>IF(AND(C70&gt;=50.1,H70&lt;0),($A$2)*ABS(H70)/40000,0)</f>
        <v>0</v>
      </c>
      <c r="AB70" s="67">
        <f>S70+Z70+AA70</f>
        <v>0.0345462147225</v>
      </c>
      <c r="AC70" s="75">
        <f>IF(AB70&gt;=0,AB70,"")</f>
        <v>0.0345462147225</v>
      </c>
      <c r="AD70" s="76" t="str">
        <f>IF(AB70&lt;0,AB70,"")</f>
        <v/>
      </c>
      <c r="AE70" s="77"/>
      <c r="AF70" s="89"/>
      <c r="AG70" s="92">
        <f>ROUND((AG69-0.01),2)</f>
        <v>50.86</v>
      </c>
      <c r="AH70" s="93">
        <v>0</v>
      </c>
      <c r="AI70" s="86">
        <v>0</v>
      </c>
    </row>
    <row r="71" spans="1:38" customHeight="1" ht="15.75">
      <c r="A71" s="70">
        <v>0.65625</v>
      </c>
      <c r="B71" s="71">
        <v>0.666666666666667</v>
      </c>
      <c r="C71" s="72">
        <v>49.96</v>
      </c>
      <c r="D71" s="73">
        <f>ROUND(C71,2)</f>
        <v>49.96</v>
      </c>
      <c r="E71" s="60">
        <v>407.92</v>
      </c>
      <c r="F71" s="60">
        <v>809.8904700000001</v>
      </c>
      <c r="G71" s="61">
        <f>ABS(F71)</f>
        <v>809.8904700000001</v>
      </c>
      <c r="H71" s="74">
        <v>-8.46881</v>
      </c>
      <c r="I71" s="63">
        <f>MAX(H71,-0.12*G71)</f>
        <v>-8.46881</v>
      </c>
      <c r="J71" s="63">
        <f>IF(ABS(G71)&lt;=10,0.5,IF(ABS(G71)&lt;=25,1,IF(ABS(G71)&lt;=100,2,10)))</f>
        <v>10</v>
      </c>
      <c r="K71" s="64">
        <f>IF(H71&lt;-J71,1,0)</f>
        <v>0</v>
      </c>
      <c r="L71" s="64">
        <f>IF(K71=K70,L70+K71,0)</f>
        <v>0</v>
      </c>
      <c r="M71" s="65">
        <f>IF(OR(L71=6,L71=12,L71=18,L71=24,L71=30,L71=36,L71=42,L71=48,L71=54,L71=60,L71=66,L71=72,L71=78,L71=84,L71=90,L71=96),1,0)</f>
        <v>0</v>
      </c>
      <c r="N71" s="65">
        <f>IF(H71&gt;J71,1,0)</f>
        <v>0</v>
      </c>
      <c r="O71" s="65">
        <f>IF(N71=N70,O70+N71,0)</f>
        <v>0</v>
      </c>
      <c r="P71" s="65">
        <f>IF(OR(O71=6,O71=12,O71=18,O71=24,O71=30,O71=36,O71=42,O71=48,O71=54,O71=60,O71=66,O71=72,O71=78,O71=84,O71=90,O71=96),1,0)</f>
        <v>0</v>
      </c>
      <c r="Q71" s="66">
        <f>M71+P71</f>
        <v>0</v>
      </c>
      <c r="R71" s="66">
        <f>Q71*ABS(S71)*0.1</f>
        <v>0</v>
      </c>
      <c r="S71" s="67">
        <f>I71*E71/40000</f>
        <v>-0.08636492438</v>
      </c>
      <c r="T71" s="60">
        <f>MIN($T$6/100*G71,150)</f>
        <v>97.1868564</v>
      </c>
      <c r="U71" s="60">
        <f>MIN($U$6/100*G71,200)</f>
        <v>121.4835705</v>
      </c>
      <c r="V71" s="60">
        <f>MIN($V$6/100*G71,250)</f>
        <v>161.978094</v>
      </c>
      <c r="W71" s="60">
        <v>0.2</v>
      </c>
      <c r="X71" s="60">
        <v>0.2</v>
      </c>
      <c r="Y71" s="60">
        <v>0.6</v>
      </c>
      <c r="Z71" s="67">
        <f>IF(AND(D71&lt;49.85,H71&gt;0),$C$2*ABS(H71)/40000,(SUMPRODUCT(--(H71&gt;$T71:$V71),(H71-$T71:$V71),($W71:$Y71)))*E71/40000)</f>
        <v>0</v>
      </c>
      <c r="AA71" s="67">
        <f>IF(AND(C71&gt;=50.1,H71&lt;0),($A$2)*ABS(H71)/40000,0)</f>
        <v>0</v>
      </c>
      <c r="AB71" s="67">
        <f>S71+Z71+AA71</f>
        <v>-0.08636492438</v>
      </c>
      <c r="AC71" s="75" t="str">
        <f>IF(AB71&gt;=0,AB71,"")</f>
        <v/>
      </c>
      <c r="AD71" s="76">
        <f>IF(AB71&lt;0,AB71,"")</f>
        <v>-0.08636492438</v>
      </c>
      <c r="AE71" s="77"/>
      <c r="AF71" s="89"/>
      <c r="AG71" s="92">
        <f>ROUND((AG70-0.01),2)</f>
        <v>50.85</v>
      </c>
      <c r="AH71" s="93">
        <v>0</v>
      </c>
      <c r="AI71" s="86">
        <v>0</v>
      </c>
    </row>
    <row r="72" spans="1:38" customHeight="1" ht="15.75">
      <c r="A72" s="70">
        <v>0.666666666666667</v>
      </c>
      <c r="B72" s="71">
        <v>0.677083333333334</v>
      </c>
      <c r="C72" s="72">
        <v>50.03</v>
      </c>
      <c r="D72" s="73">
        <f>ROUND(C72,2)</f>
        <v>50.03</v>
      </c>
      <c r="E72" s="60">
        <v>110.89</v>
      </c>
      <c r="F72" s="60">
        <v>810.77967</v>
      </c>
      <c r="G72" s="61">
        <f>ABS(F72)</f>
        <v>810.77967</v>
      </c>
      <c r="H72" s="74">
        <v>-8.744619999999999</v>
      </c>
      <c r="I72" s="63">
        <f>MAX(H72,-0.12*G72)</f>
        <v>-8.744619999999999</v>
      </c>
      <c r="J72" s="63">
        <f>IF(ABS(G72)&lt;=10,0.5,IF(ABS(G72)&lt;=25,1,IF(ABS(G72)&lt;=100,2,10)))</f>
        <v>10</v>
      </c>
      <c r="K72" s="64">
        <f>IF(H72&lt;-J72,1,0)</f>
        <v>0</v>
      </c>
      <c r="L72" s="64">
        <f>IF(K72=K71,L71+K72,0)</f>
        <v>0</v>
      </c>
      <c r="M72" s="65">
        <f>IF(OR(L72=6,L72=12,L72=18,L72=24,L72=30,L72=36,L72=42,L72=48,L72=54,L72=60,L72=66,L72=72,L72=78,L72=84,L72=90,L72=96),1,0)</f>
        <v>0</v>
      </c>
      <c r="N72" s="65">
        <f>IF(H72&gt;J72,1,0)</f>
        <v>0</v>
      </c>
      <c r="O72" s="65">
        <f>IF(N72=N71,O71+N72,0)</f>
        <v>0</v>
      </c>
      <c r="P72" s="65">
        <f>IF(OR(O72=6,O72=12,O72=18,O72=24,O72=30,O72=36,O72=42,O72=48,O72=54,O72=60,O72=66,O72=72,O72=78,O72=84,O72=90,O72=96),1,0)</f>
        <v>0</v>
      </c>
      <c r="Q72" s="66">
        <f>M72+P72</f>
        <v>0</v>
      </c>
      <c r="R72" s="66">
        <f>Q72*ABS(S72)*0.1</f>
        <v>0</v>
      </c>
      <c r="S72" s="67">
        <f>I72*E72/40000</f>
        <v>-0.024242272795</v>
      </c>
      <c r="T72" s="60">
        <f>MIN($T$6/100*G72,150)</f>
        <v>97.2935604</v>
      </c>
      <c r="U72" s="60">
        <f>MIN($U$6/100*G72,200)</f>
        <v>121.6169505</v>
      </c>
      <c r="V72" s="60">
        <f>MIN($V$6/100*G72,250)</f>
        <v>162.155934</v>
      </c>
      <c r="W72" s="60">
        <v>0.2</v>
      </c>
      <c r="X72" s="60">
        <v>0.2</v>
      </c>
      <c r="Y72" s="60">
        <v>0.6</v>
      </c>
      <c r="Z72" s="67">
        <f>IF(AND(D72&lt;49.85,H72&gt;0),$C$2*ABS(H72)/40000,(SUMPRODUCT(--(H72&gt;$T72:$V72),(H72-$T72:$V72),($W72:$Y72)))*E72/40000)</f>
        <v>0</v>
      </c>
      <c r="AA72" s="67">
        <f>IF(AND(C72&gt;=50.1,H72&lt;0),($A$2)*ABS(H72)/40000,0)</f>
        <v>0</v>
      </c>
      <c r="AB72" s="67">
        <f>S72+Z72+AA72</f>
        <v>-0.024242272795</v>
      </c>
      <c r="AC72" s="75" t="str">
        <f>IF(AB72&gt;=0,AB72,"")</f>
        <v/>
      </c>
      <c r="AD72" s="76">
        <f>IF(AB72&lt;0,AB72,"")</f>
        <v>-0.024242272795</v>
      </c>
      <c r="AE72" s="77"/>
      <c r="AF72" s="89"/>
      <c r="AG72" s="92">
        <f>ROUND((AG71-0.01),2)</f>
        <v>50.84</v>
      </c>
      <c r="AH72" s="93">
        <v>0</v>
      </c>
      <c r="AI72" s="86">
        <v>0</v>
      </c>
    </row>
    <row r="73" spans="1:38" customHeight="1" ht="15.75">
      <c r="A73" s="70">
        <v>0.677083333333333</v>
      </c>
      <c r="B73" s="71">
        <v>0.6875</v>
      </c>
      <c r="C73" s="72">
        <v>49.9</v>
      </c>
      <c r="D73" s="73">
        <f>ROUND(C73,2)</f>
        <v>49.9</v>
      </c>
      <c r="E73" s="60">
        <v>603.96</v>
      </c>
      <c r="F73" s="60">
        <v>826.86018</v>
      </c>
      <c r="G73" s="61">
        <f>ABS(F73)</f>
        <v>826.86018</v>
      </c>
      <c r="H73" s="74">
        <v>-11.10299</v>
      </c>
      <c r="I73" s="63">
        <f>MAX(H73,-0.12*G73)</f>
        <v>-11.10299</v>
      </c>
      <c r="J73" s="63">
        <f>IF(ABS(G73)&lt;=10,0.5,IF(ABS(G73)&lt;=25,1,IF(ABS(G73)&lt;=100,2,10)))</f>
        <v>10</v>
      </c>
      <c r="K73" s="64">
        <f>IF(H73&lt;-J73,1,0)</f>
        <v>1</v>
      </c>
      <c r="L73" s="64">
        <f>IF(K73=K72,L72+K73,0)</f>
        <v>0</v>
      </c>
      <c r="M73" s="65">
        <f>IF(OR(L73=6,L73=12,L73=18,L73=24,L73=30,L73=36,L73=42,L73=48,L73=54,L73=60,L73=66,L73=72,L73=78,L73=84,L73=90,L73=96),1,0)</f>
        <v>0</v>
      </c>
      <c r="N73" s="65">
        <f>IF(H73&gt;J73,1,0)</f>
        <v>0</v>
      </c>
      <c r="O73" s="65">
        <f>IF(N73=N72,O72+N73,0)</f>
        <v>0</v>
      </c>
      <c r="P73" s="65">
        <f>IF(OR(O73=6,O73=12,O73=18,O73=24,O73=30,O73=36,O73=42,O73=48,O73=54,O73=60,O73=66,O73=72,O73=78,O73=84,O73=90,O73=96),1,0)</f>
        <v>0</v>
      </c>
      <c r="Q73" s="66">
        <f>M73+P73</f>
        <v>0</v>
      </c>
      <c r="R73" s="66">
        <f>Q73*ABS(S73)*0.1</f>
        <v>0</v>
      </c>
      <c r="S73" s="67">
        <f>I73*E73/40000</f>
        <v>-0.16764404601</v>
      </c>
      <c r="T73" s="60">
        <f>MIN($T$6/100*G73,150)</f>
        <v>99.2232216</v>
      </c>
      <c r="U73" s="60">
        <f>MIN($U$6/100*G73,200)</f>
        <v>124.029027</v>
      </c>
      <c r="V73" s="60">
        <f>MIN($V$6/100*G73,250)</f>
        <v>165.372036</v>
      </c>
      <c r="W73" s="60">
        <v>0.2</v>
      </c>
      <c r="X73" s="60">
        <v>0.2</v>
      </c>
      <c r="Y73" s="60">
        <v>0.6</v>
      </c>
      <c r="Z73" s="67">
        <f>IF(AND(D73&lt;49.85,H73&gt;0),$C$2*ABS(H73)/40000,(SUMPRODUCT(--(H73&gt;$T73:$V73),(H73-$T73:$V73),($W73:$Y73)))*E73/40000)</f>
        <v>0</v>
      </c>
      <c r="AA73" s="67">
        <f>IF(AND(C73&gt;=50.1,H73&lt;0),($A$2)*ABS(H73)/40000,0)</f>
        <v>0</v>
      </c>
      <c r="AB73" s="67">
        <f>S73+Z73+AA73</f>
        <v>-0.16764404601</v>
      </c>
      <c r="AC73" s="75" t="str">
        <f>IF(AB73&gt;=0,AB73,"")</f>
        <v/>
      </c>
      <c r="AD73" s="76">
        <f>IF(AB73&lt;0,AB73,"")</f>
        <v>-0.16764404601</v>
      </c>
      <c r="AE73" s="77"/>
      <c r="AF73" s="89"/>
      <c r="AG73" s="92">
        <f>ROUND((AG72-0.01),2)</f>
        <v>50.83</v>
      </c>
      <c r="AH73" s="93">
        <v>0</v>
      </c>
      <c r="AI73" s="86">
        <v>0</v>
      </c>
    </row>
    <row r="74" spans="1:38" customHeight="1" ht="15.75">
      <c r="A74" s="70">
        <v>0.6875</v>
      </c>
      <c r="B74" s="71">
        <v>0.697916666666667</v>
      </c>
      <c r="C74" s="72">
        <v>49.96</v>
      </c>
      <c r="D74" s="73">
        <f>ROUND(C74,2)</f>
        <v>49.96</v>
      </c>
      <c r="E74" s="60">
        <v>407.92</v>
      </c>
      <c r="F74" s="60">
        <v>707.91098</v>
      </c>
      <c r="G74" s="61">
        <f>ABS(F74)</f>
        <v>707.91098</v>
      </c>
      <c r="H74" s="74">
        <v>95.04098</v>
      </c>
      <c r="I74" s="63">
        <f>MAX(H74,-0.12*G74)</f>
        <v>95.04098</v>
      </c>
      <c r="J74" s="63">
        <f>IF(ABS(G74)&lt;=10,0.5,IF(ABS(G74)&lt;=25,1,IF(ABS(G74)&lt;=100,2,10)))</f>
        <v>10</v>
      </c>
      <c r="K74" s="64">
        <f>IF(H74&lt;-J74,1,0)</f>
        <v>0</v>
      </c>
      <c r="L74" s="64">
        <f>IF(K74=K73,L73+K74,0)</f>
        <v>0</v>
      </c>
      <c r="M74" s="65">
        <f>IF(OR(L74=6,L74=12,L74=18,L74=24,L74=30,L74=36,L74=42,L74=48,L74=54,L74=60,L74=66,L74=72,L74=78,L74=84,L74=90,L74=96),1,0)</f>
        <v>0</v>
      </c>
      <c r="N74" s="65">
        <f>IF(H74&gt;J74,1,0)</f>
        <v>1</v>
      </c>
      <c r="O74" s="65">
        <f>IF(N74=N73,O73+N74,0)</f>
        <v>0</v>
      </c>
      <c r="P74" s="65">
        <f>IF(OR(O74=6,O74=12,O74=18,O74=24,O74=30,O74=36,O74=42,O74=48,O74=54,O74=60,O74=66,O74=72,O74=78,O74=84,O74=90,O74=96),1,0)</f>
        <v>0</v>
      </c>
      <c r="Q74" s="66">
        <f>M74+P74</f>
        <v>0</v>
      </c>
      <c r="R74" s="66">
        <f>Q74*ABS(S74)*0.1</f>
        <v>0</v>
      </c>
      <c r="S74" s="67">
        <f>I74*E74/40000</f>
        <v>0.96922791404</v>
      </c>
      <c r="T74" s="60">
        <f>MIN($T$6/100*G74,150)</f>
        <v>84.9493176</v>
      </c>
      <c r="U74" s="60">
        <f>MIN($U$6/100*G74,200)</f>
        <v>106.186647</v>
      </c>
      <c r="V74" s="60">
        <f>MIN($V$6/100*G74,250)</f>
        <v>141.582196</v>
      </c>
      <c r="W74" s="60">
        <v>0.2</v>
      </c>
      <c r="X74" s="60">
        <v>0.2</v>
      </c>
      <c r="Y74" s="60">
        <v>0.6</v>
      </c>
      <c r="Z74" s="67">
        <f>IF(AND(D74&lt;49.85,H74&gt;0),$C$2*ABS(H74)/40000,(SUMPRODUCT(--(H74&gt;$T74:$V74),(H74-$T74:$V74),($W74:$Y74)))*E74/40000)</f>
        <v>0.02058295463104001</v>
      </c>
      <c r="AA74" s="67">
        <f>IF(AND(C74&gt;=50.1,H74&lt;0),($A$2)*ABS(H74)/40000,0)</f>
        <v>0</v>
      </c>
      <c r="AB74" s="67">
        <f>S74+Z74+AA74</f>
        <v>0.98981086867104</v>
      </c>
      <c r="AC74" s="75">
        <f>IF(AB74&gt;=0,AB74,"")</f>
        <v>0.98981086867104</v>
      </c>
      <c r="AD74" s="76" t="str">
        <f>IF(AB74&lt;0,AB74,"")</f>
        <v/>
      </c>
      <c r="AE74" s="77"/>
      <c r="AF74" s="89"/>
      <c r="AG74" s="92">
        <f>ROUND((AG73-0.01),2)</f>
        <v>50.82</v>
      </c>
      <c r="AH74" s="93">
        <v>0</v>
      </c>
      <c r="AI74" s="86">
        <v>0</v>
      </c>
    </row>
    <row r="75" spans="1:38" customHeight="1" ht="15.75">
      <c r="A75" s="70">
        <v>0.697916666666667</v>
      </c>
      <c r="B75" s="71">
        <v>0.708333333333334</v>
      </c>
      <c r="C75" s="72">
        <v>49.95</v>
      </c>
      <c r="D75" s="73">
        <f>ROUND(C75,2)</f>
        <v>49.95</v>
      </c>
      <c r="E75" s="60">
        <v>440.59</v>
      </c>
      <c r="F75" s="60">
        <v>822.16467</v>
      </c>
      <c r="G75" s="61">
        <f>ABS(F75)</f>
        <v>822.16467</v>
      </c>
      <c r="H75" s="74">
        <v>-18.57247</v>
      </c>
      <c r="I75" s="63">
        <f>MAX(H75,-0.12*G75)</f>
        <v>-18.57247</v>
      </c>
      <c r="J75" s="63">
        <f>IF(ABS(G75)&lt;=10,0.5,IF(ABS(G75)&lt;=25,1,IF(ABS(G75)&lt;=100,2,10)))</f>
        <v>10</v>
      </c>
      <c r="K75" s="64">
        <f>IF(H75&lt;-J75,1,0)</f>
        <v>1</v>
      </c>
      <c r="L75" s="64">
        <f>IF(K75=K74,L74+K75,0)</f>
        <v>0</v>
      </c>
      <c r="M75" s="65">
        <f>IF(OR(L75=6,L75=12,L75=18,L75=24,L75=30,L75=36,L75=42,L75=48,L75=54,L75=60,L75=66,L75=72,L75=78,L75=84,L75=90,L75=96),1,0)</f>
        <v>0</v>
      </c>
      <c r="N75" s="65">
        <f>IF(H75&gt;J75,1,0)</f>
        <v>0</v>
      </c>
      <c r="O75" s="65">
        <f>IF(N75=N74,O74+N75,0)</f>
        <v>0</v>
      </c>
      <c r="P75" s="65">
        <f>IF(OR(O75=6,O75=12,O75=18,O75=24,O75=30,O75=36,O75=42,O75=48,O75=54,O75=60,O75=66,O75=72,O75=78,O75=84,O75=90,O75=96),1,0)</f>
        <v>0</v>
      </c>
      <c r="Q75" s="66">
        <f>M75+P75</f>
        <v>0</v>
      </c>
      <c r="R75" s="66">
        <f>Q75*ABS(S75)*0.1</f>
        <v>0</v>
      </c>
      <c r="S75" s="67">
        <f>I75*E75/40000</f>
        <v>-0.2045711139325</v>
      </c>
      <c r="T75" s="60">
        <f>MIN($T$6/100*G75,150)</f>
        <v>98.6597604</v>
      </c>
      <c r="U75" s="60">
        <f>MIN($U$6/100*G75,200)</f>
        <v>123.3247005</v>
      </c>
      <c r="V75" s="60">
        <f>MIN($V$6/100*G75,250)</f>
        <v>164.432934</v>
      </c>
      <c r="W75" s="60">
        <v>0.2</v>
      </c>
      <c r="X75" s="60">
        <v>0.2</v>
      </c>
      <c r="Y75" s="60">
        <v>0.6</v>
      </c>
      <c r="Z75" s="67">
        <f>IF(AND(D75&lt;49.85,H75&gt;0),$C$2*ABS(H75)/40000,(SUMPRODUCT(--(H75&gt;$T75:$V75),(H75-$T75:$V75),($W75:$Y75)))*E75/40000)</f>
        <v>0</v>
      </c>
      <c r="AA75" s="67">
        <f>IF(AND(C75&gt;=50.1,H75&lt;0),($A$2)*ABS(H75)/40000,0)</f>
        <v>0</v>
      </c>
      <c r="AB75" s="67">
        <f>S75+Z75+AA75</f>
        <v>-0.2045711139325</v>
      </c>
      <c r="AC75" s="75" t="str">
        <f>IF(AB75&gt;=0,AB75,"")</f>
        <v/>
      </c>
      <c r="AD75" s="76">
        <f>IF(AB75&lt;0,AB75,"")</f>
        <v>-0.2045711139325</v>
      </c>
      <c r="AE75" s="77"/>
      <c r="AF75" s="89"/>
      <c r="AG75" s="92">
        <f>ROUND((AG74-0.01),2)</f>
        <v>50.81</v>
      </c>
      <c r="AH75" s="93">
        <v>0</v>
      </c>
      <c r="AI75" s="86">
        <v>0</v>
      </c>
    </row>
    <row r="76" spans="1:38" customHeight="1" ht="15.75">
      <c r="A76" s="70">
        <v>0.708333333333333</v>
      </c>
      <c r="B76" s="71">
        <v>0.71875</v>
      </c>
      <c r="C76" s="72">
        <v>49.97</v>
      </c>
      <c r="D76" s="73">
        <f>ROUND(C76,2)</f>
        <v>49.97</v>
      </c>
      <c r="E76" s="60">
        <v>375.24</v>
      </c>
      <c r="F76" s="60">
        <v>867.60266</v>
      </c>
      <c r="G76" s="61">
        <f>ABS(F76)</f>
        <v>867.60266</v>
      </c>
      <c r="H76" s="74">
        <v>7.15075</v>
      </c>
      <c r="I76" s="63">
        <f>MAX(H76,-0.12*G76)</f>
        <v>7.15075</v>
      </c>
      <c r="J76" s="63">
        <f>IF(ABS(G76)&lt;=10,0.5,IF(ABS(G76)&lt;=25,1,IF(ABS(G76)&lt;=100,2,10)))</f>
        <v>10</v>
      </c>
      <c r="K76" s="64">
        <f>IF(H76&lt;-J76,1,0)</f>
        <v>0</v>
      </c>
      <c r="L76" s="64">
        <f>IF(K76=K75,L75+K76,0)</f>
        <v>0</v>
      </c>
      <c r="M76" s="65">
        <f>IF(OR(L76=6,L76=12,L76=18,L76=24,L76=30,L76=36,L76=42,L76=48,L76=54,L76=60,L76=66,L76=72,L76=78,L76=84,L76=90,L76=96),1,0)</f>
        <v>0</v>
      </c>
      <c r="N76" s="65">
        <f>IF(H76&gt;J76,1,0)</f>
        <v>0</v>
      </c>
      <c r="O76" s="65">
        <f>IF(N76=N75,O75+N76,0)</f>
        <v>0</v>
      </c>
      <c r="P76" s="65">
        <f>IF(OR(O76=6,O76=12,O76=18,O76=24,O76=30,O76=36,O76=42,O76=48,O76=54,O76=60,O76=66,O76=72,O76=78,O76=84,O76=90,O76=96),1,0)</f>
        <v>0</v>
      </c>
      <c r="Q76" s="66">
        <f>M76+P76</f>
        <v>0</v>
      </c>
      <c r="R76" s="66">
        <f>Q76*ABS(S76)*0.1</f>
        <v>0</v>
      </c>
      <c r="S76" s="67">
        <f>I76*E76/40000</f>
        <v>0.06708118575000001</v>
      </c>
      <c r="T76" s="60">
        <f>MIN($T$6/100*G76,150)</f>
        <v>104.1123192</v>
      </c>
      <c r="U76" s="60">
        <f>MIN($U$6/100*G76,200)</f>
        <v>130.140399</v>
      </c>
      <c r="V76" s="60">
        <f>MIN($V$6/100*G76,250)</f>
        <v>173.520532</v>
      </c>
      <c r="W76" s="60">
        <v>0.2</v>
      </c>
      <c r="X76" s="60">
        <v>0.2</v>
      </c>
      <c r="Y76" s="60">
        <v>0.6</v>
      </c>
      <c r="Z76" s="67">
        <f>IF(AND(D76&lt;49.85,H76&gt;0),$C$2*ABS(H76)/40000,(SUMPRODUCT(--(H76&gt;$T76:$V76),(H76-$T76:$V76),($W76:$Y76)))*E76/40000)</f>
        <v>0</v>
      </c>
      <c r="AA76" s="67">
        <f>IF(AND(C76&gt;=50.1,H76&lt;0),($A$2)*ABS(H76)/40000,0)</f>
        <v>0</v>
      </c>
      <c r="AB76" s="67">
        <f>S76+Z76+AA76</f>
        <v>0.06708118575000001</v>
      </c>
      <c r="AC76" s="75">
        <f>IF(AB76&gt;=0,AB76,"")</f>
        <v>0.06708118575000001</v>
      </c>
      <c r="AD76" s="76" t="str">
        <f>IF(AB76&lt;0,AB76,"")</f>
        <v/>
      </c>
      <c r="AE76" s="77"/>
      <c r="AF76" s="89"/>
      <c r="AG76" s="92">
        <f>ROUND((AG75-0.01),2)</f>
        <v>50.8</v>
      </c>
      <c r="AH76" s="93">
        <v>0</v>
      </c>
      <c r="AI76" s="86">
        <v>0</v>
      </c>
    </row>
    <row r="77" spans="1:38" customHeight="1" ht="15.75">
      <c r="A77" s="70">
        <v>0.71875</v>
      </c>
      <c r="B77" s="71">
        <v>0.729166666666667</v>
      </c>
      <c r="C77" s="72">
        <v>49.96</v>
      </c>
      <c r="D77" s="73">
        <f>ROUND(C77,2)</f>
        <v>49.96</v>
      </c>
      <c r="E77" s="60">
        <v>407.92</v>
      </c>
      <c r="F77" s="60">
        <v>888.20278</v>
      </c>
      <c r="G77" s="61">
        <f>ABS(F77)</f>
        <v>888.20278</v>
      </c>
      <c r="H77" s="74">
        <v>-43.99132</v>
      </c>
      <c r="I77" s="63">
        <f>MAX(H77,-0.12*G77)</f>
        <v>-43.99132</v>
      </c>
      <c r="J77" s="63">
        <f>IF(ABS(G77)&lt;=10,0.5,IF(ABS(G77)&lt;=25,1,IF(ABS(G77)&lt;=100,2,10)))</f>
        <v>10</v>
      </c>
      <c r="K77" s="64">
        <f>IF(H77&lt;-J77,1,0)</f>
        <v>1</v>
      </c>
      <c r="L77" s="64">
        <f>IF(K77=K76,L76+K77,0)</f>
        <v>0</v>
      </c>
      <c r="M77" s="65">
        <f>IF(OR(L77=6,L77=12,L77=18,L77=24,L77=30,L77=36,L77=42,L77=48,L77=54,L77=60,L77=66,L77=72,L77=78,L77=84,L77=90,L77=96),1,0)</f>
        <v>0</v>
      </c>
      <c r="N77" s="65">
        <f>IF(H77&gt;J77,1,0)</f>
        <v>0</v>
      </c>
      <c r="O77" s="65">
        <f>IF(N77=N76,O76+N77,0)</f>
        <v>0</v>
      </c>
      <c r="P77" s="65">
        <f>IF(OR(O77=6,O77=12,O77=18,O77=24,O77=30,O77=36,O77=42,O77=48,O77=54,O77=60,O77=66,O77=72,O77=78,O77=84,O77=90,O77=96),1,0)</f>
        <v>0</v>
      </c>
      <c r="Q77" s="66">
        <f>M77+P77</f>
        <v>0</v>
      </c>
      <c r="R77" s="66">
        <f>Q77*ABS(S77)*0.1</f>
        <v>0</v>
      </c>
      <c r="S77" s="67">
        <f>I77*E77/40000</f>
        <v>-0.44862348136</v>
      </c>
      <c r="T77" s="60">
        <f>MIN($T$6/100*G77,150)</f>
        <v>106.5843336</v>
      </c>
      <c r="U77" s="60">
        <f>MIN($U$6/100*G77,200)</f>
        <v>133.230417</v>
      </c>
      <c r="V77" s="60">
        <f>MIN($V$6/100*G77,250)</f>
        <v>177.640556</v>
      </c>
      <c r="W77" s="60">
        <v>0.2</v>
      </c>
      <c r="X77" s="60">
        <v>0.2</v>
      </c>
      <c r="Y77" s="60">
        <v>0.6</v>
      </c>
      <c r="Z77" s="67">
        <f>IF(AND(D77&lt;49.85,H77&gt;0),$C$2*ABS(H77)/40000,(SUMPRODUCT(--(H77&gt;$T77:$V77),(H77-$T77:$V77),($W77:$Y77)))*E77/40000)</f>
        <v>0</v>
      </c>
      <c r="AA77" s="67">
        <f>IF(AND(C77&gt;=50.1,H77&lt;0),($A$2)*ABS(H77)/40000,0)</f>
        <v>0</v>
      </c>
      <c r="AB77" s="67">
        <f>S77+Z77+AA77</f>
        <v>-0.44862348136</v>
      </c>
      <c r="AC77" s="75" t="str">
        <f>IF(AB77&gt;=0,AB77,"")</f>
        <v/>
      </c>
      <c r="AD77" s="76">
        <f>IF(AB77&lt;0,AB77,"")</f>
        <v>-0.44862348136</v>
      </c>
      <c r="AE77" s="77"/>
      <c r="AF77" s="89"/>
      <c r="AG77" s="92">
        <f>ROUND((AG76-0.01),2)</f>
        <v>50.79</v>
      </c>
      <c r="AH77" s="93">
        <v>0</v>
      </c>
      <c r="AI77" s="86">
        <v>0</v>
      </c>
    </row>
    <row r="78" spans="1:38" customHeight="1" ht="15.75">
      <c r="A78" s="70">
        <v>0.729166666666667</v>
      </c>
      <c r="B78" s="71">
        <v>0.739583333333334</v>
      </c>
      <c r="C78" s="72">
        <v>50.03</v>
      </c>
      <c r="D78" s="73">
        <f>ROUND(C78,2)</f>
        <v>50.03</v>
      </c>
      <c r="E78" s="60">
        <v>110.89</v>
      </c>
      <c r="F78" s="60">
        <v>937.85934</v>
      </c>
      <c r="G78" s="61">
        <f>ABS(F78)</f>
        <v>937.85934</v>
      </c>
      <c r="H78" s="74">
        <v>-73.24466</v>
      </c>
      <c r="I78" s="63">
        <f>MAX(H78,-0.12*G78)</f>
        <v>-73.24466</v>
      </c>
      <c r="J78" s="63">
        <f>IF(ABS(G78)&lt;=10,0.5,IF(ABS(G78)&lt;=25,1,IF(ABS(G78)&lt;=100,2,10)))</f>
        <v>10</v>
      </c>
      <c r="K78" s="64">
        <f>IF(H78&lt;-J78,1,0)</f>
        <v>1</v>
      </c>
      <c r="L78" s="64">
        <f>IF(K78=K77,L77+K78,0)</f>
        <v>1</v>
      </c>
      <c r="M78" s="65">
        <f>IF(OR(L78=6,L78=12,L78=18,L78=24,L78=30,L78=36,L78=42,L78=48,L78=54,L78=60,L78=66,L78=72,L78=78,L78=84,L78=90,L78=96),1,0)</f>
        <v>0</v>
      </c>
      <c r="N78" s="65">
        <f>IF(H78&gt;J78,1,0)</f>
        <v>0</v>
      </c>
      <c r="O78" s="65">
        <f>IF(N78=N77,O77+N78,0)</f>
        <v>0</v>
      </c>
      <c r="P78" s="65">
        <f>IF(OR(O78=6,O78=12,O78=18,O78=24,O78=30,O78=36,O78=42,O78=48,O78=54,O78=60,O78=66,O78=72,O78=78,O78=84,O78=90,O78=96),1,0)</f>
        <v>0</v>
      </c>
      <c r="Q78" s="66">
        <f>M78+P78</f>
        <v>0</v>
      </c>
      <c r="R78" s="66">
        <f>Q78*ABS(S78)*0.1</f>
        <v>0</v>
      </c>
      <c r="S78" s="67">
        <f>I78*E78/40000</f>
        <v>-0.203052508685</v>
      </c>
      <c r="T78" s="60">
        <f>MIN($T$6/100*G78,150)</f>
        <v>112.5431208</v>
      </c>
      <c r="U78" s="60">
        <f>MIN($U$6/100*G78,200)</f>
        <v>140.678901</v>
      </c>
      <c r="V78" s="60">
        <f>MIN($V$6/100*G78,250)</f>
        <v>187.571868</v>
      </c>
      <c r="W78" s="60">
        <v>0.2</v>
      </c>
      <c r="X78" s="60">
        <v>0.2</v>
      </c>
      <c r="Y78" s="60">
        <v>0.6</v>
      </c>
      <c r="Z78" s="67">
        <f>IF(AND(D78&lt;49.85,H78&gt;0),$C$2*ABS(H78)/40000,(SUMPRODUCT(--(H78&gt;$T78:$V78),(H78-$T78:$V78),($W78:$Y78)))*E78/40000)</f>
        <v>0</v>
      </c>
      <c r="AA78" s="67">
        <f>IF(AND(C78&gt;=50.1,H78&lt;0),($A$2)*ABS(H78)/40000,0)</f>
        <v>0</v>
      </c>
      <c r="AB78" s="67">
        <f>S78+Z78+AA78</f>
        <v>-0.203052508685</v>
      </c>
      <c r="AC78" s="75" t="str">
        <f>IF(AB78&gt;=0,AB78,"")</f>
        <v/>
      </c>
      <c r="AD78" s="76">
        <f>IF(AB78&lt;0,AB78,"")</f>
        <v>-0.203052508685</v>
      </c>
      <c r="AE78" s="77"/>
      <c r="AF78" s="89"/>
      <c r="AG78" s="92">
        <f>ROUND((AG77-0.01),2)</f>
        <v>50.78</v>
      </c>
      <c r="AH78" s="93">
        <v>0</v>
      </c>
      <c r="AI78" s="86">
        <v>0</v>
      </c>
    </row>
    <row r="79" spans="1:38" customHeight="1" ht="15.75">
      <c r="A79" s="70">
        <v>0.739583333333333</v>
      </c>
      <c r="B79" s="71">
        <v>0.75</v>
      </c>
      <c r="C79" s="72">
        <v>50.03</v>
      </c>
      <c r="D79" s="73">
        <f>ROUND(C79,2)</f>
        <v>50.03</v>
      </c>
      <c r="E79" s="60">
        <v>110.89</v>
      </c>
      <c r="F79" s="60">
        <v>993.92448</v>
      </c>
      <c r="G79" s="61">
        <f>ABS(F79)</f>
        <v>993.92448</v>
      </c>
      <c r="H79" s="74">
        <v>-106.66853</v>
      </c>
      <c r="I79" s="63">
        <f>MAX(H79,-0.12*G79)</f>
        <v>-106.66853</v>
      </c>
      <c r="J79" s="63">
        <f>IF(ABS(G79)&lt;=10,0.5,IF(ABS(G79)&lt;=25,1,IF(ABS(G79)&lt;=100,2,10)))</f>
        <v>10</v>
      </c>
      <c r="K79" s="64">
        <f>IF(H79&lt;-J79,1,0)</f>
        <v>1</v>
      </c>
      <c r="L79" s="64">
        <f>IF(K79=K78,L78+K79,0)</f>
        <v>2</v>
      </c>
      <c r="M79" s="65">
        <f>IF(OR(L79=6,L79=12,L79=18,L79=24,L79=30,L79=36,L79=42,L79=48,L79=54,L79=60,L79=66,L79=72,L79=78,L79=84,L79=90,L79=96),1,0)</f>
        <v>0</v>
      </c>
      <c r="N79" s="65">
        <f>IF(H79&gt;J79,1,0)</f>
        <v>0</v>
      </c>
      <c r="O79" s="65">
        <f>IF(N79=N78,O78+N79,0)</f>
        <v>0</v>
      </c>
      <c r="P79" s="65">
        <f>IF(OR(O79=6,O79=12,O79=18,O79=24,O79=30,O79=36,O79=42,O79=48,O79=54,O79=60,O79=66,O79=72,O79=78,O79=84,O79=90,O79=96),1,0)</f>
        <v>0</v>
      </c>
      <c r="Q79" s="66">
        <f>M79+P79</f>
        <v>0</v>
      </c>
      <c r="R79" s="66">
        <f>Q79*ABS(S79)*0.1</f>
        <v>0</v>
      </c>
      <c r="S79" s="67">
        <f>I79*E79/40000</f>
        <v>-0.2957118322925</v>
      </c>
      <c r="T79" s="60">
        <f>MIN($T$6/100*G79,150)</f>
        <v>119.2709376</v>
      </c>
      <c r="U79" s="60">
        <f>MIN($U$6/100*G79,200)</f>
        <v>149.088672</v>
      </c>
      <c r="V79" s="60">
        <f>MIN($V$6/100*G79,250)</f>
        <v>198.784896</v>
      </c>
      <c r="W79" s="60">
        <v>0.2</v>
      </c>
      <c r="X79" s="60">
        <v>0.2</v>
      </c>
      <c r="Y79" s="60">
        <v>0.6</v>
      </c>
      <c r="Z79" s="67">
        <f>IF(AND(D79&lt;49.85,H79&gt;0),$C$2*ABS(H79)/40000,(SUMPRODUCT(--(H79&gt;$T79:$V79),(H79-$T79:$V79),($W79:$Y79)))*E79/40000)</f>
        <v>0</v>
      </c>
      <c r="AA79" s="67">
        <f>IF(AND(C79&gt;=50.1,H79&lt;0),($A$2)*ABS(H79)/40000,0)</f>
        <v>0</v>
      </c>
      <c r="AB79" s="67">
        <f>S79+Z79+AA79</f>
        <v>-0.2957118322925</v>
      </c>
      <c r="AC79" s="75" t="str">
        <f>IF(AB79&gt;=0,AB79,"")</f>
        <v/>
      </c>
      <c r="AD79" s="76">
        <f>IF(AB79&lt;0,AB79,"")</f>
        <v>-0.2957118322925</v>
      </c>
      <c r="AE79" s="77"/>
      <c r="AF79" s="89"/>
      <c r="AG79" s="92">
        <f>ROUND((AG78-0.01),2)</f>
        <v>50.77</v>
      </c>
      <c r="AH79" s="93">
        <v>0</v>
      </c>
      <c r="AI79" s="86">
        <v>0</v>
      </c>
    </row>
    <row r="80" spans="1:38" customHeight="1" ht="15.75">
      <c r="A80" s="70">
        <v>0.75</v>
      </c>
      <c r="B80" s="71">
        <v>0.760416666666667</v>
      </c>
      <c r="C80" s="72">
        <v>50.06</v>
      </c>
      <c r="D80" s="73">
        <f>ROUND(C80,2)</f>
        <v>50.06</v>
      </c>
      <c r="E80" s="60">
        <v>0</v>
      </c>
      <c r="F80" s="60">
        <v>1089.45171</v>
      </c>
      <c r="G80" s="61">
        <f>ABS(F80)</f>
        <v>1089.45171</v>
      </c>
      <c r="H80" s="74">
        <v>-173.68266</v>
      </c>
      <c r="I80" s="63">
        <f>MAX(H80,-0.12*G80)</f>
        <v>-130.7342052</v>
      </c>
      <c r="J80" s="63">
        <f>IF(ABS(G80)&lt;=10,0.5,IF(ABS(G80)&lt;=25,1,IF(ABS(G80)&lt;=100,2,10)))</f>
        <v>10</v>
      </c>
      <c r="K80" s="64">
        <f>IF(H80&lt;-J80,1,0)</f>
        <v>1</v>
      </c>
      <c r="L80" s="64">
        <f>IF(K80=K79,L79+K80,0)</f>
        <v>3</v>
      </c>
      <c r="M80" s="65">
        <f>IF(OR(L80=6,L80=12,L80=18,L80=24,L80=30,L80=36,L80=42,L80=48,L80=54,L80=60,L80=66,L80=72,L80=78,L80=84,L80=90,L80=96),1,0)</f>
        <v>0</v>
      </c>
      <c r="N80" s="65">
        <f>IF(H80&gt;J80,1,0)</f>
        <v>0</v>
      </c>
      <c r="O80" s="65">
        <f>IF(N80=N79,O79+N80,0)</f>
        <v>0</v>
      </c>
      <c r="P80" s="65">
        <f>IF(OR(O80=6,O80=12,O80=18,O80=24,O80=30,O80=36,O80=42,O80=48,O80=54,O80=60,O80=66,O80=72,O80=78,O80=84,O80=90,O80=96),1,0)</f>
        <v>0</v>
      </c>
      <c r="Q80" s="66">
        <f>M80+P80</f>
        <v>0</v>
      </c>
      <c r="R80" s="66">
        <f>Q80*ABS(S80)*0.1</f>
        <v>0</v>
      </c>
      <c r="S80" s="67">
        <f>I80*E80/40000</f>
        <v>-0</v>
      </c>
      <c r="T80" s="60">
        <f>MIN($T$6/100*G80,150)</f>
        <v>130.7342052</v>
      </c>
      <c r="U80" s="60">
        <f>MIN($U$6/100*G80,200)</f>
        <v>163.4177565</v>
      </c>
      <c r="V80" s="60">
        <f>MIN($V$6/100*G80,250)</f>
        <v>217.890342</v>
      </c>
      <c r="W80" s="60">
        <v>0.2</v>
      </c>
      <c r="X80" s="60">
        <v>0.2</v>
      </c>
      <c r="Y80" s="60">
        <v>0.6</v>
      </c>
      <c r="Z80" s="67">
        <f>IF(AND(D80&lt;49.85,H80&gt;0),$C$2*ABS(H80)/40000,(SUMPRODUCT(--(H80&gt;$T80:$V80),(H80-$T80:$V80),($W80:$Y80)))*E80/40000)</f>
        <v>0</v>
      </c>
      <c r="AA80" s="67">
        <f>IF(AND(C80&gt;=50.1,H80&lt;0),($A$2)*ABS(H80)/40000,0)</f>
        <v>0</v>
      </c>
      <c r="AB80" s="67">
        <f>S80+Z80+AA80</f>
        <v>0</v>
      </c>
      <c r="AC80" s="75">
        <f>IF(AB80&gt;=0,AB80,"")</f>
        <v>0</v>
      </c>
      <c r="AD80" s="76" t="str">
        <f>IF(AB80&lt;0,AB80,"")</f>
        <v/>
      </c>
      <c r="AE80" s="77"/>
      <c r="AF80" s="89"/>
      <c r="AG80" s="92">
        <f>ROUND((AG79-0.01),2)</f>
        <v>50.76</v>
      </c>
      <c r="AH80" s="93">
        <v>0</v>
      </c>
      <c r="AI80" s="86">
        <v>0</v>
      </c>
    </row>
    <row r="81" spans="1:38" customHeight="1" ht="15.75">
      <c r="A81" s="70">
        <v>0.760416666666667</v>
      </c>
      <c r="B81" s="71">
        <v>0.770833333333334</v>
      </c>
      <c r="C81" s="72">
        <v>50</v>
      </c>
      <c r="D81" s="73">
        <f>ROUND(C81,2)</f>
        <v>50</v>
      </c>
      <c r="E81" s="60">
        <v>277.22</v>
      </c>
      <c r="F81" s="60">
        <v>1091.04456</v>
      </c>
      <c r="G81" s="61">
        <f>ABS(F81)</f>
        <v>1091.04456</v>
      </c>
      <c r="H81" s="74">
        <v>-115.09298</v>
      </c>
      <c r="I81" s="63">
        <f>MAX(H81,-0.12*G81)</f>
        <v>-115.09298</v>
      </c>
      <c r="J81" s="63">
        <f>IF(ABS(G81)&lt;=10,0.5,IF(ABS(G81)&lt;=25,1,IF(ABS(G81)&lt;=100,2,10)))</f>
        <v>10</v>
      </c>
      <c r="K81" s="64">
        <f>IF(H81&lt;-J81,1,0)</f>
        <v>1</v>
      </c>
      <c r="L81" s="64">
        <f>IF(K81=K80,L80+K81,0)</f>
        <v>4</v>
      </c>
      <c r="M81" s="65">
        <f>IF(OR(L81=6,L81=12,L81=18,L81=24,L81=30,L81=36,L81=42,L81=48,L81=54,L81=60,L81=66,L81=72,L81=78,L81=84,L81=90,L81=96),1,0)</f>
        <v>0</v>
      </c>
      <c r="N81" s="65">
        <f>IF(H81&gt;J81,1,0)</f>
        <v>0</v>
      </c>
      <c r="O81" s="65">
        <f>IF(N81=N80,O80+N81,0)</f>
        <v>0</v>
      </c>
      <c r="P81" s="65">
        <f>IF(OR(O81=6,O81=12,O81=18,O81=24,O81=30,O81=36,O81=42,O81=48,O81=54,O81=60,O81=66,O81=72,O81=78,O81=84,O81=90,O81=96),1,0)</f>
        <v>0</v>
      </c>
      <c r="Q81" s="66">
        <f>M81+P81</f>
        <v>0</v>
      </c>
      <c r="R81" s="66">
        <f>Q81*ABS(S81)*0.1</f>
        <v>0</v>
      </c>
      <c r="S81" s="67">
        <f>I81*E81/40000</f>
        <v>-0.79765189789</v>
      </c>
      <c r="T81" s="60">
        <f>MIN($T$6/100*G81,150)</f>
        <v>130.9253472</v>
      </c>
      <c r="U81" s="60">
        <f>MIN($U$6/100*G81,200)</f>
        <v>163.656684</v>
      </c>
      <c r="V81" s="60">
        <f>MIN($V$6/100*G81,250)</f>
        <v>218.208912</v>
      </c>
      <c r="W81" s="60">
        <v>0.2</v>
      </c>
      <c r="X81" s="60">
        <v>0.2</v>
      </c>
      <c r="Y81" s="60">
        <v>0.6</v>
      </c>
      <c r="Z81" s="67">
        <f>IF(AND(D81&lt;49.85,H81&gt;0),$C$2*ABS(H81)/40000,(SUMPRODUCT(--(H81&gt;$T81:$V81),(H81-$T81:$V81),($W81:$Y81)))*E81/40000)</f>
        <v>0</v>
      </c>
      <c r="AA81" s="67">
        <f>IF(AND(C81&gt;=50.1,H81&lt;0),($A$2)*ABS(H81)/40000,0)</f>
        <v>0</v>
      </c>
      <c r="AB81" s="67">
        <f>S81+Z81+AA81</f>
        <v>-0.79765189789</v>
      </c>
      <c r="AC81" s="75" t="str">
        <f>IF(AB81&gt;=0,AB81,"")</f>
        <v/>
      </c>
      <c r="AD81" s="76">
        <f>IF(AB81&lt;0,AB81,"")</f>
        <v>-0.79765189789</v>
      </c>
      <c r="AE81" s="77"/>
      <c r="AF81" s="89"/>
      <c r="AG81" s="92">
        <f>ROUND((AG80-0.01),2)</f>
        <v>50.75</v>
      </c>
      <c r="AH81" s="93">
        <v>0</v>
      </c>
      <c r="AI81" s="86">
        <v>0</v>
      </c>
    </row>
    <row r="82" spans="1:38" customHeight="1" ht="15.75">
      <c r="A82" s="70">
        <v>0.770833333333333</v>
      </c>
      <c r="B82" s="71">
        <v>0.78125</v>
      </c>
      <c r="C82" s="72">
        <v>49.97</v>
      </c>
      <c r="D82" s="73">
        <f>ROUND(C82,2)</f>
        <v>49.97</v>
      </c>
      <c r="E82" s="60">
        <v>375.24</v>
      </c>
      <c r="F82" s="60">
        <v>1110.39976</v>
      </c>
      <c r="G82" s="61">
        <f>ABS(F82)</f>
        <v>1110.39976</v>
      </c>
      <c r="H82" s="74">
        <v>-93.521</v>
      </c>
      <c r="I82" s="63">
        <f>MAX(H82,-0.12*G82)</f>
        <v>-93.521</v>
      </c>
      <c r="J82" s="63">
        <f>IF(ABS(G82)&lt;=10,0.5,IF(ABS(G82)&lt;=25,1,IF(ABS(G82)&lt;=100,2,10)))</f>
        <v>10</v>
      </c>
      <c r="K82" s="64">
        <f>IF(H82&lt;-J82,1,0)</f>
        <v>1</v>
      </c>
      <c r="L82" s="64">
        <f>IF(K82=K81,L81+K82,0)</f>
        <v>5</v>
      </c>
      <c r="M82" s="65">
        <f>IF(OR(L82=6,L82=12,L82=18,L82=24,L82=30,L82=36,L82=42,L82=48,L82=54,L82=60,L82=66,L82=72,L82=78,L82=84,L82=90,L82=96),1,0)</f>
        <v>0</v>
      </c>
      <c r="N82" s="65">
        <f>IF(H82&gt;J82,1,0)</f>
        <v>0</v>
      </c>
      <c r="O82" s="65">
        <f>IF(N82=N81,O81+N82,0)</f>
        <v>0</v>
      </c>
      <c r="P82" s="65">
        <f>IF(OR(O82=6,O82=12,O82=18,O82=24,O82=30,O82=36,O82=42,O82=48,O82=54,O82=60,O82=66,O82=72,O82=78,O82=84,O82=90,O82=96),1,0)</f>
        <v>0</v>
      </c>
      <c r="Q82" s="66">
        <f>M82+P82</f>
        <v>0</v>
      </c>
      <c r="R82" s="66">
        <f>Q82*ABS(S82)*0.1</f>
        <v>0</v>
      </c>
      <c r="S82" s="67">
        <f>I82*E82/40000</f>
        <v>-0.8773205009999999</v>
      </c>
      <c r="T82" s="60">
        <f>MIN($T$6/100*G82,150)</f>
        <v>133.2479712</v>
      </c>
      <c r="U82" s="60">
        <f>MIN($U$6/100*G82,200)</f>
        <v>166.559964</v>
      </c>
      <c r="V82" s="60">
        <f>MIN($V$6/100*G82,250)</f>
        <v>222.079952</v>
      </c>
      <c r="W82" s="60">
        <v>0.2</v>
      </c>
      <c r="X82" s="60">
        <v>0.2</v>
      </c>
      <c r="Y82" s="60">
        <v>0.6</v>
      </c>
      <c r="Z82" s="67">
        <f>IF(AND(D82&lt;49.85,H82&gt;0),$C$2*ABS(H82)/40000,(SUMPRODUCT(--(H82&gt;$T82:$V82),(H82-$T82:$V82),($W82:$Y82)))*E82/40000)</f>
        <v>0</v>
      </c>
      <c r="AA82" s="67">
        <f>IF(AND(C82&gt;=50.1,H82&lt;0),($A$2)*ABS(H82)/40000,0)</f>
        <v>0</v>
      </c>
      <c r="AB82" s="67">
        <f>S82+Z82+AA82</f>
        <v>-0.8773205009999999</v>
      </c>
      <c r="AC82" s="75" t="str">
        <f>IF(AB82&gt;=0,AB82,"")</f>
        <v/>
      </c>
      <c r="AD82" s="76">
        <f>IF(AB82&lt;0,AB82,"")</f>
        <v>-0.8773205009999999</v>
      </c>
      <c r="AE82" s="77"/>
      <c r="AF82" s="89"/>
      <c r="AG82" s="92">
        <f>ROUND((AG81-0.01),2)</f>
        <v>50.74</v>
      </c>
      <c r="AH82" s="93">
        <v>0</v>
      </c>
      <c r="AI82" s="86">
        <v>0</v>
      </c>
    </row>
    <row r="83" spans="1:38" customHeight="1" ht="15.75">
      <c r="A83" s="70">
        <v>0.78125</v>
      </c>
      <c r="B83" s="71">
        <v>0.791666666666667</v>
      </c>
      <c r="C83" s="72">
        <v>50</v>
      </c>
      <c r="D83" s="73">
        <f>ROUND(C83,2)</f>
        <v>50</v>
      </c>
      <c r="E83" s="60">
        <v>277.22</v>
      </c>
      <c r="F83" s="60">
        <v>1111.72376</v>
      </c>
      <c r="G83" s="61">
        <f>ABS(F83)</f>
        <v>1111.72376</v>
      </c>
      <c r="H83" s="74">
        <v>-71.04239</v>
      </c>
      <c r="I83" s="63">
        <f>MAX(H83,-0.12*G83)</f>
        <v>-71.04239</v>
      </c>
      <c r="J83" s="63">
        <f>IF(ABS(G83)&lt;=10,0.5,IF(ABS(G83)&lt;=25,1,IF(ABS(G83)&lt;=100,2,10)))</f>
        <v>10</v>
      </c>
      <c r="K83" s="64">
        <f>IF(H83&lt;-J83,1,0)</f>
        <v>1</v>
      </c>
      <c r="L83" s="64">
        <f>IF(K83=K82,L82+K83,0)</f>
        <v>6</v>
      </c>
      <c r="M83" s="65">
        <f>IF(OR(L83=6,L83=12,L83=18,L83=24,L83=30,L83=36,L83=42,L83=48,L83=54,L83=60,L83=66,L83=72,L83=78,L83=84,L83=90,L83=96),1,0)</f>
        <v>1</v>
      </c>
      <c r="N83" s="65">
        <f>IF(H83&gt;J83,1,0)</f>
        <v>0</v>
      </c>
      <c r="O83" s="65">
        <f>IF(N83=N82,O82+N83,0)</f>
        <v>0</v>
      </c>
      <c r="P83" s="65">
        <f>IF(OR(O83=6,O83=12,O83=18,O83=24,O83=30,O83=36,O83=42,O83=48,O83=54,O83=60,O83=66,O83=72,O83=78,O83=84,O83=90,O83=96),1,0)</f>
        <v>0</v>
      </c>
      <c r="Q83" s="66">
        <f>M83+P83</f>
        <v>1</v>
      </c>
      <c r="R83" s="66">
        <f>Q83*ABS(S83)*0.1</f>
        <v>0.04923592838950001</v>
      </c>
      <c r="S83" s="67">
        <f>I83*E83/40000</f>
        <v>-0.4923592838950001</v>
      </c>
      <c r="T83" s="60">
        <f>MIN($T$6/100*G83,150)</f>
        <v>133.4068512</v>
      </c>
      <c r="U83" s="60">
        <f>MIN($U$6/100*G83,200)</f>
        <v>166.758564</v>
      </c>
      <c r="V83" s="60">
        <f>MIN($V$6/100*G83,250)</f>
        <v>222.344752</v>
      </c>
      <c r="W83" s="60">
        <v>0.2</v>
      </c>
      <c r="X83" s="60">
        <v>0.2</v>
      </c>
      <c r="Y83" s="60">
        <v>0.6</v>
      </c>
      <c r="Z83" s="67">
        <f>IF(AND(D83&lt;49.85,H83&gt;0),$C$2*ABS(H83)/40000,(SUMPRODUCT(--(H83&gt;$T83:$V83),(H83-$T83:$V83),($W83:$Y83)))*E83/40000)</f>
        <v>0</v>
      </c>
      <c r="AA83" s="67">
        <f>IF(AND(C83&gt;=50.1,H83&lt;0),($A$2)*ABS(H83)/40000,0)</f>
        <v>0</v>
      </c>
      <c r="AB83" s="67">
        <f>S83+Z83+AA83</f>
        <v>-0.4923592838950001</v>
      </c>
      <c r="AC83" s="75" t="str">
        <f>IF(AB83&gt;=0,AB83,"")</f>
        <v/>
      </c>
      <c r="AD83" s="76">
        <f>IF(AB83&lt;0,AB83,"")</f>
        <v>-0.4923592838950001</v>
      </c>
      <c r="AE83" s="77"/>
      <c r="AF83" s="89"/>
      <c r="AG83" s="92">
        <f>ROUND((AG82-0.01),2)</f>
        <v>50.73</v>
      </c>
      <c r="AH83" s="93">
        <v>0</v>
      </c>
      <c r="AI83" s="86">
        <v>0</v>
      </c>
    </row>
    <row r="84" spans="1:38" customHeight="1" ht="15.75">
      <c r="A84" s="70">
        <v>0.791666666666667</v>
      </c>
      <c r="B84" s="71">
        <v>0.802083333333334</v>
      </c>
      <c r="C84" s="72">
        <v>49.99</v>
      </c>
      <c r="D84" s="73">
        <f>ROUND(C84,2)</f>
        <v>49.99</v>
      </c>
      <c r="E84" s="60">
        <v>309.89</v>
      </c>
      <c r="F84" s="60">
        <v>1103.90936</v>
      </c>
      <c r="G84" s="61">
        <f>ABS(F84)</f>
        <v>1103.90936</v>
      </c>
      <c r="H84" s="74">
        <v>-69.62347</v>
      </c>
      <c r="I84" s="63">
        <f>MAX(H84,-0.12*G84)</f>
        <v>-69.62347</v>
      </c>
      <c r="J84" s="63">
        <f>IF(ABS(G84)&lt;=10,0.5,IF(ABS(G84)&lt;=25,1,IF(ABS(G84)&lt;=100,2,10)))</f>
        <v>10</v>
      </c>
      <c r="K84" s="64">
        <f>IF(H84&lt;-J84,1,0)</f>
        <v>1</v>
      </c>
      <c r="L84" s="64">
        <f>IF(K84=K83,L83+K84,0)</f>
        <v>7</v>
      </c>
      <c r="M84" s="65">
        <f>IF(OR(L84=6,L84=12,L84=18,L84=24,L84=30,L84=36,L84=42,L84=48,L84=54,L84=60,L84=66,L84=72,L84=78,L84=84,L84=90,L84=96),1,0)</f>
        <v>0</v>
      </c>
      <c r="N84" s="65">
        <f>IF(H84&gt;J84,1,0)</f>
        <v>0</v>
      </c>
      <c r="O84" s="65">
        <f>IF(N84=N83,O83+N84,0)</f>
        <v>0</v>
      </c>
      <c r="P84" s="65">
        <f>IF(OR(O84=6,O84=12,O84=18,O84=24,O84=30,O84=36,O84=42,O84=48,O84=54,O84=60,O84=66,O84=72,O84=78,O84=84,O84=90,O84=96),1,0)</f>
        <v>0</v>
      </c>
      <c r="Q84" s="66">
        <f>M84+P84</f>
        <v>0</v>
      </c>
      <c r="R84" s="66">
        <f>Q84*ABS(S84)*0.1</f>
        <v>0</v>
      </c>
      <c r="S84" s="67">
        <f>I84*E84/40000</f>
        <v>-0.5393904279574999</v>
      </c>
      <c r="T84" s="60">
        <f>MIN($T$6/100*G84,150)</f>
        <v>132.4691232</v>
      </c>
      <c r="U84" s="60">
        <f>MIN($U$6/100*G84,200)</f>
        <v>165.586404</v>
      </c>
      <c r="V84" s="60">
        <f>MIN($V$6/100*G84,250)</f>
        <v>220.781872</v>
      </c>
      <c r="W84" s="60">
        <v>0.2</v>
      </c>
      <c r="X84" s="60">
        <v>0.2</v>
      </c>
      <c r="Y84" s="60">
        <v>0.6</v>
      </c>
      <c r="Z84" s="67">
        <f>IF(AND(D84&lt;49.85,H84&gt;0),$C$2*ABS(H84)/40000,(SUMPRODUCT(--(H84&gt;$T84:$V84),(H84-$T84:$V84),($W84:$Y84)))*E84/40000)</f>
        <v>0</v>
      </c>
      <c r="AA84" s="67">
        <f>IF(AND(C84&gt;=50.1,H84&lt;0),($A$2)*ABS(H84)/40000,0)</f>
        <v>0</v>
      </c>
      <c r="AB84" s="67">
        <f>S84+Z84+AA84</f>
        <v>-0.5393904279574999</v>
      </c>
      <c r="AC84" s="75" t="str">
        <f>IF(AB84&gt;=0,AB84,"")</f>
        <v/>
      </c>
      <c r="AD84" s="76">
        <f>IF(AB84&lt;0,AB84,"")</f>
        <v>-0.5393904279574999</v>
      </c>
      <c r="AE84" s="77"/>
      <c r="AF84" s="89"/>
      <c r="AG84" s="92">
        <f>ROUND((AG83-0.01),2)</f>
        <v>50.72</v>
      </c>
      <c r="AH84" s="93">
        <v>0</v>
      </c>
      <c r="AI84" s="86">
        <v>0</v>
      </c>
    </row>
    <row r="85" spans="1:38" customHeight="1" ht="15.75">
      <c r="A85" s="70">
        <v>0.802083333333333</v>
      </c>
      <c r="B85" s="71">
        <v>0.8125</v>
      </c>
      <c r="C85" s="72">
        <v>50</v>
      </c>
      <c r="D85" s="73">
        <f>ROUND(C85,2)</f>
        <v>50</v>
      </c>
      <c r="E85" s="60">
        <v>277.22</v>
      </c>
      <c r="F85" s="60">
        <v>1012.46313</v>
      </c>
      <c r="G85" s="61">
        <f>ABS(F85)</f>
        <v>1012.46313</v>
      </c>
      <c r="H85" s="74">
        <v>9.286300000000001</v>
      </c>
      <c r="I85" s="63">
        <f>MAX(H85,-0.12*G85)</f>
        <v>9.286300000000001</v>
      </c>
      <c r="J85" s="63">
        <f>IF(ABS(G85)&lt;=10,0.5,IF(ABS(G85)&lt;=25,1,IF(ABS(G85)&lt;=100,2,10)))</f>
        <v>10</v>
      </c>
      <c r="K85" s="64">
        <f>IF(H85&lt;-J85,1,0)</f>
        <v>0</v>
      </c>
      <c r="L85" s="64">
        <f>IF(K85=K84,L84+K85,0)</f>
        <v>0</v>
      </c>
      <c r="M85" s="65">
        <f>IF(OR(L85=6,L85=12,L85=18,L85=24,L85=30,L85=36,L85=42,L85=48,L85=54,L85=60,L85=66,L85=72,L85=78,L85=84,L85=90,L85=96),1,0)</f>
        <v>0</v>
      </c>
      <c r="N85" s="65">
        <f>IF(H85&gt;J85,1,0)</f>
        <v>0</v>
      </c>
      <c r="O85" s="65">
        <f>IF(N85=N84,O84+N85,0)</f>
        <v>0</v>
      </c>
      <c r="P85" s="65">
        <f>IF(OR(O85=6,O85=12,O85=18,O85=24,O85=30,O85=36,O85=42,O85=48,O85=54,O85=60,O85=66,O85=72,O85=78,O85=84,O85=90,O85=96),1,0)</f>
        <v>0</v>
      </c>
      <c r="Q85" s="66">
        <f>M85+P85</f>
        <v>0</v>
      </c>
      <c r="R85" s="66">
        <f>Q85*ABS(S85)*0.1</f>
        <v>0</v>
      </c>
      <c r="S85" s="67">
        <f>I85*E85/40000</f>
        <v>0.06435870215000002</v>
      </c>
      <c r="T85" s="60">
        <f>MIN($T$6/100*G85,150)</f>
        <v>121.4955756</v>
      </c>
      <c r="U85" s="60">
        <f>MIN($U$6/100*G85,200)</f>
        <v>151.8694695</v>
      </c>
      <c r="V85" s="60">
        <f>MIN($V$6/100*G85,250)</f>
        <v>202.492626</v>
      </c>
      <c r="W85" s="60">
        <v>0.2</v>
      </c>
      <c r="X85" s="60">
        <v>0.2</v>
      </c>
      <c r="Y85" s="60">
        <v>0.6</v>
      </c>
      <c r="Z85" s="67">
        <f>IF(AND(D85&lt;49.85,H85&gt;0),$C$2*ABS(H85)/40000,(SUMPRODUCT(--(H85&gt;$T85:$V85),(H85-$T85:$V85),($W85:$Y85)))*E85/40000)</f>
        <v>0</v>
      </c>
      <c r="AA85" s="67">
        <f>IF(AND(C85&gt;=50.1,H85&lt;0),($A$2)*ABS(H85)/40000,0)</f>
        <v>0</v>
      </c>
      <c r="AB85" s="67">
        <f>S85+Z85+AA85</f>
        <v>0.06435870215000002</v>
      </c>
      <c r="AC85" s="75">
        <f>IF(AB85&gt;=0,AB85,"")</f>
        <v>0.06435870215000002</v>
      </c>
      <c r="AD85" s="76" t="str">
        <f>IF(AB85&lt;0,AB85,"")</f>
        <v/>
      </c>
      <c r="AE85" s="77"/>
      <c r="AF85" s="89"/>
      <c r="AG85" s="92">
        <f>ROUND((AG84-0.01),2)</f>
        <v>50.71</v>
      </c>
      <c r="AH85" s="93">
        <v>0</v>
      </c>
      <c r="AI85" s="86">
        <v>0</v>
      </c>
    </row>
    <row r="86" spans="1:38" customHeight="1" ht="15.75">
      <c r="A86" s="70">
        <v>0.8125</v>
      </c>
      <c r="B86" s="71">
        <v>0.822916666666667</v>
      </c>
      <c r="C86" s="72">
        <v>49.99</v>
      </c>
      <c r="D86" s="73">
        <f>ROUND(C86,2)</f>
        <v>49.99</v>
      </c>
      <c r="E86" s="60">
        <v>309.89</v>
      </c>
      <c r="F86" s="60">
        <v>1127.21866</v>
      </c>
      <c r="G86" s="61">
        <f>ABS(F86)</f>
        <v>1127.21866</v>
      </c>
      <c r="H86" s="74">
        <v>-82.07734000000001</v>
      </c>
      <c r="I86" s="63">
        <f>MAX(H86,-0.12*G86)</f>
        <v>-82.07734000000001</v>
      </c>
      <c r="J86" s="63">
        <f>IF(ABS(G86)&lt;=10,0.5,IF(ABS(G86)&lt;=25,1,IF(ABS(G86)&lt;=100,2,10)))</f>
        <v>10</v>
      </c>
      <c r="K86" s="64">
        <f>IF(H86&lt;-J86,1,0)</f>
        <v>1</v>
      </c>
      <c r="L86" s="64">
        <f>IF(K86=K85,L85+K86,0)</f>
        <v>0</v>
      </c>
      <c r="M86" s="65">
        <f>IF(OR(L86=6,L86=12,L86=18,L86=24,L86=30,L86=36,L86=42,L86=48,L86=54,L86=60,L86=66,L86=72,L86=78,L86=84,L86=90,L86=96),1,0)</f>
        <v>0</v>
      </c>
      <c r="N86" s="65">
        <f>IF(H86&gt;J86,1,0)</f>
        <v>0</v>
      </c>
      <c r="O86" s="65">
        <f>IF(N86=N85,O85+N86,0)</f>
        <v>0</v>
      </c>
      <c r="P86" s="65">
        <f>IF(OR(O86=6,O86=12,O86=18,O86=24,O86=30,O86=36,O86=42,O86=48,O86=54,O86=60,O86=66,O86=72,O86=78,O86=84,O86=90,O86=96),1,0)</f>
        <v>0</v>
      </c>
      <c r="Q86" s="66">
        <f>M86+P86</f>
        <v>0</v>
      </c>
      <c r="R86" s="66">
        <f>Q86*ABS(S86)*0.1</f>
        <v>0</v>
      </c>
      <c r="S86" s="67">
        <f>I86*E86/40000</f>
        <v>-0.635873672315</v>
      </c>
      <c r="T86" s="60">
        <f>MIN($T$6/100*G86,150)</f>
        <v>135.2662392</v>
      </c>
      <c r="U86" s="60">
        <f>MIN($U$6/100*G86,200)</f>
        <v>169.082799</v>
      </c>
      <c r="V86" s="60">
        <f>MIN($V$6/100*G86,250)</f>
        <v>225.443732</v>
      </c>
      <c r="W86" s="60">
        <v>0.2</v>
      </c>
      <c r="X86" s="60">
        <v>0.2</v>
      </c>
      <c r="Y86" s="60">
        <v>0.6</v>
      </c>
      <c r="Z86" s="67">
        <f>IF(AND(D86&lt;49.85,H86&gt;0),$C$2*ABS(H86)/40000,(SUMPRODUCT(--(H86&gt;$T86:$V86),(H86-$T86:$V86),($W86:$Y86)))*E86/40000)</f>
        <v>0</v>
      </c>
      <c r="AA86" s="67">
        <f>IF(AND(C86&gt;=50.1,H86&lt;0),($A$2)*ABS(H86)/40000,0)</f>
        <v>0</v>
      </c>
      <c r="AB86" s="67">
        <f>S86+Z86+AA86</f>
        <v>-0.635873672315</v>
      </c>
      <c r="AC86" s="75" t="str">
        <f>IF(AB86&gt;=0,AB86,"")</f>
        <v/>
      </c>
      <c r="AD86" s="76">
        <f>IF(AB86&lt;0,AB86,"")</f>
        <v>-0.635873672315</v>
      </c>
      <c r="AE86" s="77"/>
      <c r="AF86" s="89"/>
      <c r="AG86" s="92">
        <f>ROUND((AG85-0.01),2)</f>
        <v>50.7</v>
      </c>
      <c r="AH86" s="93">
        <v>0</v>
      </c>
      <c r="AI86" s="86">
        <v>0</v>
      </c>
    </row>
    <row r="87" spans="1:38" customHeight="1" ht="15.75">
      <c r="A87" s="70">
        <v>0.822916666666667</v>
      </c>
      <c r="B87" s="71">
        <v>0.833333333333334</v>
      </c>
      <c r="C87" s="72">
        <v>50</v>
      </c>
      <c r="D87" s="73">
        <f>ROUND(C87,2)</f>
        <v>50</v>
      </c>
      <c r="E87" s="60">
        <v>277.22</v>
      </c>
      <c r="F87" s="60">
        <v>1114.28893</v>
      </c>
      <c r="G87" s="61">
        <f>ABS(F87)</f>
        <v>1114.28893</v>
      </c>
      <c r="H87" s="74">
        <v>-67.39176</v>
      </c>
      <c r="I87" s="63">
        <f>MAX(H87,-0.12*G87)</f>
        <v>-67.39176</v>
      </c>
      <c r="J87" s="63">
        <f>IF(ABS(G87)&lt;=10,0.5,IF(ABS(G87)&lt;=25,1,IF(ABS(G87)&lt;=100,2,10)))</f>
        <v>10</v>
      </c>
      <c r="K87" s="64">
        <f>IF(H87&lt;-J87,1,0)</f>
        <v>1</v>
      </c>
      <c r="L87" s="64">
        <f>IF(K87=K86,L86+K87,0)</f>
        <v>1</v>
      </c>
      <c r="M87" s="65">
        <f>IF(OR(L87=6,L87=12,L87=18,L87=24,L87=30,L87=36,L87=42,L87=48,L87=54,L87=60,L87=66,L87=72,L87=78,L87=84,L87=90,L87=96),1,0)</f>
        <v>0</v>
      </c>
      <c r="N87" s="65">
        <f>IF(H87&gt;J87,1,0)</f>
        <v>0</v>
      </c>
      <c r="O87" s="65">
        <f>IF(N87=N86,O86+N87,0)</f>
        <v>0</v>
      </c>
      <c r="P87" s="65">
        <f>IF(OR(O87=6,O87=12,O87=18,O87=24,O87=30,O87=36,O87=42,O87=48,O87=54,O87=60,O87=66,O87=72,O87=78,O87=84,O87=90,O87=96),1,0)</f>
        <v>0</v>
      </c>
      <c r="Q87" s="66">
        <f>M87+P87</f>
        <v>0</v>
      </c>
      <c r="R87" s="66">
        <f>Q87*ABS(S87)*0.1</f>
        <v>0</v>
      </c>
      <c r="S87" s="67">
        <f>I87*E87/40000</f>
        <v>-0.4670585926800001</v>
      </c>
      <c r="T87" s="60">
        <f>MIN($T$6/100*G87,150)</f>
        <v>133.7146716</v>
      </c>
      <c r="U87" s="60">
        <f>MIN($U$6/100*G87,200)</f>
        <v>167.1433395</v>
      </c>
      <c r="V87" s="60">
        <f>MIN($V$6/100*G87,250)</f>
        <v>222.857786</v>
      </c>
      <c r="W87" s="60">
        <v>0.2</v>
      </c>
      <c r="X87" s="60">
        <v>0.2</v>
      </c>
      <c r="Y87" s="60">
        <v>0.6</v>
      </c>
      <c r="Z87" s="67">
        <f>IF(AND(D87&lt;49.85,H87&gt;0),$C$2*ABS(H87)/40000,(SUMPRODUCT(--(H87&gt;$T87:$V87),(H87-$T87:$V87),($W87:$Y87)))*E87/40000)</f>
        <v>0</v>
      </c>
      <c r="AA87" s="67">
        <f>IF(AND(C87&gt;=50.1,H87&lt;0),($A$2)*ABS(H87)/40000,0)</f>
        <v>0</v>
      </c>
      <c r="AB87" s="67">
        <f>S87+Z87+AA87</f>
        <v>-0.4670585926800001</v>
      </c>
      <c r="AC87" s="75" t="str">
        <f>IF(AB87&gt;=0,AB87,"")</f>
        <v/>
      </c>
      <c r="AD87" s="76">
        <f>IF(AB87&lt;0,AB87,"")</f>
        <v>-0.4670585926800001</v>
      </c>
      <c r="AE87" s="77"/>
      <c r="AF87" s="89"/>
      <c r="AG87" s="92">
        <f>ROUND((AG86-0.01),2)</f>
        <v>50.69</v>
      </c>
      <c r="AH87" s="93">
        <v>0</v>
      </c>
      <c r="AI87" s="86">
        <v>0</v>
      </c>
    </row>
    <row r="88" spans="1:38" customHeight="1" ht="15.75">
      <c r="A88" s="70">
        <v>0.833333333333333</v>
      </c>
      <c r="B88" s="71">
        <v>0.84375</v>
      </c>
      <c r="C88" s="72">
        <v>50.04</v>
      </c>
      <c r="D88" s="73">
        <f>ROUND(C88,2)</f>
        <v>50.04</v>
      </c>
      <c r="E88" s="60">
        <v>55.44</v>
      </c>
      <c r="F88" s="60">
        <v>1074.84598</v>
      </c>
      <c r="G88" s="61">
        <f>ABS(F88)</f>
        <v>1074.84598</v>
      </c>
      <c r="H88" s="74">
        <v>-23.82073</v>
      </c>
      <c r="I88" s="63">
        <f>MAX(H88,-0.12*G88)</f>
        <v>-23.82073</v>
      </c>
      <c r="J88" s="63">
        <f>IF(ABS(G88)&lt;=10,0.5,IF(ABS(G88)&lt;=25,1,IF(ABS(G88)&lt;=100,2,10)))</f>
        <v>10</v>
      </c>
      <c r="K88" s="64">
        <f>IF(H88&lt;-J88,1,0)</f>
        <v>1</v>
      </c>
      <c r="L88" s="64">
        <f>IF(K88=K87,L87+K88,0)</f>
        <v>2</v>
      </c>
      <c r="M88" s="65">
        <f>IF(OR(L88=6,L88=12,L88=18,L88=24,L88=30,L88=36,L88=42,L88=48,L88=54,L88=60,L88=66,L88=72,L88=78,L88=84,L88=90,L88=96),1,0)</f>
        <v>0</v>
      </c>
      <c r="N88" s="65">
        <f>IF(H88&gt;J88,1,0)</f>
        <v>0</v>
      </c>
      <c r="O88" s="65">
        <f>IF(N88=N87,O87+N88,0)</f>
        <v>0</v>
      </c>
      <c r="P88" s="65">
        <f>IF(OR(O88=6,O88=12,O88=18,O88=24,O88=30,O88=36,O88=42,O88=48,O88=54,O88=60,O88=66,O88=72,O88=78,O88=84,O88=90,O88=96),1,0)</f>
        <v>0</v>
      </c>
      <c r="Q88" s="66">
        <f>M88+P88</f>
        <v>0</v>
      </c>
      <c r="R88" s="66">
        <f>Q88*ABS(S88)*0.1</f>
        <v>0</v>
      </c>
      <c r="S88" s="67">
        <f>I88*E88/40000</f>
        <v>-0.03301553178</v>
      </c>
      <c r="T88" s="60">
        <f>MIN($T$6/100*G88,150)</f>
        <v>128.9815176</v>
      </c>
      <c r="U88" s="60">
        <f>MIN($U$6/100*G88,200)</f>
        <v>161.226897</v>
      </c>
      <c r="V88" s="60">
        <f>MIN($V$6/100*G88,250)</f>
        <v>214.969196</v>
      </c>
      <c r="W88" s="60">
        <v>0.2</v>
      </c>
      <c r="X88" s="60">
        <v>0.2</v>
      </c>
      <c r="Y88" s="60">
        <v>0.6</v>
      </c>
      <c r="Z88" s="67">
        <f>IF(AND(D88&lt;49.85,H88&gt;0),$C$2*ABS(H88)/40000,(SUMPRODUCT(--(H88&gt;$T88:$V88),(H88-$T88:$V88),($W88:$Y88)))*E88/40000)</f>
        <v>0</v>
      </c>
      <c r="AA88" s="67">
        <f>IF(AND(C88&gt;=50.1,H88&lt;0),($A$2)*ABS(H88)/40000,0)</f>
        <v>0</v>
      </c>
      <c r="AB88" s="67">
        <f>S88+Z88+AA88</f>
        <v>-0.03301553178</v>
      </c>
      <c r="AC88" s="75" t="str">
        <f>IF(AB88&gt;=0,AB88,"")</f>
        <v/>
      </c>
      <c r="AD88" s="76">
        <f>IF(AB88&lt;0,AB88,"")</f>
        <v>-0.03301553178</v>
      </c>
      <c r="AE88" s="77"/>
      <c r="AF88" s="89"/>
      <c r="AG88" s="92">
        <f>ROUND((AG87-0.01),2)</f>
        <v>50.68</v>
      </c>
      <c r="AH88" s="93">
        <v>0</v>
      </c>
      <c r="AI88" s="86">
        <v>0</v>
      </c>
    </row>
    <row r="89" spans="1:38" customHeight="1" ht="15.75">
      <c r="A89" s="70">
        <v>0.84375</v>
      </c>
      <c r="B89" s="71">
        <v>0.854166666666667</v>
      </c>
      <c r="C89" s="72">
        <v>50.02</v>
      </c>
      <c r="D89" s="73">
        <f>ROUND(C89,2)</f>
        <v>50.02</v>
      </c>
      <c r="E89" s="60">
        <v>166.33</v>
      </c>
      <c r="F89" s="60">
        <v>992.33056</v>
      </c>
      <c r="G89" s="61">
        <f>ABS(F89)</f>
        <v>992.33056</v>
      </c>
      <c r="H89" s="74">
        <v>48.90385</v>
      </c>
      <c r="I89" s="63">
        <f>MAX(H89,-0.12*G89)</f>
        <v>48.90385</v>
      </c>
      <c r="J89" s="63">
        <f>IF(ABS(G89)&lt;=10,0.5,IF(ABS(G89)&lt;=25,1,IF(ABS(G89)&lt;=100,2,10)))</f>
        <v>10</v>
      </c>
      <c r="K89" s="64">
        <f>IF(H89&lt;-J89,1,0)</f>
        <v>0</v>
      </c>
      <c r="L89" s="64">
        <f>IF(K89=K88,L88+K89,0)</f>
        <v>0</v>
      </c>
      <c r="M89" s="65">
        <f>IF(OR(L89=6,L89=12,L89=18,L89=24,L89=30,L89=36,L89=42,L89=48,L89=54,L89=60,L89=66,L89=72,L89=78,L89=84,L89=90,L89=96),1,0)</f>
        <v>0</v>
      </c>
      <c r="N89" s="65">
        <f>IF(H89&gt;J89,1,0)</f>
        <v>1</v>
      </c>
      <c r="O89" s="65">
        <f>IF(N89=N88,O88+N89,0)</f>
        <v>0</v>
      </c>
      <c r="P89" s="65">
        <f>IF(OR(O89=6,O89=12,O89=18,O89=24,O89=30,O89=36,O89=42,O89=48,O89=54,O89=60,O89=66,O89=72,O89=78,O89=84,O89=90,O89=96),1,0)</f>
        <v>0</v>
      </c>
      <c r="Q89" s="66">
        <f>M89+P89</f>
        <v>0</v>
      </c>
      <c r="R89" s="66">
        <f>Q89*ABS(S89)*0.1</f>
        <v>0</v>
      </c>
      <c r="S89" s="67">
        <f>I89*E89/40000</f>
        <v>0.2033544342625</v>
      </c>
      <c r="T89" s="60">
        <f>MIN($T$6/100*G89,150)</f>
        <v>119.0796672</v>
      </c>
      <c r="U89" s="60">
        <f>MIN($U$6/100*G89,200)</f>
        <v>148.849584</v>
      </c>
      <c r="V89" s="60">
        <f>MIN($V$6/100*G89,250)</f>
        <v>198.466112</v>
      </c>
      <c r="W89" s="60">
        <v>0.2</v>
      </c>
      <c r="X89" s="60">
        <v>0.2</v>
      </c>
      <c r="Y89" s="60">
        <v>0.6</v>
      </c>
      <c r="Z89" s="67">
        <f>IF(AND(D89&lt;49.85,H89&gt;0),$C$2*ABS(H89)/40000,(SUMPRODUCT(--(H89&gt;$T89:$V89),(H89-$T89:$V89),($W89:$Y89)))*E89/40000)</f>
        <v>0</v>
      </c>
      <c r="AA89" s="67">
        <f>IF(AND(C89&gt;=50.1,H89&lt;0),($A$2)*ABS(H89)/40000,0)</f>
        <v>0</v>
      </c>
      <c r="AB89" s="67">
        <f>S89+Z89+AA89</f>
        <v>0.2033544342625</v>
      </c>
      <c r="AC89" s="75">
        <f>IF(AB89&gt;=0,AB89,"")</f>
        <v>0.2033544342625</v>
      </c>
      <c r="AD89" s="76" t="str">
        <f>IF(AB89&lt;0,AB89,"")</f>
        <v/>
      </c>
      <c r="AE89" s="77"/>
      <c r="AF89" s="89"/>
      <c r="AG89" s="92">
        <f>ROUND((AG88-0.01),2)</f>
        <v>50.67</v>
      </c>
      <c r="AH89" s="93">
        <v>0</v>
      </c>
      <c r="AI89" s="86">
        <v>0</v>
      </c>
    </row>
    <row r="90" spans="1:38" customHeight="1" ht="15.75">
      <c r="A90" s="70">
        <v>0.854166666666667</v>
      </c>
      <c r="B90" s="71">
        <v>0.864583333333334</v>
      </c>
      <c r="C90" s="72">
        <v>50.02</v>
      </c>
      <c r="D90" s="73">
        <f>ROUND(C90,2)</f>
        <v>50.02</v>
      </c>
      <c r="E90" s="60">
        <v>166.33</v>
      </c>
      <c r="F90" s="60">
        <v>887.38964</v>
      </c>
      <c r="G90" s="61">
        <f>ABS(F90)</f>
        <v>887.38964</v>
      </c>
      <c r="H90" s="74">
        <v>96.37121</v>
      </c>
      <c r="I90" s="63">
        <f>MAX(H90,-0.12*G90)</f>
        <v>96.37121</v>
      </c>
      <c r="J90" s="63">
        <f>IF(ABS(G90)&lt;=10,0.5,IF(ABS(G90)&lt;=25,1,IF(ABS(G90)&lt;=100,2,10)))</f>
        <v>10</v>
      </c>
      <c r="K90" s="64">
        <f>IF(H90&lt;-J90,1,0)</f>
        <v>0</v>
      </c>
      <c r="L90" s="64">
        <f>IF(K90=K89,L89+K90,0)</f>
        <v>0</v>
      </c>
      <c r="M90" s="65">
        <f>IF(OR(L90=6,L90=12,L90=18,L90=24,L90=30,L90=36,L90=42,L90=48,L90=54,L90=60,L90=66,L90=72,L90=78,L90=84,L90=90,L90=96),1,0)</f>
        <v>0</v>
      </c>
      <c r="N90" s="65">
        <f>IF(H90&gt;J90,1,0)</f>
        <v>1</v>
      </c>
      <c r="O90" s="65">
        <f>IF(N90=N89,O89+N90,0)</f>
        <v>1</v>
      </c>
      <c r="P90" s="65">
        <f>IF(OR(O90=6,O90=12,O90=18,O90=24,O90=30,O90=36,O90=42,O90=48,O90=54,O90=60,O90=66,O90=72,O90=78,O90=84,O90=90,O90=96),1,0)</f>
        <v>0</v>
      </c>
      <c r="Q90" s="66">
        <f>M90+P90</f>
        <v>0</v>
      </c>
      <c r="R90" s="66">
        <f>Q90*ABS(S90)*0.1</f>
        <v>0</v>
      </c>
      <c r="S90" s="67">
        <f>I90*E90/40000</f>
        <v>0.4007355839825001</v>
      </c>
      <c r="T90" s="60">
        <f>MIN($T$6/100*G90,150)</f>
        <v>106.4867568</v>
      </c>
      <c r="U90" s="60">
        <f>MIN($U$6/100*G90,200)</f>
        <v>133.108446</v>
      </c>
      <c r="V90" s="60">
        <f>MIN($V$6/100*G90,250)</f>
        <v>177.477928</v>
      </c>
      <c r="W90" s="60">
        <v>0.2</v>
      </c>
      <c r="X90" s="60">
        <v>0.2</v>
      </c>
      <c r="Y90" s="60">
        <v>0.6</v>
      </c>
      <c r="Z90" s="67">
        <f>IF(AND(D90&lt;49.85,H90&gt;0),$C$2*ABS(H90)/40000,(SUMPRODUCT(--(H90&gt;$T90:$V90),(H90-$T90:$V90),($W90:$Y90)))*E90/40000)</f>
        <v>0</v>
      </c>
      <c r="AA90" s="67">
        <f>IF(AND(C90&gt;=50.1,H90&lt;0),($A$2)*ABS(H90)/40000,0)</f>
        <v>0</v>
      </c>
      <c r="AB90" s="67">
        <f>S90+Z90+AA90</f>
        <v>0.4007355839825001</v>
      </c>
      <c r="AC90" s="75">
        <f>IF(AB90&gt;=0,AB90,"")</f>
        <v>0.4007355839825001</v>
      </c>
      <c r="AD90" s="76" t="str">
        <f>IF(AB90&lt;0,AB90,"")</f>
        <v/>
      </c>
      <c r="AE90" s="77"/>
      <c r="AF90" s="89"/>
      <c r="AG90" s="92">
        <f>ROUND((AG89-0.01),2)</f>
        <v>50.66</v>
      </c>
      <c r="AH90" s="93">
        <v>0</v>
      </c>
      <c r="AI90" s="86">
        <v>0</v>
      </c>
    </row>
    <row r="91" spans="1:38" customHeight="1" ht="15.75">
      <c r="A91" s="70">
        <v>0.864583333333333</v>
      </c>
      <c r="B91" s="71">
        <v>0.875</v>
      </c>
      <c r="C91" s="72">
        <v>50.03</v>
      </c>
      <c r="D91" s="73">
        <f>ROUND(C91,2)</f>
        <v>50.03</v>
      </c>
      <c r="E91" s="60">
        <v>110.89</v>
      </c>
      <c r="F91" s="60">
        <v>881.40064</v>
      </c>
      <c r="G91" s="61">
        <f>ABS(F91)</f>
        <v>881.40064</v>
      </c>
      <c r="H91" s="74">
        <v>41.02273</v>
      </c>
      <c r="I91" s="63">
        <f>MAX(H91,-0.12*G91)</f>
        <v>41.02273</v>
      </c>
      <c r="J91" s="63">
        <f>IF(ABS(G91)&lt;=10,0.5,IF(ABS(G91)&lt;=25,1,IF(ABS(G91)&lt;=100,2,10)))</f>
        <v>10</v>
      </c>
      <c r="K91" s="64">
        <f>IF(H91&lt;-J91,1,0)</f>
        <v>0</v>
      </c>
      <c r="L91" s="64">
        <f>IF(K91=K90,L90+K91,0)</f>
        <v>0</v>
      </c>
      <c r="M91" s="65">
        <f>IF(OR(L91=6,L91=12,L91=18,L91=24,L91=30,L91=36,L91=42,L91=48,L91=54,L91=60,L91=66,L91=72,L91=78,L91=84,L91=90,L91=96),1,0)</f>
        <v>0</v>
      </c>
      <c r="N91" s="65">
        <f>IF(H91&gt;J91,1,0)</f>
        <v>1</v>
      </c>
      <c r="O91" s="65">
        <f>IF(N91=N90,O90+N91,0)</f>
        <v>2</v>
      </c>
      <c r="P91" s="65">
        <f>IF(OR(O91=6,O91=12,O91=18,O91=24,O91=30,O91=36,O91=42,O91=48,O91=54,O91=60,O91=66,O91=72,O91=78,O91=84,O91=90,O91=96),1,0)</f>
        <v>0</v>
      </c>
      <c r="Q91" s="66">
        <f>M91+P91</f>
        <v>0</v>
      </c>
      <c r="R91" s="66">
        <f>Q91*ABS(S91)*0.1</f>
        <v>0</v>
      </c>
      <c r="S91" s="67">
        <f>I91*E91/40000</f>
        <v>0.1137252632425</v>
      </c>
      <c r="T91" s="60">
        <f>MIN($T$6/100*G91,150)</f>
        <v>105.7680768</v>
      </c>
      <c r="U91" s="60">
        <f>MIN($U$6/100*G91,200)</f>
        <v>132.210096</v>
      </c>
      <c r="V91" s="60">
        <f>MIN($V$6/100*G91,250)</f>
        <v>176.280128</v>
      </c>
      <c r="W91" s="60">
        <v>0.2</v>
      </c>
      <c r="X91" s="60">
        <v>0.2</v>
      </c>
      <c r="Y91" s="60">
        <v>0.6</v>
      </c>
      <c r="Z91" s="67">
        <f>IF(AND(D91&lt;49.85,H91&gt;0),$C$2*ABS(H91)/40000,(SUMPRODUCT(--(H91&gt;$T91:$V91),(H91-$T91:$V91),($W91:$Y91)))*E91/40000)</f>
        <v>0</v>
      </c>
      <c r="AA91" s="67">
        <f>IF(AND(C91&gt;=50.1,H91&lt;0),($A$2)*ABS(H91)/40000,0)</f>
        <v>0</v>
      </c>
      <c r="AB91" s="67">
        <f>S91+Z91+AA91</f>
        <v>0.1137252632425</v>
      </c>
      <c r="AC91" s="75">
        <f>IF(AB91&gt;=0,AB91,"")</f>
        <v>0.1137252632425</v>
      </c>
      <c r="AD91" s="76" t="str">
        <f>IF(AB91&lt;0,AB91,"")</f>
        <v/>
      </c>
      <c r="AE91" s="77"/>
      <c r="AF91" s="89"/>
      <c r="AG91" s="92">
        <f>ROUND((AG90-0.01),2)</f>
        <v>50.65</v>
      </c>
      <c r="AH91" s="93">
        <v>0</v>
      </c>
      <c r="AI91" s="86">
        <v>0</v>
      </c>
    </row>
    <row r="92" spans="1:38" customHeight="1" ht="15.75">
      <c r="A92" s="70">
        <v>0.875</v>
      </c>
      <c r="B92" s="71">
        <v>0.885416666666667</v>
      </c>
      <c r="C92" s="72">
        <v>50.04</v>
      </c>
      <c r="D92" s="73">
        <f>ROUND(C92,2)</f>
        <v>50.04</v>
      </c>
      <c r="E92" s="60">
        <v>55.44</v>
      </c>
      <c r="F92" s="60">
        <v>879.5374399999999</v>
      </c>
      <c r="G92" s="61">
        <f>ABS(F92)</f>
        <v>879.5374399999999</v>
      </c>
      <c r="H92" s="74">
        <v>18.77629</v>
      </c>
      <c r="I92" s="63">
        <f>MAX(H92,-0.12*G92)</f>
        <v>18.77629</v>
      </c>
      <c r="J92" s="63">
        <f>IF(ABS(G92)&lt;=10,0.5,IF(ABS(G92)&lt;=25,1,IF(ABS(G92)&lt;=100,2,10)))</f>
        <v>10</v>
      </c>
      <c r="K92" s="64">
        <f>IF(H92&lt;-J92,1,0)</f>
        <v>0</v>
      </c>
      <c r="L92" s="64">
        <f>IF(K92=K91,L91+K92,0)</f>
        <v>0</v>
      </c>
      <c r="M92" s="65">
        <f>IF(OR(L92=6,L92=12,L92=18,L92=24,L92=30,L92=36,L92=42,L92=48,L92=54,L92=60,L92=66,L92=72,L92=78,L92=84,L92=90,L92=96),1,0)</f>
        <v>0</v>
      </c>
      <c r="N92" s="65">
        <f>IF(H92&gt;J92,1,0)</f>
        <v>1</v>
      </c>
      <c r="O92" s="65">
        <f>IF(N92=N91,O91+N92,0)</f>
        <v>3</v>
      </c>
      <c r="P92" s="65">
        <f>IF(OR(O92=6,O92=12,O92=18,O92=24,O92=30,O92=36,O92=42,O92=48,O92=54,O92=60,O92=66,O92=72,O92=78,O92=84,O92=90,O92=96),1,0)</f>
        <v>0</v>
      </c>
      <c r="Q92" s="66">
        <f>M92+P92</f>
        <v>0</v>
      </c>
      <c r="R92" s="66">
        <f>Q92*ABS(S92)*0.1</f>
        <v>0</v>
      </c>
      <c r="S92" s="67">
        <f>I92*E92/40000</f>
        <v>0.02602393793999999</v>
      </c>
      <c r="T92" s="60">
        <f>MIN($T$6/100*G92,150)</f>
        <v>105.5444928</v>
      </c>
      <c r="U92" s="60">
        <f>MIN($U$6/100*G92,200)</f>
        <v>131.930616</v>
      </c>
      <c r="V92" s="60">
        <f>MIN($V$6/100*G92,250)</f>
        <v>175.907488</v>
      </c>
      <c r="W92" s="60">
        <v>0.2</v>
      </c>
      <c r="X92" s="60">
        <v>0.2</v>
      </c>
      <c r="Y92" s="60">
        <v>0.6</v>
      </c>
      <c r="Z92" s="67">
        <f>IF(AND(D92&lt;49.85,H92&gt;0),$C$2*ABS(H92)/40000,(SUMPRODUCT(--(H92&gt;$T92:$V92),(H92-$T92:$V92),($W92:$Y92)))*E92/40000)</f>
        <v>0</v>
      </c>
      <c r="AA92" s="67">
        <f>IF(AND(C92&gt;=50.1,H92&lt;0),($A$2)*ABS(H92)/40000,0)</f>
        <v>0</v>
      </c>
      <c r="AB92" s="67">
        <f>S92+Z92+AA92</f>
        <v>0.02602393793999999</v>
      </c>
      <c r="AC92" s="75">
        <f>IF(AB92&gt;=0,AB92,"")</f>
        <v>0.02602393793999999</v>
      </c>
      <c r="AD92" s="76" t="str">
        <f>IF(AB92&lt;0,AB92,"")</f>
        <v/>
      </c>
      <c r="AE92" s="77"/>
      <c r="AF92" s="89"/>
      <c r="AG92" s="92">
        <f>ROUND((AG91-0.01),2)</f>
        <v>50.64</v>
      </c>
      <c r="AH92" s="93">
        <v>0</v>
      </c>
      <c r="AI92" s="86">
        <v>0</v>
      </c>
    </row>
    <row r="93" spans="1:38" customHeight="1" ht="15.75">
      <c r="A93" s="70">
        <v>0.885416666666667</v>
      </c>
      <c r="B93" s="71">
        <v>0.895833333333334</v>
      </c>
      <c r="C93" s="72">
        <v>50.05</v>
      </c>
      <c r="D93" s="73">
        <f>ROUND(C93,2)</f>
        <v>50.05</v>
      </c>
      <c r="E93" s="60">
        <v>0</v>
      </c>
      <c r="F93" s="60">
        <v>874.64893</v>
      </c>
      <c r="G93" s="61">
        <f>ABS(F93)</f>
        <v>874.64893</v>
      </c>
      <c r="H93" s="74">
        <v>-17.57994</v>
      </c>
      <c r="I93" s="63">
        <f>MAX(H93,-0.12*G93)</f>
        <v>-17.57994</v>
      </c>
      <c r="J93" s="63">
        <f>IF(ABS(G93)&lt;=10,0.5,IF(ABS(G93)&lt;=25,1,IF(ABS(G93)&lt;=100,2,10)))</f>
        <v>10</v>
      </c>
      <c r="K93" s="64">
        <f>IF(H93&lt;-J93,1,0)</f>
        <v>1</v>
      </c>
      <c r="L93" s="64">
        <f>IF(K93=K92,L92+K93,0)</f>
        <v>0</v>
      </c>
      <c r="M93" s="65">
        <f>IF(OR(L93=6,L93=12,L93=18,L93=24,L93=30,L93=36,L93=42,L93=48,L93=54,L93=60,L93=66,L93=72,L93=78,L93=84,L93=90,L93=96),1,0)</f>
        <v>0</v>
      </c>
      <c r="N93" s="65">
        <f>IF(H93&gt;J93,1,0)</f>
        <v>0</v>
      </c>
      <c r="O93" s="65">
        <f>IF(N93=N92,O92+N93,0)</f>
        <v>0</v>
      </c>
      <c r="P93" s="65">
        <f>IF(OR(O93=6,O93=12,O93=18,O93=24,O93=30,O93=36,O93=42,O93=48,O93=54,O93=60,O93=66,O93=72,O93=78,O93=84,O93=90,O93=96),1,0)</f>
        <v>0</v>
      </c>
      <c r="Q93" s="66">
        <f>M93+P93</f>
        <v>0</v>
      </c>
      <c r="R93" s="66">
        <f>Q93*ABS(S93)*0.1</f>
        <v>0</v>
      </c>
      <c r="S93" s="67">
        <f>I93*E93/40000</f>
        <v>-0</v>
      </c>
      <c r="T93" s="60">
        <f>MIN($T$6/100*G93,150)</f>
        <v>104.9578716</v>
      </c>
      <c r="U93" s="60">
        <f>MIN($U$6/100*G93,200)</f>
        <v>131.1973395</v>
      </c>
      <c r="V93" s="60">
        <f>MIN($V$6/100*G93,250)</f>
        <v>174.929786</v>
      </c>
      <c r="W93" s="60">
        <v>0.2</v>
      </c>
      <c r="X93" s="60">
        <v>0.2</v>
      </c>
      <c r="Y93" s="60">
        <v>0.6</v>
      </c>
      <c r="Z93" s="67">
        <f>IF(AND(D93&lt;49.85,H93&gt;0),$C$2*ABS(H93)/40000,(SUMPRODUCT(--(H93&gt;$T93:$V93),(H93-$T93:$V93),($W93:$Y93)))*E93/40000)</f>
        <v>0</v>
      </c>
      <c r="AA93" s="67">
        <f>IF(AND(C93&gt;=50.1,H93&lt;0),($A$2)*ABS(H93)/40000,0)</f>
        <v>0</v>
      </c>
      <c r="AB93" s="67">
        <f>S93+Z93+AA93</f>
        <v>0</v>
      </c>
      <c r="AC93" s="75">
        <f>IF(AB93&gt;=0,AB93,"")</f>
        <v>0</v>
      </c>
      <c r="AD93" s="76" t="str">
        <f>IF(AB93&lt;0,AB93,"")</f>
        <v/>
      </c>
      <c r="AE93" s="77"/>
      <c r="AF93" s="89"/>
      <c r="AG93" s="92">
        <f>ROUND((AG92-0.01),2)</f>
        <v>50.63</v>
      </c>
      <c r="AH93" s="93">
        <v>0</v>
      </c>
      <c r="AI93" s="86">
        <v>0</v>
      </c>
    </row>
    <row r="94" spans="1:38" customHeight="1" ht="15.75">
      <c r="A94" s="70">
        <v>0.895833333333333</v>
      </c>
      <c r="B94" s="71">
        <v>0.90625</v>
      </c>
      <c r="C94" s="72">
        <v>50.03</v>
      </c>
      <c r="D94" s="73">
        <f>ROUND(C94,2)</f>
        <v>50.03</v>
      </c>
      <c r="E94" s="60">
        <v>110.89</v>
      </c>
      <c r="F94" s="60">
        <v>874.61304</v>
      </c>
      <c r="G94" s="61">
        <f>ABS(F94)</f>
        <v>874.61304</v>
      </c>
      <c r="H94" s="74">
        <v>-78.72002999999999</v>
      </c>
      <c r="I94" s="63">
        <f>MAX(H94,-0.12*G94)</f>
        <v>-78.72002999999999</v>
      </c>
      <c r="J94" s="63">
        <f>IF(ABS(G94)&lt;=10,0.5,IF(ABS(G94)&lt;=25,1,IF(ABS(G94)&lt;=100,2,10)))</f>
        <v>10</v>
      </c>
      <c r="K94" s="64">
        <f>IF(H94&lt;-J94,1,0)</f>
        <v>1</v>
      </c>
      <c r="L94" s="64">
        <f>IF(K94=K93,L93+K94,0)</f>
        <v>1</v>
      </c>
      <c r="M94" s="65">
        <f>IF(OR(L94=6,L94=12,L94=18,L94=24,L94=30,L94=36,L94=42,L94=48,L94=54,L94=60,L94=66,L94=72,L94=78,L94=84,L94=90,L94=96),1,0)</f>
        <v>0</v>
      </c>
      <c r="N94" s="65">
        <f>IF(H94&gt;J94,1,0)</f>
        <v>0</v>
      </c>
      <c r="O94" s="65">
        <f>IF(N94=N93,O93+N94,0)</f>
        <v>0</v>
      </c>
      <c r="P94" s="65">
        <f>IF(OR(O94=6,O94=12,O94=18,O94=24,O94=30,O94=36,O94=42,O94=48,O94=54,O94=60,O94=66,O94=72,O94=78,O94=84,O94=90,O94=96),1,0)</f>
        <v>0</v>
      </c>
      <c r="Q94" s="66">
        <f>M94+P94</f>
        <v>0</v>
      </c>
      <c r="R94" s="66">
        <f>Q94*ABS(S94)*0.1</f>
        <v>0</v>
      </c>
      <c r="S94" s="67">
        <f>I94*E94/40000</f>
        <v>-0.2182316031675</v>
      </c>
      <c r="T94" s="60">
        <f>MIN($T$6/100*G94,150)</f>
        <v>104.9535648</v>
      </c>
      <c r="U94" s="60">
        <f>MIN($U$6/100*G94,200)</f>
        <v>131.191956</v>
      </c>
      <c r="V94" s="60">
        <f>MIN($V$6/100*G94,250)</f>
        <v>174.922608</v>
      </c>
      <c r="W94" s="60">
        <v>0.2</v>
      </c>
      <c r="X94" s="60">
        <v>0.2</v>
      </c>
      <c r="Y94" s="60">
        <v>0.6</v>
      </c>
      <c r="Z94" s="67">
        <f>IF(AND(D94&lt;49.85,H94&gt;0),$C$2*ABS(H94)/40000,(SUMPRODUCT(--(H94&gt;$T94:$V94),(H94-$T94:$V94),($W94:$Y94)))*E94/40000)</f>
        <v>0</v>
      </c>
      <c r="AA94" s="67">
        <f>IF(AND(C94&gt;=50.1,H94&lt;0),($A$2)*ABS(H94)/40000,0)</f>
        <v>0</v>
      </c>
      <c r="AB94" s="67">
        <f>S94+Z94+AA94</f>
        <v>-0.2182316031675</v>
      </c>
      <c r="AC94" s="75" t="str">
        <f>IF(AB94&gt;=0,AB94,"")</f>
        <v/>
      </c>
      <c r="AD94" s="76">
        <f>IF(AB94&lt;0,AB94,"")</f>
        <v>-0.2182316031675</v>
      </c>
      <c r="AE94" s="77"/>
      <c r="AF94" s="89"/>
      <c r="AG94" s="92">
        <f>ROUND((AG93-0.01),2)</f>
        <v>50.62</v>
      </c>
      <c r="AH94" s="93">
        <v>0</v>
      </c>
      <c r="AI94" s="86">
        <v>0</v>
      </c>
    </row>
    <row r="95" spans="1:38" customHeight="1" ht="15.75">
      <c r="A95" s="70">
        <v>0.90625</v>
      </c>
      <c r="B95" s="71">
        <v>0.916666666666667</v>
      </c>
      <c r="C95" s="72">
        <v>50.07</v>
      </c>
      <c r="D95" s="73">
        <f>ROUND(C95,2)</f>
        <v>50.07</v>
      </c>
      <c r="E95" s="60">
        <v>0</v>
      </c>
      <c r="F95" s="60">
        <v>863.18904</v>
      </c>
      <c r="G95" s="61">
        <f>ABS(F95)</f>
        <v>863.18904</v>
      </c>
      <c r="H95" s="74">
        <v>-58.01881</v>
      </c>
      <c r="I95" s="63">
        <f>MAX(H95,-0.12*G95)</f>
        <v>-58.01881</v>
      </c>
      <c r="J95" s="63">
        <f>IF(ABS(G95)&lt;=10,0.5,IF(ABS(G95)&lt;=25,1,IF(ABS(G95)&lt;=100,2,10)))</f>
        <v>10</v>
      </c>
      <c r="K95" s="64">
        <f>IF(H95&lt;-J95,1,0)</f>
        <v>1</v>
      </c>
      <c r="L95" s="64">
        <f>IF(K95=K94,L94+K95,0)</f>
        <v>2</v>
      </c>
      <c r="M95" s="65">
        <f>IF(OR(L95=6,L95=12,L95=18,L95=24,L95=30,L95=36,L95=42,L95=48,L95=54,L95=60,L95=66,L95=72,L95=78,L95=84,L95=90,L95=96),1,0)</f>
        <v>0</v>
      </c>
      <c r="N95" s="65">
        <f>IF(H95&gt;J95,1,0)</f>
        <v>0</v>
      </c>
      <c r="O95" s="65">
        <f>IF(N95=N94,O94+N95,0)</f>
        <v>0</v>
      </c>
      <c r="P95" s="65">
        <f>IF(OR(O95=6,O95=12,O95=18,O95=24,O95=30,O95=36,O95=42,O95=48,O95=54,O95=60,O95=66,O95=72,O95=78,O95=84,O95=90,O95=96),1,0)</f>
        <v>0</v>
      </c>
      <c r="Q95" s="66">
        <f>M95+P95</f>
        <v>0</v>
      </c>
      <c r="R95" s="66">
        <f>Q95*ABS(S95)*0.1</f>
        <v>0</v>
      </c>
      <c r="S95" s="67">
        <f>I95*E95/40000</f>
        <v>-0</v>
      </c>
      <c r="T95" s="60">
        <f>MIN($T$6/100*G95,150)</f>
        <v>103.5826848</v>
      </c>
      <c r="U95" s="60">
        <f>MIN($U$6/100*G95,200)</f>
        <v>129.478356</v>
      </c>
      <c r="V95" s="60">
        <f>MIN($V$6/100*G95,250)</f>
        <v>172.637808</v>
      </c>
      <c r="W95" s="60">
        <v>0.2</v>
      </c>
      <c r="X95" s="60">
        <v>0.2</v>
      </c>
      <c r="Y95" s="60">
        <v>0.6</v>
      </c>
      <c r="Z95" s="67">
        <f>IF(AND(D95&lt;49.85,H95&gt;0),$C$2*ABS(H95)/40000,(SUMPRODUCT(--(H95&gt;$T95:$V95),(H95-$T95:$V95),($W95:$Y95)))*E95/40000)</f>
        <v>0</v>
      </c>
      <c r="AA95" s="67">
        <f>IF(AND(C95&gt;=50.1,H95&lt;0),($A$2)*ABS(H95)/40000,0)</f>
        <v>0</v>
      </c>
      <c r="AB95" s="67">
        <f>S95+Z95+AA95</f>
        <v>0</v>
      </c>
      <c r="AC95" s="75">
        <f>IF(AB95&gt;=0,AB95,"")</f>
        <v>0</v>
      </c>
      <c r="AD95" s="76" t="str">
        <f>IF(AB95&lt;0,AB95,"")</f>
        <v/>
      </c>
      <c r="AE95" s="77"/>
      <c r="AF95" s="89"/>
      <c r="AG95" s="92">
        <f>ROUND((AG94-0.01),2)</f>
        <v>50.61</v>
      </c>
      <c r="AH95" s="93">
        <v>0</v>
      </c>
      <c r="AI95" s="86">
        <v>0</v>
      </c>
    </row>
    <row r="96" spans="1:38" customHeight="1" ht="15.75">
      <c r="A96" s="70">
        <v>0.916666666666667</v>
      </c>
      <c r="B96" s="71">
        <v>0.927083333333334</v>
      </c>
      <c r="C96" s="72">
        <v>50</v>
      </c>
      <c r="D96" s="73">
        <f>ROUND(C96,2)</f>
        <v>50</v>
      </c>
      <c r="E96" s="60">
        <v>277.22</v>
      </c>
      <c r="F96" s="60">
        <v>893.73304</v>
      </c>
      <c r="G96" s="61">
        <f>ABS(F96)</f>
        <v>893.73304</v>
      </c>
      <c r="H96" s="74">
        <v>-84.15433</v>
      </c>
      <c r="I96" s="63">
        <f>MAX(H96,-0.12*G96)</f>
        <v>-84.15433</v>
      </c>
      <c r="J96" s="63">
        <f>IF(ABS(G96)&lt;=10,0.5,IF(ABS(G96)&lt;=25,1,IF(ABS(G96)&lt;=100,2,10)))</f>
        <v>10</v>
      </c>
      <c r="K96" s="64">
        <f>IF(H96&lt;-J96,1,0)</f>
        <v>1</v>
      </c>
      <c r="L96" s="64">
        <f>IF(K96=K95,L95+K96,0)</f>
        <v>3</v>
      </c>
      <c r="M96" s="65">
        <f>IF(OR(L96=6,L96=12,L96=18,L96=24,L96=30,L96=36,L96=42,L96=48,L96=54,L96=60,L96=66,L96=72,L96=78,L96=84,L96=90,L96=96),1,0)</f>
        <v>0</v>
      </c>
      <c r="N96" s="65">
        <f>IF(H96&gt;J96,1,0)</f>
        <v>0</v>
      </c>
      <c r="O96" s="65">
        <f>IF(N96=N95,O95+N96,0)</f>
        <v>0</v>
      </c>
      <c r="P96" s="65">
        <f>IF(OR(O96=6,O96=12,O96=18,O96=24,O96=30,O96=36,O96=42,O96=48,O96=54,O96=60,O96=66,O96=72,O96=78,O96=84,O96=90,O96=96),1,0)</f>
        <v>0</v>
      </c>
      <c r="Q96" s="66">
        <f>M96+P96</f>
        <v>0</v>
      </c>
      <c r="R96" s="66">
        <f>Q96*ABS(S96)*0.1</f>
        <v>0</v>
      </c>
      <c r="S96" s="67">
        <f>I96*E96/40000</f>
        <v>-0.5832315840650001</v>
      </c>
      <c r="T96" s="60">
        <f>MIN($T$6/100*G96,150)</f>
        <v>107.2479648</v>
      </c>
      <c r="U96" s="60">
        <f>MIN($U$6/100*G96,200)</f>
        <v>134.059956</v>
      </c>
      <c r="V96" s="60">
        <f>MIN($V$6/100*G96,250)</f>
        <v>178.746608</v>
      </c>
      <c r="W96" s="60">
        <v>0.2</v>
      </c>
      <c r="X96" s="60">
        <v>0.2</v>
      </c>
      <c r="Y96" s="60">
        <v>0.6</v>
      </c>
      <c r="Z96" s="67">
        <f>IF(AND(D96&lt;49.85,H96&gt;0),$C$2*ABS(H96)/40000,(SUMPRODUCT(--(H96&gt;$T96:$V96),(H96-$T96:$V96),($W96:$Y96)))*E96/40000)</f>
        <v>0</v>
      </c>
      <c r="AA96" s="67">
        <f>IF(AND(C96&gt;=50.1,H96&lt;0),($A$2)*ABS(H96)/40000,0)</f>
        <v>0</v>
      </c>
      <c r="AB96" s="67">
        <f>S96+Z96+AA96</f>
        <v>-0.5832315840650001</v>
      </c>
      <c r="AC96" s="75" t="str">
        <f>IF(AB96&gt;=0,AB96,"")</f>
        <v/>
      </c>
      <c r="AD96" s="76">
        <f>IF(AB96&lt;0,AB96,"")</f>
        <v>-0.5832315840650001</v>
      </c>
      <c r="AE96" s="77"/>
      <c r="AF96" s="89"/>
      <c r="AG96" s="92">
        <f>ROUND((AG95-0.01),2)</f>
        <v>50.6</v>
      </c>
      <c r="AH96" s="93">
        <v>0</v>
      </c>
      <c r="AI96" s="86">
        <v>0</v>
      </c>
    </row>
    <row r="97" spans="1:38" customHeight="1" ht="15.75">
      <c r="A97" s="70">
        <v>0.927083333333333</v>
      </c>
      <c r="B97" s="71">
        <v>0.9375</v>
      </c>
      <c r="C97" s="72">
        <v>49.97</v>
      </c>
      <c r="D97" s="73">
        <f>ROUND(C97,2)</f>
        <v>49.97</v>
      </c>
      <c r="E97" s="60">
        <v>375.24</v>
      </c>
      <c r="F97" s="60">
        <v>795.60024</v>
      </c>
      <c r="G97" s="61">
        <f>ABS(F97)</f>
        <v>795.60024</v>
      </c>
      <c r="H97" s="74">
        <v>-19.20633</v>
      </c>
      <c r="I97" s="63">
        <f>MAX(H97,-0.12*G97)</f>
        <v>-19.20633</v>
      </c>
      <c r="J97" s="63">
        <f>IF(ABS(G97)&lt;=10,0.5,IF(ABS(G97)&lt;=25,1,IF(ABS(G97)&lt;=100,2,10)))</f>
        <v>10</v>
      </c>
      <c r="K97" s="64">
        <f>IF(H97&lt;-J97,1,0)</f>
        <v>1</v>
      </c>
      <c r="L97" s="64">
        <f>IF(K97=K96,L96+K97,0)</f>
        <v>4</v>
      </c>
      <c r="M97" s="65">
        <f>IF(OR(L97=6,L97=12,L97=18,L97=24,L97=30,L97=36,L97=42,L97=48,L97=54,L97=60,L97=66,L97=72,L97=78,L97=84,L97=90,L97=96),1,0)</f>
        <v>0</v>
      </c>
      <c r="N97" s="65">
        <f>IF(H97&gt;J97,1,0)</f>
        <v>0</v>
      </c>
      <c r="O97" s="65">
        <f>IF(N97=N96,O96+N97,0)</f>
        <v>0</v>
      </c>
      <c r="P97" s="65">
        <f>IF(OR(O97=6,O97=12,O97=18,O97=24,O97=30,O97=36,O97=42,O97=48,O97=54,O97=60,O97=66,O97=72,O97=78,O97=84,O97=90,O97=96),1,0)</f>
        <v>0</v>
      </c>
      <c r="Q97" s="66">
        <f>M97+P97</f>
        <v>0</v>
      </c>
      <c r="R97" s="66">
        <f>Q97*ABS(S97)*0.1</f>
        <v>0</v>
      </c>
      <c r="S97" s="67">
        <f>I97*E97/40000</f>
        <v>-0.18017458173</v>
      </c>
      <c r="T97" s="60">
        <f>MIN($T$6/100*G97,150)</f>
        <v>95.47202879999999</v>
      </c>
      <c r="U97" s="60">
        <f>MIN($U$6/100*G97,200)</f>
        <v>119.340036</v>
      </c>
      <c r="V97" s="60">
        <f>MIN($V$6/100*G97,250)</f>
        <v>159.120048</v>
      </c>
      <c r="W97" s="60">
        <v>0.2</v>
      </c>
      <c r="X97" s="60">
        <v>0.2</v>
      </c>
      <c r="Y97" s="60">
        <v>0.6</v>
      </c>
      <c r="Z97" s="67">
        <f>IF(AND(D97&lt;49.85,H97&gt;0),$C$2*ABS(H97)/40000,(SUMPRODUCT(--(H97&gt;$T97:$V97),(H97-$T97:$V97),($W97:$Y97)))*E97/40000)</f>
        <v>0</v>
      </c>
      <c r="AA97" s="67">
        <f>IF(AND(C97&gt;=50.1,H97&lt;0),($A$2)*ABS(H97)/40000,0)</f>
        <v>0</v>
      </c>
      <c r="AB97" s="67">
        <f>S97+Z97+AA97</f>
        <v>-0.18017458173</v>
      </c>
      <c r="AC97" s="75" t="str">
        <f>IF(AB97&gt;=0,AB97,"")</f>
        <v/>
      </c>
      <c r="AD97" s="76">
        <f>IF(AB97&lt;0,AB97,"")</f>
        <v>-0.18017458173</v>
      </c>
      <c r="AE97" s="77"/>
      <c r="AF97" s="89"/>
      <c r="AG97" s="92">
        <f>ROUND((AG96-0.01),2)</f>
        <v>50.59</v>
      </c>
      <c r="AH97" s="93">
        <v>0</v>
      </c>
      <c r="AI97" s="86">
        <v>0</v>
      </c>
    </row>
    <row r="98" spans="1:38" customHeight="1" ht="15.75">
      <c r="A98" s="70">
        <v>0.9375</v>
      </c>
      <c r="B98" s="71">
        <v>0.947916666666667</v>
      </c>
      <c r="C98" s="72">
        <v>50</v>
      </c>
      <c r="D98" s="73">
        <f>ROUND(C98,2)</f>
        <v>50</v>
      </c>
      <c r="E98" s="60">
        <v>277.22</v>
      </c>
      <c r="F98" s="60">
        <v>733.88384</v>
      </c>
      <c r="G98" s="61">
        <f>ABS(F98)</f>
        <v>733.88384</v>
      </c>
      <c r="H98" s="74">
        <v>-2.33299</v>
      </c>
      <c r="I98" s="63">
        <f>MAX(H98,-0.12*G98)</f>
        <v>-2.33299</v>
      </c>
      <c r="J98" s="63">
        <f>IF(ABS(G98)&lt;=10,0.5,IF(ABS(G98)&lt;=25,1,IF(ABS(G98)&lt;=100,2,10)))</f>
        <v>10</v>
      </c>
      <c r="K98" s="64">
        <f>IF(H98&lt;-J98,1,0)</f>
        <v>0</v>
      </c>
      <c r="L98" s="64">
        <f>IF(K98=K97,L97+K98,0)</f>
        <v>0</v>
      </c>
      <c r="M98" s="65">
        <f>IF(OR(L98=6,L98=12,L98=18,L98=24,L98=30,L98=36,L98=42,L98=48,L98=54,L98=60,L98=66,L98=72,L98=78,L98=84,L98=90,L98=96),1,0)</f>
        <v>0</v>
      </c>
      <c r="N98" s="65">
        <f>IF(H98&gt;J98,1,0)</f>
        <v>0</v>
      </c>
      <c r="O98" s="65">
        <f>IF(N98=N97,O97+N98,0)</f>
        <v>0</v>
      </c>
      <c r="P98" s="65">
        <f>IF(OR(O98=6,O98=12,O98=18,O98=24,O98=30,O98=36,O98=42,O98=48,O98=54,O98=60,O98=66,O98=72,O98=78,O98=84,O98=90,O98=96),1,0)</f>
        <v>0</v>
      </c>
      <c r="Q98" s="66">
        <f>M98+P98</f>
        <v>0</v>
      </c>
      <c r="R98" s="66">
        <f>Q98*ABS(S98)*0.1</f>
        <v>0</v>
      </c>
      <c r="S98" s="67">
        <f>I98*E98/40000</f>
        <v>-0.016168787195</v>
      </c>
      <c r="T98" s="60">
        <f>MIN($T$6/100*G98,150)</f>
        <v>88.06606079999999</v>
      </c>
      <c r="U98" s="60">
        <f>MIN($U$6/100*G98,200)</f>
        <v>110.082576</v>
      </c>
      <c r="V98" s="60">
        <f>MIN($V$6/100*G98,250)</f>
        <v>146.776768</v>
      </c>
      <c r="W98" s="60">
        <v>0.2</v>
      </c>
      <c r="X98" s="60">
        <v>0.2</v>
      </c>
      <c r="Y98" s="60">
        <v>0.6</v>
      </c>
      <c r="Z98" s="67">
        <f>IF(AND(D98&lt;49.85,H98&gt;0),$C$2*ABS(H98)/40000,(SUMPRODUCT(--(H98&gt;$T98:$V98),(H98-$T98:$V98),($W98:$Y98)))*E98/40000)</f>
        <v>0</v>
      </c>
      <c r="AA98" s="67">
        <f>IF(AND(C98&gt;=50.1,H98&lt;0),($A$2)*ABS(H98)/40000,0)</f>
        <v>0</v>
      </c>
      <c r="AB98" s="67">
        <f>S98+Z98+AA98</f>
        <v>-0.016168787195</v>
      </c>
      <c r="AC98" s="75" t="str">
        <f>IF(AB98&gt;=0,AB98,"")</f>
        <v/>
      </c>
      <c r="AD98" s="76">
        <f>IF(AB98&lt;0,AB98,"")</f>
        <v>-0.016168787195</v>
      </c>
      <c r="AE98" s="77"/>
      <c r="AF98" s="89"/>
      <c r="AG98" s="92">
        <f>ROUND((AG97-0.01),2)</f>
        <v>50.58</v>
      </c>
      <c r="AH98" s="93">
        <v>0</v>
      </c>
      <c r="AI98" s="86">
        <v>0</v>
      </c>
    </row>
    <row r="99" spans="1:38" customHeight="1" ht="15.75">
      <c r="A99" s="70">
        <v>0.947916666666667</v>
      </c>
      <c r="B99" s="71">
        <v>0.958333333333334</v>
      </c>
      <c r="C99" s="72">
        <v>49.99</v>
      </c>
      <c r="D99" s="73">
        <f>ROUND(C99,2)</f>
        <v>49.99</v>
      </c>
      <c r="E99" s="60">
        <v>309.89</v>
      </c>
      <c r="F99" s="60">
        <v>668.85384</v>
      </c>
      <c r="G99" s="61">
        <f>ABS(F99)</f>
        <v>668.85384</v>
      </c>
      <c r="H99" s="74">
        <v>-0.34212</v>
      </c>
      <c r="I99" s="63">
        <f>MAX(H99,-0.12*G99)</f>
        <v>-0.34212</v>
      </c>
      <c r="J99" s="63">
        <f>IF(ABS(G99)&lt;=10,0.5,IF(ABS(G99)&lt;=25,1,IF(ABS(G99)&lt;=100,2,10)))</f>
        <v>10</v>
      </c>
      <c r="K99" s="64">
        <f>IF(H99&lt;-J99,1,0)</f>
        <v>0</v>
      </c>
      <c r="L99" s="64">
        <f>IF(K99=K98,L98+K99,0)</f>
        <v>0</v>
      </c>
      <c r="M99" s="65">
        <f>IF(OR(L99=6,L99=12,L99=18,L99=24,L99=30,L99=36,L99=42,L99=48,L99=54,L99=60,L99=66,L99=72,L99=78,L99=84,L99=90,L99=96),1,0)</f>
        <v>0</v>
      </c>
      <c r="N99" s="65">
        <f>IF(H99&gt;J99,1,0)</f>
        <v>0</v>
      </c>
      <c r="O99" s="65">
        <f>IF(N99=N98,O98+N99,0)</f>
        <v>0</v>
      </c>
      <c r="P99" s="65">
        <f>IF(OR(O99=6,O99=12,O99=18,O99=24,O99=30,O99=36,O99=42,O99=48,O99=54,O99=60,O99=66,O99=72,O99=78,O99=84,O99=90,O99=96),1,0)</f>
        <v>0</v>
      </c>
      <c r="Q99" s="66">
        <f>M99+P99</f>
        <v>0</v>
      </c>
      <c r="R99" s="66">
        <f>Q99*ABS(S99)*0.1</f>
        <v>0</v>
      </c>
      <c r="S99" s="67">
        <f>I99*E99/40000</f>
        <v>-0.00265048917</v>
      </c>
      <c r="T99" s="60">
        <f>MIN($T$6/100*G99,150)</f>
        <v>80.2624608</v>
      </c>
      <c r="U99" s="60">
        <f>MIN($U$6/100*G99,200)</f>
        <v>100.328076</v>
      </c>
      <c r="V99" s="60">
        <f>MIN($V$6/100*G99,250)</f>
        <v>133.770768</v>
      </c>
      <c r="W99" s="60">
        <v>0.2</v>
      </c>
      <c r="X99" s="60">
        <v>0.2</v>
      </c>
      <c r="Y99" s="60">
        <v>0.6</v>
      </c>
      <c r="Z99" s="67">
        <f>IF(AND(D99&lt;49.85,H99&gt;0),$C$2*ABS(H99)/40000,(SUMPRODUCT(--(H99&gt;$T99:$V99),(H99-$T99:$V99),($W99:$Y99)))*E99/40000)</f>
        <v>0</v>
      </c>
      <c r="AA99" s="67">
        <f>IF(AND(C99&gt;=50.1,H99&lt;0),($A$2)*ABS(H99)/40000,0)</f>
        <v>0</v>
      </c>
      <c r="AB99" s="67">
        <f>S99+Z99+AA99</f>
        <v>-0.00265048917</v>
      </c>
      <c r="AC99" s="75" t="str">
        <f>IF(AB99&gt;=0,AB99,"")</f>
        <v/>
      </c>
      <c r="AD99" s="76">
        <f>IF(AB99&lt;0,AB99,"")</f>
        <v>-0.00265048917</v>
      </c>
      <c r="AE99" s="77"/>
      <c r="AF99" s="89"/>
      <c r="AG99" s="92">
        <f>ROUND((AG98-0.01),2)</f>
        <v>50.57</v>
      </c>
      <c r="AH99" s="93">
        <v>0</v>
      </c>
      <c r="AI99" s="86">
        <v>0</v>
      </c>
    </row>
    <row r="100" spans="1:38" customHeight="1" ht="15.75">
      <c r="A100" s="70">
        <v>0.958333333333333</v>
      </c>
      <c r="B100" s="71">
        <v>0.96875</v>
      </c>
      <c r="C100" s="72">
        <v>50.1</v>
      </c>
      <c r="D100" s="73">
        <f>ROUND(C100,2)</f>
        <v>50.1</v>
      </c>
      <c r="E100" s="60">
        <v>0</v>
      </c>
      <c r="F100" s="60">
        <v>626.00624</v>
      </c>
      <c r="G100" s="61">
        <f>ABS(F100)</f>
        <v>626.00624</v>
      </c>
      <c r="H100" s="74">
        <v>-7.47808</v>
      </c>
      <c r="I100" s="63">
        <f>MAX(H100,-0.12*G100)</f>
        <v>-7.47808</v>
      </c>
      <c r="J100" s="63">
        <f>IF(ABS(G100)&lt;=10,0.5,IF(ABS(G100)&lt;=25,1,IF(ABS(G100)&lt;=100,2,10)))</f>
        <v>10</v>
      </c>
      <c r="K100" s="64">
        <f>IF(H100&lt;-J100,1,0)</f>
        <v>0</v>
      </c>
      <c r="L100" s="64">
        <f>IF(K100=K99,L99+K100,0)</f>
        <v>0</v>
      </c>
      <c r="M100" s="65">
        <f>IF(OR(L100=6,L100=12,L100=18,L100=24,L100=30,L100=36,L100=42,L100=48,L100=54,L100=60,L100=66,L100=72,L100=78,L100=84,L100=90,L100=96),1,0)</f>
        <v>0</v>
      </c>
      <c r="N100" s="65">
        <f>IF(H100&gt;J100,1,0)</f>
        <v>0</v>
      </c>
      <c r="O100" s="65">
        <f>IF(N100=N99,O99+N100,0)</f>
        <v>0</v>
      </c>
      <c r="P100" s="65">
        <f>IF(OR(O100=6,O100=12,O100=18,O100=24,O100=30,O100=36,O100=42,O100=48,O100=54,O100=60,O100=66,O100=72,O100=78,O100=84,O100=90,O100=96),1,0)</f>
        <v>0</v>
      </c>
      <c r="Q100" s="66">
        <f>M100+P100</f>
        <v>0</v>
      </c>
      <c r="R100" s="66">
        <f>Q100*ABS(S100)*0.1</f>
        <v>0</v>
      </c>
      <c r="S100" s="67">
        <f>I100*E100/40000</f>
        <v>-0</v>
      </c>
      <c r="T100" s="60">
        <f>MIN($T$6/100*G100,150)</f>
        <v>75.1207488</v>
      </c>
      <c r="U100" s="60">
        <f>MIN($U$6/100*G100,200)</f>
        <v>93.900936</v>
      </c>
      <c r="V100" s="60">
        <f>MIN($V$6/100*G100,250)</f>
        <v>125.201248</v>
      </c>
      <c r="W100" s="60">
        <v>0.2</v>
      </c>
      <c r="X100" s="60">
        <v>0.2</v>
      </c>
      <c r="Y100" s="60">
        <v>0.6</v>
      </c>
      <c r="Z100" s="67">
        <f>IF(AND(D100&lt;49.85,H100&gt;0),$C$2*ABS(H100)/40000,(SUMPRODUCT(--(H100&gt;$T100:$V100),(H100-$T100:$V100),($W100:$Y100)))*E100/40000)</f>
        <v>0</v>
      </c>
      <c r="AA100" s="67">
        <f>IF(AND(C100&gt;=50.1,H100&lt;0),($A$2)*ABS(H100)/40000,0)</f>
        <v>0.05182683344</v>
      </c>
      <c r="AB100" s="67">
        <f>S100+Z100+AA100</f>
        <v>0.05182683344</v>
      </c>
      <c r="AC100" s="75">
        <f>IF(AB100&gt;=0,AB100,"")</f>
        <v>0.05182683344</v>
      </c>
      <c r="AD100" s="76" t="str">
        <f>IF(AB100&lt;0,AB100,"")</f>
        <v/>
      </c>
      <c r="AE100" s="77"/>
      <c r="AF100" s="89"/>
      <c r="AG100" s="92">
        <f>ROUND((AG99-0.01),2)</f>
        <v>50.56</v>
      </c>
      <c r="AH100" s="93">
        <v>0</v>
      </c>
      <c r="AI100" s="86">
        <v>0</v>
      </c>
    </row>
    <row r="101" spans="1:38" customHeight="1" ht="15.75">
      <c r="A101" s="70">
        <v>0.96875</v>
      </c>
      <c r="B101" s="71">
        <v>0.979166666666667</v>
      </c>
      <c r="C101" s="72">
        <v>50.06</v>
      </c>
      <c r="D101" s="73">
        <f>ROUND(C101,2)</f>
        <v>50.06</v>
      </c>
      <c r="E101" s="60">
        <v>0</v>
      </c>
      <c r="F101" s="60">
        <v>671.1535</v>
      </c>
      <c r="G101" s="61">
        <f>ABS(F101)</f>
        <v>671.1535</v>
      </c>
      <c r="H101" s="74">
        <v>-85.15022</v>
      </c>
      <c r="I101" s="63">
        <f>MAX(H101,-0.12*G101)</f>
        <v>-80.53842</v>
      </c>
      <c r="J101" s="63">
        <f>IF(ABS(G101)&lt;=10,0.5,IF(ABS(G101)&lt;=25,1,IF(ABS(G101)&lt;=100,2,10)))</f>
        <v>10</v>
      </c>
      <c r="K101" s="64">
        <f>IF(H101&lt;-J101,1,0)</f>
        <v>1</v>
      </c>
      <c r="L101" s="64">
        <f>IF(K101=K100,L100+K101,0)</f>
        <v>0</v>
      </c>
      <c r="M101" s="65">
        <f>IF(OR(L101=6,L101=12,L101=18,L101=24,L101=30,L101=36,L101=42,L101=48,L101=54,L101=60,L101=66,L101=72,L101=78,L101=84,L101=90,L101=96),1,0)</f>
        <v>0</v>
      </c>
      <c r="N101" s="65">
        <f>IF(H101&gt;J101,1,0)</f>
        <v>0</v>
      </c>
      <c r="O101" s="65">
        <f>IF(N101=N100,O100+N101,0)</f>
        <v>0</v>
      </c>
      <c r="P101" s="65">
        <f>IF(OR(O101=6,O101=12,O101=18,O101=24,O101=30,O101=36,O101=42,O101=48,O101=54,O101=60,O101=66,O101=72,O101=78,O101=84,O101=90,O101=96),1,0)</f>
        <v>0</v>
      </c>
      <c r="Q101" s="66">
        <f>M101+P101</f>
        <v>0</v>
      </c>
      <c r="R101" s="66">
        <f>Q101*ABS(S101)*0.1</f>
        <v>0</v>
      </c>
      <c r="S101" s="67">
        <f>I101*E101/40000</f>
        <v>-0</v>
      </c>
      <c r="T101" s="60">
        <f>MIN($T$6/100*G101,150)</f>
        <v>80.53842</v>
      </c>
      <c r="U101" s="60">
        <f>MIN($U$6/100*G101,200)</f>
        <v>100.673025</v>
      </c>
      <c r="V101" s="60">
        <f>MIN($V$6/100*G101,250)</f>
        <v>134.2307</v>
      </c>
      <c r="W101" s="60">
        <v>0.2</v>
      </c>
      <c r="X101" s="60">
        <v>0.2</v>
      </c>
      <c r="Y101" s="60">
        <v>0.6</v>
      </c>
      <c r="Z101" s="67">
        <f>IF(AND(D101&lt;49.85,H101&gt;0),$C$2*ABS(H101)/40000,(SUMPRODUCT(--(H101&gt;$T101:$V101),(H101-$T101:$V101),($W101:$Y101)))*E101/40000)</f>
        <v>0</v>
      </c>
      <c r="AA101" s="67">
        <f>IF(AND(C101&gt;=50.1,H101&lt;0),($A$2)*ABS(H101)/40000,0)</f>
        <v>0</v>
      </c>
      <c r="AB101" s="67">
        <f>S101+Z101+AA101</f>
        <v>0</v>
      </c>
      <c r="AC101" s="75">
        <f>IF(AB101&gt;=0,AB101,"")</f>
        <v>0</v>
      </c>
      <c r="AD101" s="76" t="str">
        <f>IF(AB101&lt;0,AB101,"")</f>
        <v/>
      </c>
      <c r="AE101" s="77"/>
      <c r="AF101" s="89"/>
      <c r="AG101" s="92">
        <f>ROUND((AG100-0.01),2)</f>
        <v>50.55</v>
      </c>
      <c r="AH101" s="93">
        <v>0</v>
      </c>
      <c r="AI101" s="86">
        <v>0</v>
      </c>
    </row>
    <row r="102" spans="1:38" customHeight="1" ht="15.75">
      <c r="A102" s="70">
        <v>0.979166666666667</v>
      </c>
      <c r="B102" s="71">
        <v>0.989583333333334</v>
      </c>
      <c r="C102" s="72">
        <v>50.06</v>
      </c>
      <c r="D102" s="73">
        <f>ROUND(C102,2)</f>
        <v>50.06</v>
      </c>
      <c r="E102" s="60">
        <v>0</v>
      </c>
      <c r="F102" s="60">
        <v>644.91956</v>
      </c>
      <c r="G102" s="61">
        <f>ABS(F102)</f>
        <v>644.91956</v>
      </c>
      <c r="H102" s="74">
        <v>-47.36826</v>
      </c>
      <c r="I102" s="63">
        <f>MAX(H102,-0.12*G102)</f>
        <v>-47.36826</v>
      </c>
      <c r="J102" s="63">
        <f>IF(ABS(G102)&lt;=10,0.5,IF(ABS(G102)&lt;=25,1,IF(ABS(G102)&lt;=100,2,10)))</f>
        <v>10</v>
      </c>
      <c r="K102" s="64">
        <f>IF(H102&lt;-J102,1,0)</f>
        <v>1</v>
      </c>
      <c r="L102" s="64">
        <f>IF(K102=K101,L101+K102,0)</f>
        <v>1</v>
      </c>
      <c r="M102" s="65">
        <f>IF(OR(L102=6,L102=12,L102=18,L102=24,L102=30,L102=36,L102=42,L102=48,L102=54,L102=60,L102=66,L102=72,L102=78,L102=84,L102=90,L102=96),1,0)</f>
        <v>0</v>
      </c>
      <c r="N102" s="65">
        <f>IF(H102&gt;J102,1,0)</f>
        <v>0</v>
      </c>
      <c r="O102" s="65">
        <f>IF(N102=N101,O101+N102,0)</f>
        <v>0</v>
      </c>
      <c r="P102" s="65">
        <f>IF(OR(O102=6,O102=12,O102=18,O102=24,O102=30,O102=36,O102=42,O102=48,O102=54,O102=60,O102=66,O102=72,O102=78,O102=84,O102=90,O102=96),1,0)</f>
        <v>0</v>
      </c>
      <c r="Q102" s="66">
        <f>M102+P102</f>
        <v>0</v>
      </c>
      <c r="R102" s="66">
        <f>Q102*ABS(S102)*0.1</f>
        <v>0</v>
      </c>
      <c r="S102" s="67">
        <f>I102*E102/40000</f>
        <v>-0</v>
      </c>
      <c r="T102" s="60">
        <f>MIN($T$6/100*G102,150)</f>
        <v>77.39034720000001</v>
      </c>
      <c r="U102" s="60">
        <f>MIN($U$6/100*G102,200)</f>
        <v>96.73793400000001</v>
      </c>
      <c r="V102" s="60">
        <f>MIN($V$6/100*G102,250)</f>
        <v>128.983912</v>
      </c>
      <c r="W102" s="60">
        <v>0.2</v>
      </c>
      <c r="X102" s="60">
        <v>0.2</v>
      </c>
      <c r="Y102" s="60">
        <v>0.6</v>
      </c>
      <c r="Z102" s="67">
        <f>IF(AND(D102&lt;49.85,H102&gt;0),$C$2*ABS(H102)/40000,(SUMPRODUCT(--(H102&gt;$T102:$V102),(H102-$T102:$V102),($W102:$Y102)))*E102/40000)</f>
        <v>0</v>
      </c>
      <c r="AA102" s="67">
        <f>IF(AND(C102&gt;=50.1,H102&lt;0),($A$2)*ABS(H102)/40000,0)</f>
        <v>0</v>
      </c>
      <c r="AB102" s="67">
        <f>S102+Z102+AA102</f>
        <v>0</v>
      </c>
      <c r="AC102" s="75">
        <f>IF(AB102&gt;=0,AB102,"")</f>
        <v>0</v>
      </c>
      <c r="AD102" s="76" t="str">
        <f>IF(AB102&lt;0,AB102,"")</f>
        <v/>
      </c>
      <c r="AE102" s="77"/>
      <c r="AF102" s="89"/>
      <c r="AG102" s="92">
        <f>ROUND((AG101-0.01),2)</f>
        <v>50.54</v>
      </c>
      <c r="AH102" s="93">
        <v>0</v>
      </c>
      <c r="AI102" s="86">
        <v>0</v>
      </c>
      <c r="AK102" s="94"/>
    </row>
    <row r="103" spans="1:38" customHeight="1" ht="15.75">
      <c r="A103" s="95">
        <v>0.989583333333333</v>
      </c>
      <c r="B103" s="96">
        <v>1</v>
      </c>
      <c r="C103" s="97">
        <v>50.07</v>
      </c>
      <c r="D103" s="98">
        <f>ROUND(C103,2)</f>
        <v>50.07</v>
      </c>
      <c r="E103" s="99">
        <v>0</v>
      </c>
      <c r="F103" s="99">
        <v>642.48716</v>
      </c>
      <c r="G103" s="61">
        <f>ABS(F103)</f>
        <v>642.48716</v>
      </c>
      <c r="H103" s="100">
        <v>-46.54909</v>
      </c>
      <c r="I103" s="101">
        <f>MAX(H103,-0.12*G103)</f>
        <v>-46.54909</v>
      </c>
      <c r="J103" s="101">
        <f>IF(ABS(G103)&lt;=10,0.5,IF(ABS(G103)&lt;=25,1,IF(ABS(G103)&lt;=100,2,10)))</f>
        <v>10</v>
      </c>
      <c r="K103" s="64">
        <f>IF(H103&lt;-J103,1,0)</f>
        <v>1</v>
      </c>
      <c r="L103" s="102">
        <f>IF(K103=K102,L102+K103,0)</f>
        <v>2</v>
      </c>
      <c r="M103" s="65">
        <f>IF(OR(L103=6,L103=12,L103=18,L103=24,L103=30,L103=36,L103=42,L103=48,L103=54,L103=60,L103=66,L103=72,L103=78,L103=84,L103=90,L103=96),1,0)</f>
        <v>0</v>
      </c>
      <c r="N103" s="103">
        <f>IF(H103&gt;J103,1,0)</f>
        <v>0</v>
      </c>
      <c r="O103" s="103">
        <f>IF(N103=N102,O102+N103,0)</f>
        <v>0</v>
      </c>
      <c r="P103" s="65">
        <f>IF(OR(O103=6,O103=12,O103=18,O103=24,O103=30,O103=36,O103=42,O103=48,O103=54,O103=60,O103=66,O103=72,O103=78,O103=84,O103=90,O103=96),1,0)</f>
        <v>0</v>
      </c>
      <c r="Q103" s="104">
        <f>M103+P103</f>
        <v>0</v>
      </c>
      <c r="R103" s="104">
        <f>Q103*ABS(S103)*0.1</f>
        <v>0</v>
      </c>
      <c r="S103" s="67">
        <f>I103*E103/40000</f>
        <v>-0</v>
      </c>
      <c r="T103" s="105">
        <f>MIN($T$6/100*G103,150)</f>
        <v>77.09845919999999</v>
      </c>
      <c r="U103" s="105">
        <f>MIN($U$6/100*G103,200)</f>
        <v>96.373074</v>
      </c>
      <c r="V103" s="105">
        <f>MIN($V$6/100*G103,250)</f>
        <v>128.497432</v>
      </c>
      <c r="W103" s="105">
        <v>0.2</v>
      </c>
      <c r="X103" s="105">
        <v>0.2</v>
      </c>
      <c r="Y103" s="105">
        <v>0.6</v>
      </c>
      <c r="Z103" s="67">
        <f>IF(AND(D103&lt;49.85,H103&gt;0),$C$2*ABS(H103)/40000,(SUMPRODUCT(--(H103&gt;$T103:$V103),(H103-$T103:$V103),($W103:$Y103)))*E103/40000)</f>
        <v>0</v>
      </c>
      <c r="AA103" s="67">
        <f>IF(AND(C103&gt;=50.1,H103&lt;0),($A$2)*ABS(H103)/40000,0)</f>
        <v>0</v>
      </c>
      <c r="AB103" s="106">
        <f>S103+Z103+AA103</f>
        <v>0</v>
      </c>
      <c r="AC103" s="107">
        <f>IF(AB103&gt;=0,AB103,"")</f>
        <v>0</v>
      </c>
      <c r="AD103" s="108" t="str">
        <f>IF(AB103&lt;0,AB103,"")</f>
        <v/>
      </c>
      <c r="AE103" s="109"/>
      <c r="AF103" s="89"/>
      <c r="AG103" s="92">
        <f>ROUND((AG102-0.01),2)</f>
        <v>50.53</v>
      </c>
      <c r="AH103" s="93">
        <v>0</v>
      </c>
      <c r="AI103" s="86">
        <v>0</v>
      </c>
    </row>
    <row r="104" spans="1:38" customHeight="1" ht="15.75">
      <c r="A104" s="138" t="s">
        <v>29</v>
      </c>
      <c r="B104" s="138"/>
      <c r="C104" s="110">
        <f>AVERAGE(C8:C103)</f>
        <v>50.00010416666668</v>
      </c>
      <c r="D104" s="110">
        <f>ROUND(C104,2)</f>
        <v>50</v>
      </c>
      <c r="E104" s="111">
        <f>AVERAGE(E6:E103)</f>
        <v>252.7285416666666</v>
      </c>
      <c r="F104" s="111"/>
      <c r="G104" s="61">
        <f>ABS(F104)</f>
        <v>0</v>
      </c>
      <c r="H104" s="112">
        <f>SUM(H8:H103)/4</f>
        <v>-1072.652715</v>
      </c>
      <c r="I104" s="112"/>
      <c r="J104" s="112"/>
      <c r="K104" s="112"/>
      <c r="L104" s="112"/>
      <c r="M104" s="112"/>
      <c r="N104" s="112"/>
      <c r="O104" s="112"/>
      <c r="P104" s="112"/>
      <c r="Q104" s="112">
        <f>SUM(Q8:Q103)</f>
        <v>4</v>
      </c>
      <c r="R104" s="112">
        <f>SUM($R$8:$R$103)</f>
        <v>0.18537798009382</v>
      </c>
      <c r="S104" s="111">
        <f>SUM(S8:S103)</f>
        <v>-22.8699162203358</v>
      </c>
      <c r="T104" s="113"/>
      <c r="U104" s="113"/>
      <c r="V104" s="113"/>
      <c r="W104" s="113"/>
      <c r="X104" s="113"/>
      <c r="Y104" s="113"/>
      <c r="Z104" s="114">
        <f>SUM(Z8:Z103)</f>
        <v>0.12264700171364</v>
      </c>
      <c r="AA104" s="114">
        <f>SUM(AA8:AA103)</f>
        <v>0.5096488022450001</v>
      </c>
      <c r="AB104" s="115">
        <f>SUM(AB8:AB103)</f>
        <v>-22.23762041637716</v>
      </c>
      <c r="AC104" s="116">
        <f>SUM(AC8:AC103)</f>
        <v>4.80134131312114</v>
      </c>
      <c r="AD104" s="117">
        <f>SUM(AD8:AD103)</f>
        <v>-27.0389617294983</v>
      </c>
      <c r="AE104" s="118"/>
      <c r="AF104" s="89"/>
      <c r="AG104" s="92">
        <f>ROUND((AG103-0.01),2)</f>
        <v>50.52</v>
      </c>
      <c r="AH104" s="93">
        <v>0</v>
      </c>
      <c r="AI104" s="86">
        <v>0</v>
      </c>
    </row>
    <row r="105" spans="1:38" customHeight="1" ht="15.75">
      <c r="G105" s="61">
        <f>ABS(F105)</f>
        <v>0</v>
      </c>
      <c r="H105" s="139" t="s">
        <v>54</v>
      </c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19"/>
      <c r="AB105" s="120">
        <f>$R$104</f>
        <v>0.18537798009382</v>
      </c>
      <c r="AC105" s="121"/>
      <c r="AF105" s="89"/>
      <c r="AG105" s="92">
        <f>ROUND((AG104-0.01),2)</f>
        <v>50.51</v>
      </c>
      <c r="AH105" s="93">
        <v>0</v>
      </c>
      <c r="AI105" s="86">
        <v>0</v>
      </c>
    </row>
    <row r="106" spans="1:38" customHeight="1" ht="15.75">
      <c r="A106" s="122" t="s">
        <v>55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3"/>
      <c r="AA106" s="119"/>
      <c r="AB106" s="124">
        <f>IF($H$104&gt;(0.01*Q1),0.2*ABS(S104),0)</f>
        <v>0</v>
      </c>
      <c r="AC106" s="121"/>
      <c r="AF106" s="89"/>
      <c r="AG106" s="92">
        <f>ROUND((AG105-0.01),2)</f>
        <v>50.5</v>
      </c>
      <c r="AH106" s="93">
        <v>0</v>
      </c>
      <c r="AI106" s="86">
        <v>0</v>
      </c>
    </row>
    <row r="107" spans="1:38" customHeight="1" ht="15.75">
      <c r="S107" s="139" t="s">
        <v>56</v>
      </c>
      <c r="T107" s="139"/>
      <c r="U107" s="139"/>
      <c r="V107" s="139"/>
      <c r="W107" s="139"/>
      <c r="X107" s="139"/>
      <c r="Y107" s="139"/>
      <c r="Z107" s="139"/>
      <c r="AA107" s="119"/>
      <c r="AB107" s="125">
        <f>AB104+AB105</f>
        <v>-22.05224243628334</v>
      </c>
      <c r="AC107" s="121"/>
      <c r="AF107" s="89"/>
      <c r="AG107" s="92">
        <f>ROUND((AG106-0.01),2)</f>
        <v>50.49</v>
      </c>
      <c r="AH107" s="93">
        <v>0</v>
      </c>
      <c r="AI107" s="86">
        <v>0</v>
      </c>
    </row>
    <row r="108" spans="1:38" customHeight="1" ht="15.75">
      <c r="AA108" s="126"/>
      <c r="AB108" s="127"/>
      <c r="AC108" s="121"/>
      <c r="AF108" s="89"/>
      <c r="AG108" s="92">
        <f>ROUND((AG107-0.01),2)</f>
        <v>50.48</v>
      </c>
      <c r="AH108" s="93">
        <v>0</v>
      </c>
      <c r="AI108" s="86">
        <v>0</v>
      </c>
    </row>
    <row r="109" spans="1:38" customHeight="1" ht="15.75">
      <c r="A109" s="128" t="s">
        <v>57</v>
      </c>
      <c r="AA109" s="129"/>
      <c r="AB109" s="130"/>
      <c r="AC109" s="131"/>
      <c r="AE109" s="94"/>
      <c r="AF109" s="89"/>
      <c r="AG109" s="92">
        <f>ROUND((AG108-0.01),2)</f>
        <v>50.47</v>
      </c>
      <c r="AH109" s="93">
        <v>0</v>
      </c>
      <c r="AI109" s="86">
        <v>0</v>
      </c>
    </row>
    <row r="110" spans="1:38" customHeight="1" ht="15.75">
      <c r="AF110" s="89"/>
      <c r="AG110" s="92">
        <f>ROUND((AG109-0.01),2)</f>
        <v>50.46</v>
      </c>
      <c r="AH110" s="93">
        <v>0</v>
      </c>
      <c r="AI110" s="86">
        <v>0</v>
      </c>
    </row>
    <row r="111" spans="1:38" customHeight="1" ht="15.75">
      <c r="AF111" s="89"/>
      <c r="AG111" s="92">
        <f>ROUND((AG110-0.01),2)</f>
        <v>50.45</v>
      </c>
      <c r="AH111" s="93">
        <v>0</v>
      </c>
      <c r="AI111" s="86">
        <v>0</v>
      </c>
    </row>
    <row r="112" spans="1:38" customHeight="1" ht="15.75">
      <c r="AF112" s="89"/>
      <c r="AG112" s="92">
        <f>ROUND((AG111-0.01),2)</f>
        <v>50.44</v>
      </c>
      <c r="AH112" s="93">
        <v>0</v>
      </c>
      <c r="AI112" s="86">
        <v>0</v>
      </c>
    </row>
    <row r="113" spans="1:38" customHeight="1" ht="15.75">
      <c r="AF113" s="132"/>
      <c r="AG113" s="92">
        <f>ROUND((AG112-0.01),2)</f>
        <v>50.43</v>
      </c>
      <c r="AH113" s="93">
        <v>0</v>
      </c>
      <c r="AI113" s="86">
        <v>0</v>
      </c>
    </row>
    <row r="114" spans="1:38" customHeight="1" ht="15.75">
      <c r="AF114" s="132"/>
      <c r="AG114" s="92">
        <f>ROUND((AG113-0.01),2)</f>
        <v>50.42</v>
      </c>
      <c r="AH114" s="93">
        <v>0</v>
      </c>
      <c r="AI114" s="86">
        <v>0</v>
      </c>
    </row>
    <row r="115" spans="1:38" customHeight="1" ht="15.75">
      <c r="AF115" s="132"/>
      <c r="AG115" s="92">
        <f>ROUND((AG114-0.01),2)</f>
        <v>50.41</v>
      </c>
      <c r="AH115" s="93">
        <v>0</v>
      </c>
      <c r="AI115" s="86">
        <v>0</v>
      </c>
    </row>
    <row r="116" spans="1:38" customHeight="1" ht="15.75">
      <c r="AF116" s="132"/>
      <c r="AG116" s="92">
        <f>ROUND((AG115-0.01),2)</f>
        <v>50.4</v>
      </c>
      <c r="AH116" s="93">
        <v>0</v>
      </c>
      <c r="AI116" s="86">
        <v>0</v>
      </c>
    </row>
    <row r="117" spans="1:38" customHeight="1" ht="15.75">
      <c r="AF117" s="132"/>
      <c r="AG117" s="92">
        <f>ROUND((AG116-0.01),2)</f>
        <v>50.39</v>
      </c>
      <c r="AH117" s="93">
        <v>0</v>
      </c>
      <c r="AI117" s="86">
        <v>0</v>
      </c>
    </row>
    <row r="118" spans="1:38" customHeight="1" ht="15.75">
      <c r="AF118" s="132"/>
      <c r="AG118" s="92">
        <f>ROUND((AG117-0.01),2)</f>
        <v>50.38</v>
      </c>
      <c r="AH118" s="93">
        <v>0</v>
      </c>
      <c r="AI118" s="86">
        <v>0</v>
      </c>
    </row>
    <row r="119" spans="1:38" customHeight="1" ht="15.75">
      <c r="AF119" s="132"/>
      <c r="AG119" s="92">
        <f>ROUND((AG118-0.01),2)</f>
        <v>50.37</v>
      </c>
      <c r="AH119" s="93">
        <v>0</v>
      </c>
      <c r="AI119" s="86">
        <v>0</v>
      </c>
    </row>
    <row r="120" spans="1:38" customHeight="1" ht="15.75">
      <c r="AF120" s="16"/>
      <c r="AG120" s="92">
        <f>ROUND((AG119-0.01),2)</f>
        <v>50.36</v>
      </c>
      <c r="AH120" s="93">
        <v>0</v>
      </c>
      <c r="AI120" s="86">
        <v>0</v>
      </c>
    </row>
    <row r="121" spans="1:38" customHeight="1" ht="15.75">
      <c r="AF121" s="16"/>
      <c r="AG121" s="92">
        <f>ROUND((AG120-0.01),2)</f>
        <v>50.35</v>
      </c>
      <c r="AH121" s="93">
        <v>0</v>
      </c>
      <c r="AI121" s="86">
        <v>0</v>
      </c>
    </row>
    <row r="122" spans="1:38" customHeight="1" ht="15.75">
      <c r="AF122" s="16"/>
      <c r="AG122" s="92">
        <f>ROUND((AG121-0.01),2)</f>
        <v>50.34</v>
      </c>
      <c r="AH122" s="93">
        <v>0</v>
      </c>
      <c r="AI122" s="86">
        <v>0</v>
      </c>
    </row>
    <row r="123" spans="1:38" customHeight="1" ht="15.75">
      <c r="AF123" s="16"/>
      <c r="AG123" s="92">
        <f>ROUND((AG122-0.01),2)</f>
        <v>50.33</v>
      </c>
      <c r="AH123" s="93">
        <v>0</v>
      </c>
      <c r="AI123" s="86">
        <v>0</v>
      </c>
    </row>
    <row r="124" spans="1:38" customHeight="1" ht="15.75">
      <c r="AF124" s="16"/>
      <c r="AG124" s="49">
        <f>ROUND((AG123-0.01),2)</f>
        <v>50.32</v>
      </c>
      <c r="AH124" s="50">
        <v>0</v>
      </c>
      <c r="AI124" s="86">
        <v>0</v>
      </c>
    </row>
    <row r="125" spans="1:38" customHeight="1" ht="15.75">
      <c r="AF125" s="16"/>
      <c r="AG125" s="49">
        <f>ROUND((AG124-0.01),2)</f>
        <v>50.31</v>
      </c>
      <c r="AH125" s="50">
        <v>0</v>
      </c>
      <c r="AI125" s="86">
        <v>0</v>
      </c>
    </row>
    <row r="126" spans="1:38" customHeight="1" ht="15.75">
      <c r="AF126" s="16"/>
      <c r="AG126" s="49">
        <f>ROUND((AG125-0.01),2)</f>
        <v>50.3</v>
      </c>
      <c r="AH126" s="50">
        <v>0</v>
      </c>
      <c r="AI126" s="86">
        <v>0</v>
      </c>
    </row>
    <row r="127" spans="1:38" customHeight="1" ht="15.75">
      <c r="AF127" s="16"/>
      <c r="AG127" s="49">
        <f>ROUND((AG126-0.01),2)</f>
        <v>50.29</v>
      </c>
      <c r="AH127" s="50">
        <v>0</v>
      </c>
      <c r="AI127" s="86">
        <v>0</v>
      </c>
    </row>
    <row r="128" spans="1:38" customHeight="1" ht="15.75">
      <c r="AF128" s="16"/>
      <c r="AG128" s="49">
        <f>ROUND((AG127-0.01),2)</f>
        <v>50.28</v>
      </c>
      <c r="AH128" s="50">
        <v>0</v>
      </c>
      <c r="AI128" s="86">
        <v>0</v>
      </c>
    </row>
    <row r="129" spans="1:38" customHeight="1" ht="15.75">
      <c r="AF129" s="16"/>
      <c r="AG129" s="49">
        <f>ROUND((AG128-0.01),2)</f>
        <v>50.27</v>
      </c>
      <c r="AH129" s="50">
        <v>0</v>
      </c>
      <c r="AI129" s="86">
        <v>0</v>
      </c>
    </row>
    <row r="130" spans="1:38" customHeight="1" ht="15.75">
      <c r="AF130" s="16"/>
      <c r="AG130" s="49">
        <f>ROUND((AG129-0.01),2)</f>
        <v>50.26</v>
      </c>
      <c r="AH130" s="50">
        <v>0</v>
      </c>
      <c r="AI130" s="86">
        <v>0</v>
      </c>
    </row>
    <row r="131" spans="1:38" customHeight="1" ht="15.75">
      <c r="AF131" s="16"/>
      <c r="AG131" s="49">
        <f>ROUND((AG130-0.01),2)</f>
        <v>50.25</v>
      </c>
      <c r="AH131" s="50">
        <v>0</v>
      </c>
      <c r="AI131" s="86">
        <v>0</v>
      </c>
    </row>
    <row r="132" spans="1:38" customHeight="1" ht="15.75">
      <c r="AF132" s="16"/>
      <c r="AG132" s="49">
        <f>ROUND((AG131-0.01),2)</f>
        <v>50.24</v>
      </c>
      <c r="AH132" s="50">
        <v>0</v>
      </c>
      <c r="AI132" s="86">
        <v>0</v>
      </c>
    </row>
    <row r="133" spans="1:38" customHeight="1" ht="15.75">
      <c r="AF133" s="16"/>
      <c r="AG133" s="49">
        <f>ROUND((AG132-0.01),2)</f>
        <v>50.23</v>
      </c>
      <c r="AH133" s="50">
        <v>0</v>
      </c>
      <c r="AI133" s="86">
        <v>0</v>
      </c>
    </row>
    <row r="134" spans="1:38" customHeight="1" ht="15.75">
      <c r="AF134" s="16"/>
      <c r="AG134" s="49">
        <f>ROUND((AG133-0.01),2)</f>
        <v>50.22</v>
      </c>
      <c r="AH134" s="50">
        <v>0</v>
      </c>
      <c r="AI134" s="86">
        <v>0</v>
      </c>
    </row>
    <row r="135" spans="1:38" customHeight="1" ht="15.75">
      <c r="AF135" s="16"/>
      <c r="AG135" s="49">
        <f>ROUND((AG134-0.01),2)</f>
        <v>50.21</v>
      </c>
      <c r="AH135" s="50">
        <v>0</v>
      </c>
      <c r="AI135" s="86">
        <v>0</v>
      </c>
    </row>
    <row r="136" spans="1:38" customHeight="1" ht="15.75">
      <c r="AF136" s="16"/>
      <c r="AG136" s="49">
        <f>ROUND((AG135-0.01),2)</f>
        <v>50.2</v>
      </c>
      <c r="AH136" s="50">
        <v>0</v>
      </c>
      <c r="AI136" s="86">
        <v>0</v>
      </c>
    </row>
    <row r="137" spans="1:38" customHeight="1" ht="15.75">
      <c r="AF137" s="16"/>
      <c r="AG137" s="49">
        <f>ROUND((AG136-0.01),2)</f>
        <v>50.19</v>
      </c>
      <c r="AH137" s="50">
        <v>0</v>
      </c>
      <c r="AI137" s="86">
        <v>0</v>
      </c>
    </row>
    <row r="138" spans="1:38" customHeight="1" ht="15.75">
      <c r="AF138" s="16"/>
      <c r="AG138" s="49">
        <f>ROUND((AG137-0.01),2)</f>
        <v>50.18</v>
      </c>
      <c r="AH138" s="50">
        <v>0</v>
      </c>
      <c r="AI138" s="86">
        <v>0</v>
      </c>
    </row>
    <row r="139" spans="1:38" customHeight="1" ht="15.75">
      <c r="AF139" s="16"/>
      <c r="AG139" s="49">
        <f>ROUND((AG138-0.01),2)</f>
        <v>50.17</v>
      </c>
      <c r="AH139" s="50">
        <v>0</v>
      </c>
      <c r="AI139" s="86">
        <v>0</v>
      </c>
    </row>
    <row r="140" spans="1:38" customHeight="1" ht="15.75">
      <c r="AF140" s="16"/>
      <c r="AG140" s="49">
        <f>ROUND((AG139-0.01),2)</f>
        <v>50.16</v>
      </c>
      <c r="AH140" s="50">
        <v>0</v>
      </c>
      <c r="AI140" s="86">
        <v>0</v>
      </c>
    </row>
    <row r="141" spans="1:38" customHeight="1" ht="15.75">
      <c r="AF141" s="16"/>
      <c r="AG141" s="49">
        <f>ROUND((AG140-0.01),2)</f>
        <v>50.15</v>
      </c>
      <c r="AH141" s="50">
        <v>0</v>
      </c>
      <c r="AI141" s="86">
        <v>0</v>
      </c>
    </row>
    <row r="142" spans="1:38" customHeight="1" ht="15.75">
      <c r="AF142" s="16"/>
      <c r="AG142" s="49">
        <f>ROUND((AG141-0.01),2)</f>
        <v>50.14</v>
      </c>
      <c r="AH142" s="50">
        <v>0</v>
      </c>
      <c r="AI142" s="86">
        <v>0</v>
      </c>
    </row>
    <row r="143" spans="1:38" customHeight="1" ht="15.75">
      <c r="AF143" s="16"/>
      <c r="AG143" s="49">
        <f>ROUND((AG142-0.01),2)</f>
        <v>50.13</v>
      </c>
      <c r="AH143" s="50">
        <v>0</v>
      </c>
      <c r="AI143" s="86">
        <v>0</v>
      </c>
    </row>
    <row r="144" spans="1:38" customHeight="1" ht="15.75">
      <c r="AF144" s="16"/>
      <c r="AG144" s="133">
        <f>ROUND((AG143-0.01),2)</f>
        <v>50.12</v>
      </c>
      <c r="AH144" s="134">
        <v>0</v>
      </c>
      <c r="AI144" s="86">
        <v>0</v>
      </c>
    </row>
    <row r="145" spans="1:38" customHeight="1" ht="15.75">
      <c r="AF145" s="16"/>
      <c r="AG145" s="133">
        <f>ROUND((AG144-0.01),2)</f>
        <v>50.11</v>
      </c>
      <c r="AH145" s="134">
        <v>0</v>
      </c>
      <c r="AI145" s="86">
        <v>0</v>
      </c>
    </row>
    <row r="146" spans="1:38" customHeight="1" ht="15.75">
      <c r="AF146" s="16"/>
      <c r="AG146" s="133">
        <f>ROUND((AG145-0.01),2)</f>
        <v>50.1</v>
      </c>
      <c r="AH146" s="134">
        <v>0</v>
      </c>
      <c r="AI146" s="86">
        <v>0</v>
      </c>
    </row>
    <row r="147" spans="1:38" customHeight="1" ht="15.75">
      <c r="AF147" s="16"/>
      <c r="AG147" s="133">
        <f>ROUND((AG146-0.01),2)</f>
        <v>50.09</v>
      </c>
      <c r="AH147" s="134">
        <v>0</v>
      </c>
      <c r="AI147" s="86">
        <v>0</v>
      </c>
    </row>
    <row r="148" spans="1:38" customHeight="1" ht="15.75">
      <c r="AF148" s="16"/>
      <c r="AG148" s="133">
        <f>ROUND((AG147-0.01),2)</f>
        <v>50.08</v>
      </c>
      <c r="AH148" s="134">
        <v>0</v>
      </c>
      <c r="AI148" s="86">
        <v>0</v>
      </c>
    </row>
    <row r="149" spans="1:38" customHeight="1" ht="15.75">
      <c r="AF149" s="16"/>
      <c r="AG149" s="133">
        <f>ROUND((AG148-0.01),2)</f>
        <v>50.07</v>
      </c>
      <c r="AH149" s="134">
        <v>0</v>
      </c>
      <c r="AI149" s="86">
        <v>0</v>
      </c>
    </row>
    <row r="150" spans="1:38" customHeight="1" ht="15.75">
      <c r="AF150" s="16"/>
      <c r="AG150" s="133">
        <f>ROUND((AG149-0.01),2)</f>
        <v>50.06</v>
      </c>
      <c r="AH150" s="134">
        <v>0</v>
      </c>
      <c r="AI150" s="86">
        <v>0</v>
      </c>
    </row>
    <row r="151" spans="1:38" customHeight="1" ht="15.75">
      <c r="AF151" s="16"/>
      <c r="AG151" s="133">
        <f>ROUND((AG150-0.01),2)</f>
        <v>50.05</v>
      </c>
      <c r="AH151" s="134">
        <v>0</v>
      </c>
      <c r="AI151" s="86">
        <f>MIN(AH151,$C$2)</f>
        <v>0</v>
      </c>
    </row>
    <row r="152" spans="1:38" customHeight="1" ht="15.75">
      <c r="AF152" s="16"/>
      <c r="AG152" s="133">
        <f>ROUND((AG151-0.01),2)</f>
        <v>50.04</v>
      </c>
      <c r="AH152" s="134">
        <f>1*$A$2/5</f>
        <v>55.444</v>
      </c>
      <c r="AI152" s="86">
        <f>MIN(AH152,$C$2)</f>
        <v>55.444</v>
      </c>
    </row>
    <row r="153" spans="1:38" customHeight="1" ht="15.75">
      <c r="AF153" s="16"/>
      <c r="AG153" s="133">
        <f>ROUND((AG152-0.01),2)</f>
        <v>50.03</v>
      </c>
      <c r="AH153" s="134">
        <f>2*$A$2/5</f>
        <v>110.888</v>
      </c>
      <c r="AI153" s="86">
        <f>MIN(AH153,$C$2)</f>
        <v>110.888</v>
      </c>
    </row>
    <row r="154" spans="1:38" customHeight="1" ht="15.75">
      <c r="AF154" s="16"/>
      <c r="AG154" s="133">
        <f>ROUND((AG153-0.01),2)</f>
        <v>50.02</v>
      </c>
      <c r="AH154" s="134">
        <f>3*$A$2/5</f>
        <v>166.332</v>
      </c>
      <c r="AI154" s="86">
        <f>MIN(AH154,$C$2)</f>
        <v>166.332</v>
      </c>
    </row>
    <row r="155" spans="1:38" customHeight="1" ht="15.75">
      <c r="AF155" s="16"/>
      <c r="AG155" s="133">
        <f>ROUND((AG154-0.01),2)</f>
        <v>50.01</v>
      </c>
      <c r="AH155" s="134">
        <f>4*$A$2/5</f>
        <v>221.776</v>
      </c>
      <c r="AI155" s="86">
        <f>MIN(AH155,$C$2)</f>
        <v>221.776</v>
      </c>
    </row>
    <row r="156" spans="1:38" customHeight="1" ht="15.75">
      <c r="AF156" s="16"/>
      <c r="AG156" s="133">
        <f>ROUND((AG155-0.01),2)</f>
        <v>50</v>
      </c>
      <c r="AH156" s="134">
        <f>5*$A$2/5</f>
        <v>277.22</v>
      </c>
      <c r="AI156" s="86">
        <f>MIN(AH156,$C$2)</f>
        <v>277.22</v>
      </c>
    </row>
    <row r="157" spans="1:38" customHeight="1" ht="15.75">
      <c r="AF157" s="16"/>
      <c r="AG157" s="133">
        <f>ROUND((AG156-0.01),2)</f>
        <v>49.99</v>
      </c>
      <c r="AH157" s="134">
        <f>50+15*$A$2/16</f>
        <v>309.89375</v>
      </c>
      <c r="AI157" s="86">
        <f>MIN(AH157,$C$2)</f>
        <v>309.89375</v>
      </c>
    </row>
    <row r="158" spans="1:38" customHeight="1" ht="15.75">
      <c r="AF158" s="16"/>
      <c r="AG158" s="133">
        <f>ROUND((AG157-0.01),2)</f>
        <v>49.98</v>
      </c>
      <c r="AH158" s="134">
        <f>100+14*$A$2/16</f>
        <v>342.5675</v>
      </c>
      <c r="AI158" s="86">
        <f>MIN(AH158,$C$2)</f>
        <v>342.5675</v>
      </c>
    </row>
    <row r="159" spans="1:38" customHeight="1" ht="15.75">
      <c r="AF159" s="16"/>
      <c r="AG159" s="133">
        <f>ROUND((AG158-0.01),2)</f>
        <v>49.97</v>
      </c>
      <c r="AH159" s="134">
        <f>150+13*$A$2/16</f>
        <v>375.24125</v>
      </c>
      <c r="AI159" s="86">
        <f>MIN(AH159,$C$2)</f>
        <v>375.24125</v>
      </c>
    </row>
    <row r="160" spans="1:38" customHeight="1" ht="15.75">
      <c r="AF160" s="16"/>
      <c r="AG160" s="133">
        <f>ROUND((AG159-0.01),2)</f>
        <v>49.96</v>
      </c>
      <c r="AH160" s="134">
        <f>200+12*$A$2/16</f>
        <v>407.915</v>
      </c>
      <c r="AI160" s="86">
        <f>MIN(AH160,$C$2)</f>
        <v>407.915</v>
      </c>
    </row>
    <row r="161" spans="1:38" customHeight="1" ht="15.75">
      <c r="AF161" s="16"/>
      <c r="AG161" s="133">
        <f>ROUND((AG160-0.01),2)</f>
        <v>49.95</v>
      </c>
      <c r="AH161" s="134">
        <f>250+11*$A$2/16</f>
        <v>440.58875</v>
      </c>
      <c r="AI161" s="86">
        <f>MIN(AH161,$C$2)</f>
        <v>440.58875</v>
      </c>
    </row>
    <row r="162" spans="1:38" customHeight="1" ht="15.75">
      <c r="AF162" s="16"/>
      <c r="AG162" s="133">
        <f>ROUND((AG161-0.01),2)</f>
        <v>49.94</v>
      </c>
      <c r="AH162" s="134">
        <f>300+10*$A$2/16</f>
        <v>473.2625</v>
      </c>
      <c r="AI162" s="86">
        <f>MIN(AH162,$C$2)</f>
        <v>473.2625</v>
      </c>
    </row>
    <row r="163" spans="1:38" customHeight="1" ht="15.75">
      <c r="AF163" s="16"/>
      <c r="AG163" s="133">
        <f>ROUND((AG162-0.01),2)</f>
        <v>49.93</v>
      </c>
      <c r="AH163" s="134">
        <f>350+9*$A$2/16</f>
        <v>505.93625</v>
      </c>
      <c r="AI163" s="86">
        <f>MIN(AH163,$C$2)</f>
        <v>505.93625</v>
      </c>
    </row>
    <row r="164" spans="1:38" customHeight="1" ht="15">
      <c r="AF164" s="16"/>
      <c r="AG164" s="133">
        <f>ROUND((AG163-0.01),2)</f>
        <v>49.92</v>
      </c>
      <c r="AH164" s="134">
        <f>400+8*$A$2/16</f>
        <v>538.61</v>
      </c>
      <c r="AI164" s="135">
        <f>MIN(AH164,$C$2)</f>
        <v>538.61</v>
      </c>
    </row>
    <row r="165" spans="1:38" customHeight="1" ht="15">
      <c r="AF165" s="16"/>
      <c r="AG165" s="133">
        <f>ROUND((AG164-0.01),2)</f>
        <v>49.91</v>
      </c>
      <c r="AH165" s="134">
        <f>450+7*$A$2/16</f>
        <v>571.2837500000001</v>
      </c>
      <c r="AI165" s="135">
        <f>MIN(AH165,$C$2)</f>
        <v>571.2837500000001</v>
      </c>
    </row>
    <row r="166" spans="1:38" customHeight="1" ht="15">
      <c r="AF166" s="16"/>
      <c r="AG166" s="133">
        <f>ROUND((AG165-0.01),2)</f>
        <v>49.9</v>
      </c>
      <c r="AH166" s="134">
        <f>500+6*$A$2/16</f>
        <v>603.9575</v>
      </c>
      <c r="AI166" s="135">
        <f>MIN(AH166,$C$2)</f>
        <v>603.9575</v>
      </c>
    </row>
    <row r="167" spans="1:38" customHeight="1" ht="15">
      <c r="AF167" s="16"/>
      <c r="AG167" s="133">
        <f>ROUND((AG166-0.01),2)</f>
        <v>49.89</v>
      </c>
      <c r="AH167" s="134">
        <f>550+5*$A$2/16</f>
        <v>636.63125</v>
      </c>
      <c r="AI167" s="135">
        <f>MIN(AH167,$C$2)</f>
        <v>636.63125</v>
      </c>
    </row>
    <row r="168" spans="1:38" customHeight="1" ht="15">
      <c r="AF168" s="16"/>
      <c r="AG168" s="133">
        <f>ROUND((AG167-0.01),2)</f>
        <v>49.88</v>
      </c>
      <c r="AH168" s="134">
        <f>600+4*$A$2/16</f>
        <v>669.3050000000001</v>
      </c>
      <c r="AI168" s="135">
        <f>MIN(AH168,$C$2)</f>
        <v>669.3050000000001</v>
      </c>
    </row>
    <row r="169" spans="1:38" customHeight="1" ht="15">
      <c r="AF169" s="16"/>
      <c r="AG169" s="133">
        <f>ROUND((AG168-0.01),2)</f>
        <v>49.87</v>
      </c>
      <c r="AH169" s="134">
        <f>650+3*$A$2/16</f>
        <v>701.97875</v>
      </c>
      <c r="AI169" s="135">
        <f>MIN(AH169,$C$2)</f>
        <v>701.97875</v>
      </c>
    </row>
    <row r="170" spans="1:38" customHeight="1" ht="15">
      <c r="AF170" s="16"/>
      <c r="AG170" s="133">
        <f>ROUND((AG169-0.01),2)</f>
        <v>49.86</v>
      </c>
      <c r="AH170" s="134">
        <f>700+2*$A$2/16</f>
        <v>734.6525</v>
      </c>
      <c r="AI170" s="135">
        <f>MIN(AH170,$C$2)</f>
        <v>734.6525</v>
      </c>
    </row>
    <row r="171" spans="1:38" customHeight="1" ht="15">
      <c r="AF171" s="16"/>
      <c r="AG171" s="133">
        <f>ROUND((AG170-0.01),2)</f>
        <v>49.85</v>
      </c>
      <c r="AH171" s="134">
        <f>750+1*$A$2/16</f>
        <v>767.32625</v>
      </c>
      <c r="AI171" s="135">
        <f>MIN(AH171,$C$2)</f>
        <v>767.32625</v>
      </c>
    </row>
    <row r="172" spans="1:38" customHeight="1" ht="15">
      <c r="AF172" s="16"/>
      <c r="AG172" s="133">
        <f>ROUND((AG171-0.01),2)</f>
        <v>49.84</v>
      </c>
      <c r="AH172" s="134">
        <v>800</v>
      </c>
      <c r="AI172" s="51">
        <f>$C$2</f>
        <v>800</v>
      </c>
    </row>
    <row r="173" spans="1:38" customHeight="1" ht="15">
      <c r="AF173" s="16"/>
      <c r="AG173" s="133">
        <f>ROUND((AG172-0.01),2)</f>
        <v>49.83</v>
      </c>
      <c r="AH173" s="134"/>
      <c r="AI173" s="135">
        <f>$C$2</f>
        <v>800</v>
      </c>
    </row>
    <row r="174" spans="1:38" customHeight="1" ht="15">
      <c r="AF174" s="16"/>
      <c r="AG174" s="133">
        <f>ROUND((AG173-0.01),2)</f>
        <v>49.82</v>
      </c>
      <c r="AH174" s="134"/>
      <c r="AI174" s="135">
        <f>$C$2</f>
        <v>800</v>
      </c>
    </row>
    <row r="175" spans="1:38" customHeight="1" ht="15">
      <c r="AF175" s="16"/>
      <c r="AG175" s="133">
        <f>ROUND((AG174-0.01),2)</f>
        <v>49.81</v>
      </c>
      <c r="AH175" s="134"/>
      <c r="AI175" s="135">
        <f>$C$2</f>
        <v>800</v>
      </c>
    </row>
    <row r="176" spans="1:38" customHeight="1" ht="15">
      <c r="AF176" s="16"/>
      <c r="AG176" s="133">
        <f>ROUND((AG175-0.01),2)</f>
        <v>49.8</v>
      </c>
      <c r="AH176" s="134"/>
      <c r="AI176" s="135">
        <f>$C$2</f>
        <v>800</v>
      </c>
    </row>
    <row r="177" spans="1:38" customHeight="1" ht="15">
      <c r="AF177" s="16"/>
      <c r="AG177" s="133">
        <f>ROUND((AG176-0.01),2)</f>
        <v>49.79</v>
      </c>
      <c r="AH177" s="134"/>
      <c r="AI177" s="135">
        <f>$C$2</f>
        <v>800</v>
      </c>
    </row>
    <row r="178" spans="1:38" customHeight="1" ht="15">
      <c r="AF178" s="16"/>
      <c r="AG178" s="133">
        <f>ROUND((AG177-0.01),2)</f>
        <v>49.78</v>
      </c>
      <c r="AH178" s="134"/>
      <c r="AI178" s="135">
        <f>$C$2</f>
        <v>800</v>
      </c>
    </row>
    <row r="179" spans="1:38" customHeight="1" ht="15">
      <c r="AF179" s="16"/>
      <c r="AG179" s="133">
        <f>ROUND((AG178-0.01),2)</f>
        <v>49.77</v>
      </c>
      <c r="AH179" s="134"/>
      <c r="AI179" s="135">
        <f>$C$2</f>
        <v>800</v>
      </c>
    </row>
    <row r="180" spans="1:38" customHeight="1" ht="15">
      <c r="AF180" s="16"/>
      <c r="AG180" s="133">
        <f>ROUND((AG179-0.01),2)</f>
        <v>49.76</v>
      </c>
      <c r="AH180" s="134"/>
      <c r="AI180" s="135">
        <f>$C$2</f>
        <v>800</v>
      </c>
    </row>
    <row r="181" spans="1:38" customHeight="1" ht="15">
      <c r="AF181" s="16"/>
      <c r="AG181" s="133">
        <f>ROUND((AG180-0.01),2)</f>
        <v>49.75</v>
      </c>
      <c r="AH181" s="134"/>
      <c r="AI181" s="135">
        <f>$C$2</f>
        <v>800</v>
      </c>
    </row>
    <row r="182" spans="1:38" customHeight="1" ht="15">
      <c r="AF182" s="16"/>
      <c r="AG182" s="133">
        <f>ROUND((AG181-0.01),2)</f>
        <v>49.74</v>
      </c>
      <c r="AH182" s="134"/>
      <c r="AI182" s="135">
        <f>$C$2</f>
        <v>800</v>
      </c>
    </row>
    <row r="183" spans="1:38" customHeight="1" ht="15">
      <c r="AF183" s="16"/>
      <c r="AG183" s="133">
        <f>ROUND((AG182-0.01),2)</f>
        <v>49.73</v>
      </c>
      <c r="AH183" s="134"/>
      <c r="AI183" s="135">
        <f>$C$2</f>
        <v>800</v>
      </c>
    </row>
    <row r="184" spans="1:38" customHeight="1" ht="15">
      <c r="AF184" s="16"/>
      <c r="AG184" s="133">
        <f>ROUND((AG183-0.01),2)</f>
        <v>49.72</v>
      </c>
      <c r="AH184" s="134"/>
      <c r="AI184" s="135">
        <f>$C$2</f>
        <v>800</v>
      </c>
    </row>
    <row r="185" spans="1:38" customHeight="1" ht="15">
      <c r="AF185" s="16"/>
      <c r="AG185" s="133">
        <f>ROUND((AG184-0.01),2)</f>
        <v>49.71</v>
      </c>
      <c r="AH185" s="134"/>
      <c r="AI185" s="135">
        <f>$C$2</f>
        <v>800</v>
      </c>
    </row>
    <row r="186" spans="1:38" customHeight="1" ht="15">
      <c r="AF186" s="16"/>
      <c r="AG186" s="133">
        <f>ROUND((AG185-0.01),2)</f>
        <v>49.7</v>
      </c>
      <c r="AH186" s="134"/>
      <c r="AI186" s="135">
        <f>$C$2</f>
        <v>800</v>
      </c>
    </row>
    <row r="187" spans="1:38" customHeight="1" ht="15">
      <c r="AF187" s="16"/>
      <c r="AG187" s="133">
        <f>ROUND((AG186-0.01),2)</f>
        <v>49.69</v>
      </c>
      <c r="AH187" s="134"/>
      <c r="AI187" s="135">
        <f>$C$2</f>
        <v>800</v>
      </c>
    </row>
    <row r="188" spans="1:38" customHeight="1" ht="15">
      <c r="AF188" s="16"/>
      <c r="AG188" s="133">
        <f>ROUND((AG187-0.01),2)</f>
        <v>49.68</v>
      </c>
      <c r="AH188" s="134"/>
      <c r="AI188" s="135">
        <f>$C$2</f>
        <v>800</v>
      </c>
    </row>
    <row r="189" spans="1:38" customHeight="1" ht="15">
      <c r="AF189" s="16"/>
      <c r="AG189" s="133">
        <f>ROUND((AG188-0.01),2)</f>
        <v>49.67</v>
      </c>
      <c r="AH189" s="134"/>
      <c r="AI189" s="135">
        <f>$C$2</f>
        <v>800</v>
      </c>
    </row>
    <row r="190" spans="1:38" customHeight="1" ht="15">
      <c r="AF190" s="16"/>
      <c r="AG190" s="133">
        <f>ROUND((AG189-0.01),2)</f>
        <v>49.66</v>
      </c>
      <c r="AH190" s="134"/>
      <c r="AI190" s="135">
        <f>$C$2</f>
        <v>800</v>
      </c>
    </row>
    <row r="191" spans="1:38" customHeight="1" ht="15">
      <c r="AF191" s="16"/>
      <c r="AG191" s="133">
        <f>ROUND((AG190-0.01),2)</f>
        <v>49.65</v>
      </c>
      <c r="AH191" s="134"/>
      <c r="AI191" s="135">
        <f>$C$2</f>
        <v>800</v>
      </c>
    </row>
    <row r="192" spans="1:38" customHeight="1" ht="15">
      <c r="AF192" s="16"/>
      <c r="AG192" s="133">
        <f>ROUND((AG191-0.01),2)</f>
        <v>49.64</v>
      </c>
      <c r="AH192" s="134"/>
      <c r="AI192" s="135">
        <f>$C$2</f>
        <v>800</v>
      </c>
    </row>
    <row r="193" spans="1:38" customHeight="1" ht="15">
      <c r="AF193" s="16"/>
      <c r="AG193" s="133">
        <f>ROUND((AG192-0.01),2)</f>
        <v>49.63</v>
      </c>
      <c r="AH193" s="134"/>
      <c r="AI193" s="135">
        <f>$C$2</f>
        <v>800</v>
      </c>
    </row>
    <row r="194" spans="1:38" customHeight="1" ht="15">
      <c r="AF194" s="16"/>
      <c r="AG194" s="133">
        <f>ROUND((AG193-0.01),2)</f>
        <v>49.62</v>
      </c>
      <c r="AH194" s="134"/>
      <c r="AI194" s="135">
        <f>$C$2</f>
        <v>800</v>
      </c>
    </row>
    <row r="195" spans="1:38" customHeight="1" ht="15">
      <c r="AF195" s="16"/>
      <c r="AG195" s="133">
        <f>ROUND((AG194-0.01),2)</f>
        <v>49.61</v>
      </c>
      <c r="AH195" s="134"/>
      <c r="AI195" s="135">
        <f>$C$2</f>
        <v>800</v>
      </c>
    </row>
    <row r="196" spans="1:38" customHeight="1" ht="15">
      <c r="AF196" s="16"/>
      <c r="AG196" s="133">
        <f>ROUND((AG195-0.01),2)</f>
        <v>49.6</v>
      </c>
      <c r="AH196" s="134"/>
      <c r="AI196" s="135">
        <f>$C$2</f>
        <v>800</v>
      </c>
    </row>
    <row r="197" spans="1:38" customHeight="1" ht="15">
      <c r="AF197" s="16"/>
      <c r="AG197" s="133">
        <f>ROUND((AG196-0.01),2)</f>
        <v>49.59</v>
      </c>
      <c r="AH197" s="134"/>
      <c r="AI197" s="135">
        <f>$C$2</f>
        <v>800</v>
      </c>
    </row>
    <row r="198" spans="1:38" customHeight="1" ht="15">
      <c r="AF198" s="16"/>
      <c r="AG198" s="133">
        <f>ROUND((AG197-0.01),2)</f>
        <v>49.58</v>
      </c>
      <c r="AH198" s="134"/>
      <c r="AI198" s="135">
        <f>$C$2</f>
        <v>800</v>
      </c>
    </row>
    <row r="199" spans="1:38" customHeight="1" ht="15">
      <c r="AF199" s="16"/>
      <c r="AG199" s="133">
        <f>ROUND((AG198-0.01),2)</f>
        <v>49.57</v>
      </c>
      <c r="AH199" s="134"/>
      <c r="AI199" s="135">
        <f>$C$2</f>
        <v>800</v>
      </c>
    </row>
    <row r="200" spans="1:38" customHeight="1" ht="15">
      <c r="AF200" s="16"/>
      <c r="AG200" s="133">
        <f>ROUND((AG199-0.01),2)</f>
        <v>49.56</v>
      </c>
      <c r="AH200" s="134"/>
      <c r="AI200" s="135">
        <f>$C$2</f>
        <v>800</v>
      </c>
    </row>
    <row r="201" spans="1:38" customHeight="1" ht="15">
      <c r="AF201" s="16"/>
      <c r="AG201" s="133">
        <f>ROUND((AG200-0.01),2)</f>
        <v>49.55</v>
      </c>
      <c r="AH201" s="134"/>
      <c r="AI201" s="135">
        <f>$C$2</f>
        <v>800</v>
      </c>
    </row>
    <row r="202" spans="1:38" customHeight="1" ht="15">
      <c r="AF202" s="16"/>
      <c r="AG202" s="133">
        <f>ROUND((AG201-0.01),2)</f>
        <v>49.54</v>
      </c>
      <c r="AH202" s="134"/>
      <c r="AI202" s="135">
        <f>$C$2</f>
        <v>800</v>
      </c>
    </row>
    <row r="203" spans="1:38" customHeight="1" ht="15">
      <c r="AF203" s="16"/>
      <c r="AG203" s="133">
        <f>ROUND((AG202-0.01),2)</f>
        <v>49.53</v>
      </c>
      <c r="AH203" s="134"/>
      <c r="AI203" s="135">
        <f>$C$2</f>
        <v>800</v>
      </c>
    </row>
    <row r="204" spans="1:38" customHeight="1" ht="15">
      <c r="AF204" s="16"/>
      <c r="AG204" s="133">
        <f>ROUND((AG203-0.01),2)</f>
        <v>49.52</v>
      </c>
      <c r="AH204" s="134"/>
      <c r="AI204" s="135">
        <f>$C$2</f>
        <v>800</v>
      </c>
    </row>
    <row r="205" spans="1:38" customHeight="1" ht="15">
      <c r="AF205" s="16"/>
      <c r="AG205" s="133">
        <f>ROUND((AG204-0.01),2)</f>
        <v>49.51</v>
      </c>
      <c r="AH205" s="134"/>
      <c r="AI205" s="135">
        <f>$C$2</f>
        <v>800</v>
      </c>
    </row>
    <row r="206" spans="1:38" customHeight="1" ht="15">
      <c r="AF206" s="16"/>
      <c r="AG206" s="133">
        <f>ROUND((AG205-0.01),2)</f>
        <v>49.5</v>
      </c>
      <c r="AH206" s="134"/>
      <c r="AI206" s="135">
        <f>$C$2</f>
        <v>800</v>
      </c>
    </row>
    <row r="207" spans="1:38" customHeight="1" ht="15">
      <c r="AF207" s="16"/>
      <c r="AG207" s="133">
        <f>ROUND((AG206-0.01),2)</f>
        <v>49.49</v>
      </c>
      <c r="AH207" s="134"/>
      <c r="AI207" s="135">
        <f>$C$2</f>
        <v>800</v>
      </c>
    </row>
    <row r="208" spans="1:38" customHeight="1" ht="15">
      <c r="AF208" s="16"/>
      <c r="AG208" s="133">
        <f>ROUND((AG207-0.01),2)</f>
        <v>49.48</v>
      </c>
      <c r="AH208" s="134"/>
      <c r="AI208" s="135">
        <f>$C$2</f>
        <v>800</v>
      </c>
    </row>
    <row r="209" spans="1:38" customHeight="1" ht="15">
      <c r="AF209" s="16"/>
      <c r="AG209" s="133">
        <f>ROUND((AG208-0.01),2)</f>
        <v>49.47</v>
      </c>
      <c r="AH209" s="134"/>
      <c r="AI209" s="135">
        <f>$C$2</f>
        <v>800</v>
      </c>
    </row>
    <row r="210" spans="1:38" customHeight="1" ht="15">
      <c r="AF210" s="16"/>
      <c r="AG210" s="133">
        <f>ROUND((AG209-0.01),2)</f>
        <v>49.46</v>
      </c>
      <c r="AH210" s="134"/>
      <c r="AI210" s="135">
        <f>$C$2</f>
        <v>800</v>
      </c>
    </row>
    <row r="211" spans="1:38" customHeight="1" ht="15">
      <c r="AF211" s="16"/>
      <c r="AG211" s="133">
        <f>ROUND((AG210-0.01),2)</f>
        <v>49.45</v>
      </c>
      <c r="AH211" s="134"/>
      <c r="AI211" s="135">
        <f>$C$2</f>
        <v>800</v>
      </c>
    </row>
    <row r="212" spans="1:38" customHeight="1" ht="15">
      <c r="AF212" s="16"/>
      <c r="AG212" s="133">
        <f>ROUND((AG211-0.01),2)</f>
        <v>49.44</v>
      </c>
      <c r="AH212" s="134"/>
      <c r="AI212" s="135">
        <f>$C$2</f>
        <v>800</v>
      </c>
    </row>
    <row r="213" spans="1:38" customHeight="1" ht="15">
      <c r="AF213" s="16"/>
      <c r="AG213" s="133">
        <f>ROUND((AG212-0.01),2)</f>
        <v>49.43</v>
      </c>
      <c r="AH213" s="134"/>
      <c r="AI213" s="135">
        <f>$C$2</f>
        <v>800</v>
      </c>
    </row>
    <row r="214" spans="1:38" customHeight="1" ht="15">
      <c r="AF214" s="16"/>
      <c r="AG214" s="133">
        <f>ROUND((AG213-0.01),2)</f>
        <v>49.42</v>
      </c>
      <c r="AH214" s="134"/>
      <c r="AI214" s="135">
        <f>$C$2</f>
        <v>800</v>
      </c>
    </row>
    <row r="215" spans="1:38" customHeight="1" ht="15">
      <c r="AF215" s="16"/>
      <c r="AG215" s="133">
        <f>ROUND((AG214-0.01),2)</f>
        <v>49.41</v>
      </c>
      <c r="AH215" s="134"/>
      <c r="AI215" s="135">
        <f>$C$2</f>
        <v>800</v>
      </c>
    </row>
    <row r="216" spans="1:38" customHeight="1" ht="15">
      <c r="AF216" s="16"/>
      <c r="AG216" s="133">
        <f>ROUND((AG215-0.01),2)</f>
        <v>49.4</v>
      </c>
      <c r="AH216" s="134"/>
      <c r="AI216" s="135">
        <f>$C$2</f>
        <v>800</v>
      </c>
    </row>
    <row r="217" spans="1:38" customHeight="1" ht="15">
      <c r="AF217" s="16"/>
      <c r="AG217" s="133">
        <f>ROUND((AG216-0.01),2)</f>
        <v>49.39</v>
      </c>
      <c r="AH217" s="134"/>
      <c r="AI217" s="135">
        <f>$C$2</f>
        <v>800</v>
      </c>
    </row>
    <row r="218" spans="1:38" customHeight="1" ht="15">
      <c r="AF218" s="16"/>
      <c r="AG218" s="133">
        <f>ROUND((AG217-0.01),2)</f>
        <v>49.38</v>
      </c>
      <c r="AH218" s="134"/>
      <c r="AI218" s="135">
        <f>$C$2</f>
        <v>800</v>
      </c>
    </row>
    <row r="219" spans="1:38" customHeight="1" ht="15">
      <c r="AF219" s="16"/>
      <c r="AG219" s="133">
        <f>ROUND((AG218-0.01),2)</f>
        <v>49.37</v>
      </c>
      <c r="AH219" s="134"/>
      <c r="AI219" s="135">
        <f>$C$2</f>
        <v>800</v>
      </c>
    </row>
    <row r="220" spans="1:38" customHeight="1" ht="15">
      <c r="AF220" s="16"/>
      <c r="AG220" s="133">
        <f>ROUND((AG219-0.01),2)</f>
        <v>49.36</v>
      </c>
      <c r="AH220" s="134"/>
      <c r="AI220" s="135">
        <f>$C$2</f>
        <v>800</v>
      </c>
    </row>
    <row r="221" spans="1:38" customHeight="1" ht="15">
      <c r="AF221" s="16"/>
      <c r="AG221" s="133">
        <f>ROUND((AG220-0.01),2)</f>
        <v>49.35</v>
      </c>
      <c r="AH221" s="134"/>
      <c r="AI221" s="135">
        <f>$C$2</f>
        <v>800</v>
      </c>
    </row>
    <row r="222" spans="1:38" customHeight="1" ht="15">
      <c r="AF222" s="16"/>
      <c r="AG222" s="133">
        <f>ROUND((AG221-0.01),2)</f>
        <v>49.34</v>
      </c>
      <c r="AH222" s="134"/>
      <c r="AI222" s="135">
        <f>$C$2</f>
        <v>800</v>
      </c>
    </row>
    <row r="223" spans="1:38" customHeight="1" ht="15">
      <c r="AF223" s="16"/>
      <c r="AG223" s="133">
        <f>ROUND((AG222-0.01),2)</f>
        <v>49.33</v>
      </c>
      <c r="AH223" s="134"/>
      <c r="AI223" s="135">
        <f>$C$2</f>
        <v>800</v>
      </c>
    </row>
    <row r="224" spans="1:38" customHeight="1" ht="15">
      <c r="AF224" s="16"/>
      <c r="AG224" s="133">
        <f>ROUND((AG223-0.01),2)</f>
        <v>49.32</v>
      </c>
      <c r="AH224" s="134"/>
      <c r="AI224" s="135">
        <f>$C$2</f>
        <v>800</v>
      </c>
    </row>
    <row r="225" spans="1:38" customHeight="1" ht="15">
      <c r="AF225" s="16"/>
      <c r="AG225" s="133">
        <f>ROUND((AG224-0.01),2)</f>
        <v>49.31</v>
      </c>
      <c r="AH225" s="134"/>
      <c r="AI225" s="135">
        <f>$C$2</f>
        <v>800</v>
      </c>
    </row>
    <row r="226" spans="1:38" customHeight="1" ht="15">
      <c r="AF226" s="16"/>
      <c r="AG226" s="133">
        <f>ROUND((AG225-0.01),2)</f>
        <v>49.3</v>
      </c>
      <c r="AH226" s="134"/>
      <c r="AI226" s="135">
        <f>$C$2</f>
        <v>800</v>
      </c>
    </row>
    <row r="227" spans="1:38" customHeight="1" ht="15">
      <c r="AF227" s="16"/>
      <c r="AG227" s="133">
        <f>ROUND((AG226-0.01),2)</f>
        <v>49.29</v>
      </c>
      <c r="AH227" s="134"/>
      <c r="AI227" s="135">
        <f>$C$2</f>
        <v>800</v>
      </c>
    </row>
    <row r="228" spans="1:38" customHeight="1" ht="15">
      <c r="AF228" s="16"/>
      <c r="AG228" s="133">
        <f>ROUND((AG227-0.01),2)</f>
        <v>49.28</v>
      </c>
      <c r="AH228" s="134"/>
      <c r="AI228" s="135">
        <f>$C$2</f>
        <v>800</v>
      </c>
    </row>
    <row r="229" spans="1:38" customHeight="1" ht="15">
      <c r="AF229" s="16"/>
      <c r="AG229" s="133">
        <f>ROUND((AG228-0.01),2)</f>
        <v>49.27</v>
      </c>
      <c r="AH229" s="134"/>
      <c r="AI229" s="135">
        <f>$C$2</f>
        <v>800</v>
      </c>
    </row>
    <row r="230" spans="1:38" customHeight="1" ht="15">
      <c r="AF230" s="16"/>
      <c r="AG230" s="133">
        <f>ROUND((AG229-0.01),2)</f>
        <v>49.26</v>
      </c>
      <c r="AH230" s="134"/>
      <c r="AI230" s="135">
        <f>$C$2</f>
        <v>800</v>
      </c>
    </row>
    <row r="231" spans="1:38" customHeight="1" ht="15">
      <c r="AF231" s="16"/>
      <c r="AG231" s="133">
        <f>ROUND((AG230-0.01),2)</f>
        <v>49.25</v>
      </c>
      <c r="AH231" s="134"/>
      <c r="AI231" s="135">
        <f>$C$2</f>
        <v>800</v>
      </c>
    </row>
    <row r="232" spans="1:38" customHeight="1" ht="15">
      <c r="AF232" s="16"/>
      <c r="AG232" s="133">
        <f>ROUND((AG231-0.01),2)</f>
        <v>49.24</v>
      </c>
      <c r="AH232" s="134"/>
      <c r="AI232" s="135">
        <f>$C$2</f>
        <v>800</v>
      </c>
    </row>
    <row r="233" spans="1:38" customHeight="1" ht="15">
      <c r="AF233" s="16"/>
      <c r="AG233" s="133">
        <f>ROUND((AG232-0.01),2)</f>
        <v>49.23</v>
      </c>
      <c r="AH233" s="134"/>
      <c r="AI233" s="135">
        <f>$C$2</f>
        <v>800</v>
      </c>
    </row>
    <row r="234" spans="1:38" customHeight="1" ht="15">
      <c r="AF234" s="16"/>
      <c r="AG234" s="133">
        <f>ROUND((AG233-0.01),2)</f>
        <v>49.22</v>
      </c>
      <c r="AH234" s="134"/>
      <c r="AI234" s="135">
        <f>$C$2</f>
        <v>800</v>
      </c>
    </row>
    <row r="235" spans="1:38" customHeight="1" ht="15">
      <c r="AF235" s="16"/>
      <c r="AG235" s="133">
        <f>ROUND((AG234-0.01),2)</f>
        <v>49.21</v>
      </c>
      <c r="AH235" s="134"/>
      <c r="AI235" s="135">
        <f>$C$2</f>
        <v>800</v>
      </c>
    </row>
    <row r="236" spans="1:38" customHeight="1" ht="15">
      <c r="AF236" s="16"/>
      <c r="AG236" s="133">
        <f>ROUND((AG235-0.01),2)</f>
        <v>49.2</v>
      </c>
      <c r="AH236" s="134"/>
      <c r="AI236" s="135">
        <f>$C$2</f>
        <v>800</v>
      </c>
    </row>
    <row r="237" spans="1:38" customHeight="1" ht="15">
      <c r="AF237" s="16"/>
      <c r="AG237" s="133">
        <f>ROUND((AG236-0.01),2)</f>
        <v>49.19</v>
      </c>
      <c r="AH237" s="134"/>
      <c r="AI237" s="135">
        <f>$C$2</f>
        <v>800</v>
      </c>
    </row>
    <row r="238" spans="1:38" customHeight="1" ht="15">
      <c r="AF238" s="16"/>
      <c r="AG238" s="133">
        <f>ROUND((AG237-0.01),2)</f>
        <v>49.18</v>
      </c>
      <c r="AH238" s="134"/>
      <c r="AI238" s="135">
        <f>$C$2</f>
        <v>800</v>
      </c>
    </row>
    <row r="239" spans="1:38" customHeight="1" ht="15">
      <c r="AF239" s="16"/>
      <c r="AG239" s="133">
        <f>ROUND((AG238-0.01),2)</f>
        <v>49.17</v>
      </c>
      <c r="AH239" s="134"/>
      <c r="AI239" s="135">
        <f>$C$2</f>
        <v>800</v>
      </c>
    </row>
    <row r="240" spans="1:38" customHeight="1" ht="15">
      <c r="AF240" s="16"/>
      <c r="AG240" s="133">
        <f>ROUND((AG239-0.01),2)</f>
        <v>49.16</v>
      </c>
      <c r="AH240" s="134"/>
      <c r="AI240" s="135">
        <f>$C$2</f>
        <v>800</v>
      </c>
    </row>
    <row r="241" spans="1:38" customHeight="1" ht="15">
      <c r="AF241" s="16"/>
      <c r="AG241" s="133">
        <f>ROUND((AG240-0.01),2)</f>
        <v>49.15</v>
      </c>
      <c r="AH241" s="134"/>
      <c r="AI241" s="135">
        <f>$C$2</f>
        <v>800</v>
      </c>
    </row>
    <row r="242" spans="1:38" customHeight="1" ht="15">
      <c r="AF242" s="16"/>
      <c r="AG242" s="133">
        <f>ROUND((AG241-0.01),2)</f>
        <v>49.14</v>
      </c>
      <c r="AH242" s="134"/>
      <c r="AI242" s="135">
        <f>$C$2</f>
        <v>800</v>
      </c>
    </row>
    <row r="243" spans="1:38" customHeight="1" ht="15">
      <c r="AF243" s="16"/>
      <c r="AG243" s="133">
        <f>ROUND((AG242-0.01),2)</f>
        <v>49.13</v>
      </c>
      <c r="AH243" s="134"/>
      <c r="AI243" s="135">
        <f>$C$2</f>
        <v>800</v>
      </c>
    </row>
    <row r="244" spans="1:38" customHeight="1" ht="15">
      <c r="AF244" s="16"/>
      <c r="AG244" s="133">
        <f>ROUND((AG243-0.01),2)</f>
        <v>49.12</v>
      </c>
      <c r="AH244" s="134"/>
      <c r="AI244" s="135">
        <f>$C$2</f>
        <v>800</v>
      </c>
    </row>
    <row r="245" spans="1:38" customHeight="1" ht="15">
      <c r="AF245" s="16"/>
      <c r="AG245" s="133">
        <f>ROUND((AG244-0.01),2)</f>
        <v>49.11</v>
      </c>
      <c r="AH245" s="134"/>
      <c r="AI245" s="135">
        <f>$C$2</f>
        <v>800</v>
      </c>
    </row>
    <row r="246" spans="1:38" customHeight="1" ht="15">
      <c r="AF246" s="16"/>
      <c r="AG246" s="133">
        <f>ROUND((AG245-0.01),2)</f>
        <v>49.1</v>
      </c>
      <c r="AH246" s="134"/>
      <c r="AI246" s="135">
        <f>$C$2</f>
        <v>800</v>
      </c>
    </row>
    <row r="247" spans="1:38" customHeight="1" ht="15">
      <c r="AF247" s="16"/>
      <c r="AG247" s="133">
        <f>ROUND((AG246-0.01),2)</f>
        <v>49.09</v>
      </c>
      <c r="AH247" s="134"/>
      <c r="AI247" s="135">
        <f>$C$2</f>
        <v>800</v>
      </c>
    </row>
    <row r="248" spans="1:38" customHeight="1" ht="15">
      <c r="AF248" s="16"/>
      <c r="AG248" s="133">
        <f>ROUND((AG247-0.01),2)</f>
        <v>49.08</v>
      </c>
      <c r="AH248" s="134"/>
      <c r="AI248" s="135">
        <f>$C$2</f>
        <v>800</v>
      </c>
    </row>
    <row r="249" spans="1:38" customHeight="1" ht="15">
      <c r="AF249" s="16"/>
      <c r="AG249" s="133">
        <f>ROUND((AG248-0.01),2)</f>
        <v>49.07</v>
      </c>
      <c r="AH249" s="134"/>
      <c r="AI249" s="135">
        <f>$C$2</f>
        <v>800</v>
      </c>
    </row>
    <row r="250" spans="1:38" customHeight="1" ht="15">
      <c r="AF250" s="16"/>
      <c r="AG250" s="133">
        <f>ROUND((AG249-0.01),2)</f>
        <v>49.06</v>
      </c>
      <c r="AH250" s="134"/>
      <c r="AI250" s="135">
        <f>$C$2</f>
        <v>800</v>
      </c>
    </row>
    <row r="251" spans="1:38" customHeight="1" ht="15">
      <c r="AF251" s="16"/>
      <c r="AG251" s="133">
        <f>ROUND((AG250-0.01),2)</f>
        <v>49.05</v>
      </c>
      <c r="AH251" s="134"/>
      <c r="AI251" s="135">
        <f>$C$2</f>
        <v>800</v>
      </c>
    </row>
    <row r="252" spans="1:38" customHeight="1" ht="15">
      <c r="AF252" s="16"/>
      <c r="AG252" s="133">
        <f>ROUND((AG251-0.01),2)</f>
        <v>49.04</v>
      </c>
      <c r="AH252" s="134"/>
      <c r="AI252" s="135">
        <f>$C$2</f>
        <v>800</v>
      </c>
    </row>
    <row r="253" spans="1:38" customHeight="1" ht="15">
      <c r="AF253" s="16"/>
      <c r="AG253" s="133">
        <f>ROUND((AG252-0.01),2)</f>
        <v>49.03</v>
      </c>
      <c r="AH253" s="134"/>
      <c r="AI253" s="135">
        <f>$C$2</f>
        <v>800</v>
      </c>
    </row>
    <row r="254" spans="1:38" customHeight="1" ht="15">
      <c r="AF254" s="16"/>
      <c r="AG254" s="133">
        <f>ROUND((AG253-0.01),2)</f>
        <v>49.02</v>
      </c>
      <c r="AH254" s="134"/>
      <c r="AI254" s="135">
        <f>$C$2</f>
        <v>800</v>
      </c>
    </row>
    <row r="255" spans="1:38" customHeight="1" ht="15">
      <c r="AF255" s="16"/>
      <c r="AG255" s="133">
        <f>ROUND((AG254-0.01),2)</f>
        <v>49.01</v>
      </c>
      <c r="AH255" s="134"/>
      <c r="AI255" s="135">
        <f>$C$2</f>
        <v>800</v>
      </c>
    </row>
    <row r="256" spans="1:38" customHeight="1" ht="15">
      <c r="AF256" s="16"/>
      <c r="AG256" s="133">
        <f>ROUND((AG255-0.01),2)</f>
        <v>49</v>
      </c>
      <c r="AH256" s="134"/>
      <c r="AI256" s="135">
        <f>$C$2</f>
        <v>800</v>
      </c>
    </row>
    <row r="257" spans="1:38" customHeight="1" ht="15">
      <c r="AF257" s="16"/>
      <c r="AG257" s="133">
        <f>ROUND((AG256-0.01),2)</f>
        <v>48.99</v>
      </c>
      <c r="AH257" s="134"/>
      <c r="AI257" s="135">
        <f>$C$2</f>
        <v>800</v>
      </c>
    </row>
    <row r="258" spans="1:38" customHeight="1" ht="15">
      <c r="AF258" s="16"/>
      <c r="AG258" s="133">
        <f>ROUND((AG257-0.01),2)</f>
        <v>48.98</v>
      </c>
      <c r="AH258" s="134"/>
      <c r="AI258" s="135">
        <f>$C$2</f>
        <v>800</v>
      </c>
    </row>
    <row r="259" spans="1:38" customHeight="1" ht="15">
      <c r="AF259" s="16"/>
      <c r="AG259" s="133">
        <f>ROUND((AG258-0.01),2)</f>
        <v>48.97</v>
      </c>
      <c r="AH259" s="134"/>
      <c r="AI259" s="135">
        <f>$C$2</f>
        <v>800</v>
      </c>
    </row>
    <row r="260" spans="1:38" customHeight="1" ht="15">
      <c r="AF260" s="16"/>
      <c r="AG260" s="133">
        <f>ROUND((AG259-0.01),2)</f>
        <v>48.96</v>
      </c>
      <c r="AH260" s="134"/>
      <c r="AI260" s="135">
        <f>$C$2</f>
        <v>800</v>
      </c>
    </row>
    <row r="261" spans="1:38" customHeight="1" ht="15">
      <c r="AF261" s="16"/>
      <c r="AG261" s="133">
        <f>ROUND((AG260-0.01),2)</f>
        <v>48.95</v>
      </c>
      <c r="AH261" s="134"/>
      <c r="AI261" s="135">
        <f>$C$2</f>
        <v>800</v>
      </c>
    </row>
    <row r="262" spans="1:38" customHeight="1" ht="15">
      <c r="AF262" s="16"/>
      <c r="AG262" s="133">
        <f>ROUND((AG261-0.01),2)</f>
        <v>48.94</v>
      </c>
      <c r="AH262" s="134"/>
      <c r="AI262" s="135">
        <f>$C$2</f>
        <v>800</v>
      </c>
    </row>
    <row r="263" spans="1:38" customHeight="1" ht="15">
      <c r="AF263" s="16"/>
      <c r="AG263" s="133">
        <f>ROUND((AG262-0.01),2)</f>
        <v>48.93</v>
      </c>
      <c r="AH263" s="134"/>
      <c r="AI263" s="135">
        <f>$C$2</f>
        <v>800</v>
      </c>
    </row>
    <row r="264" spans="1:38" customHeight="1" ht="15">
      <c r="AF264" s="16"/>
      <c r="AG264" s="133">
        <f>ROUND((AG263-0.01),2)</f>
        <v>48.92</v>
      </c>
      <c r="AH264" s="134"/>
      <c r="AI264" s="135">
        <f>$C$2</f>
        <v>800</v>
      </c>
    </row>
    <row r="265" spans="1:38" customHeight="1" ht="15">
      <c r="AF265" s="16"/>
      <c r="AG265" s="133">
        <f>ROUND((AG264-0.01),2)</f>
        <v>48.91</v>
      </c>
      <c r="AH265" s="134"/>
      <c r="AI265" s="135">
        <f>$C$2</f>
        <v>800</v>
      </c>
    </row>
    <row r="266" spans="1:38" customHeight="1" ht="15">
      <c r="AF266" s="16"/>
      <c r="AG266" s="133">
        <f>ROUND((AG265-0.01),2)</f>
        <v>48.9</v>
      </c>
      <c r="AH266" s="134"/>
      <c r="AI266" s="135">
        <f>$C$2</f>
        <v>800</v>
      </c>
    </row>
    <row r="267" spans="1:38" customHeight="1" ht="15">
      <c r="AF267" s="16"/>
      <c r="AG267" s="133">
        <f>ROUND((AG266-0.01),2)</f>
        <v>48.89</v>
      </c>
      <c r="AH267" s="134"/>
      <c r="AI267" s="135">
        <f>$C$2</f>
        <v>800</v>
      </c>
    </row>
    <row r="268" spans="1:38" customHeight="1" ht="15">
      <c r="AF268" s="16"/>
      <c r="AG268" s="133">
        <f>ROUND((AG267-0.01),2)</f>
        <v>48.88</v>
      </c>
      <c r="AH268" s="134"/>
      <c r="AI268" s="135">
        <f>$C$2</f>
        <v>800</v>
      </c>
    </row>
    <row r="269" spans="1:38" customHeight="1" ht="15">
      <c r="AF269" s="16"/>
      <c r="AG269" s="133">
        <f>ROUND((AG268-0.01),2)</f>
        <v>48.87</v>
      </c>
      <c r="AH269" s="134"/>
      <c r="AI269" s="135">
        <f>$C$2</f>
        <v>800</v>
      </c>
    </row>
    <row r="270" spans="1:38" customHeight="1" ht="15">
      <c r="AF270" s="16"/>
      <c r="AG270" s="133">
        <f>ROUND((AG269-0.01),2)</f>
        <v>48.86</v>
      </c>
      <c r="AH270" s="134"/>
      <c r="AI270" s="135">
        <f>$C$2</f>
        <v>800</v>
      </c>
    </row>
    <row r="271" spans="1:38" customHeight="1" ht="15">
      <c r="AF271" s="16"/>
      <c r="AG271" s="133">
        <f>ROUND((AG270-0.01),2)</f>
        <v>48.85</v>
      </c>
      <c r="AH271" s="134"/>
      <c r="AI271" s="135">
        <f>$C$2</f>
        <v>800</v>
      </c>
    </row>
    <row r="272" spans="1:38" customHeight="1" ht="15">
      <c r="AF272" s="16"/>
      <c r="AG272" s="133">
        <f>ROUND((AG271-0.01),2)</f>
        <v>48.84</v>
      </c>
      <c r="AH272" s="134"/>
      <c r="AI272" s="135">
        <f>$C$2</f>
        <v>800</v>
      </c>
    </row>
    <row r="273" spans="1:38" customHeight="1" ht="15">
      <c r="AF273" s="16"/>
      <c r="AG273" s="133">
        <f>ROUND((AG272-0.01),2)</f>
        <v>48.83</v>
      </c>
      <c r="AH273" s="134"/>
      <c r="AI273" s="135">
        <f>$C$2</f>
        <v>800</v>
      </c>
    </row>
    <row r="274" spans="1:38" customHeight="1" ht="15">
      <c r="AF274" s="16"/>
      <c r="AG274" s="133">
        <f>ROUND((AG273-0.01),2)</f>
        <v>48.82</v>
      </c>
      <c r="AH274" s="134"/>
      <c r="AI274" s="135">
        <f>$C$2</f>
        <v>800</v>
      </c>
    </row>
    <row r="275" spans="1:38" customHeight="1" ht="15">
      <c r="AF275" s="16"/>
      <c r="AG275" s="133">
        <f>ROUND((AG274-0.01),2)</f>
        <v>48.81</v>
      </c>
      <c r="AH275" s="134"/>
      <c r="AI275" s="135">
        <f>$C$2</f>
        <v>800</v>
      </c>
    </row>
    <row r="276" spans="1:38" customHeight="1" ht="15">
      <c r="AF276" s="16"/>
      <c r="AG276" s="133">
        <f>ROUND((AG275-0.01),2)</f>
        <v>48.8</v>
      </c>
      <c r="AH276" s="134"/>
      <c r="AI276" s="135">
        <f>$C$2</f>
        <v>800</v>
      </c>
    </row>
    <row r="277" spans="1:38" customHeight="1" ht="15">
      <c r="AF277" s="16"/>
      <c r="AG277" s="133">
        <f>ROUND((AG276-0.01),2)</f>
        <v>48.79</v>
      </c>
      <c r="AH277" s="134"/>
      <c r="AI277" s="135">
        <f>$C$2</f>
        <v>800</v>
      </c>
    </row>
    <row r="278" spans="1:38" customHeight="1" ht="15">
      <c r="AF278" s="16"/>
      <c r="AG278" s="133">
        <f>ROUND((AG277-0.01),2)</f>
        <v>48.78</v>
      </c>
      <c r="AH278" s="134"/>
      <c r="AI278" s="135">
        <f>$C$2</f>
        <v>800</v>
      </c>
    </row>
    <row r="279" spans="1:38" customHeight="1" ht="15">
      <c r="AF279" s="16"/>
      <c r="AG279" s="133">
        <f>ROUND((AG278-0.01),2)</f>
        <v>48.77</v>
      </c>
      <c r="AH279" s="134"/>
      <c r="AI279" s="135">
        <f>$C$2</f>
        <v>800</v>
      </c>
    </row>
    <row r="280" spans="1:38" customHeight="1" ht="15">
      <c r="AF280" s="16"/>
      <c r="AG280" s="133">
        <f>ROUND((AG279-0.01),2)</f>
        <v>48.76</v>
      </c>
      <c r="AH280" s="134"/>
      <c r="AI280" s="135">
        <f>$C$2</f>
        <v>800</v>
      </c>
    </row>
    <row r="281" spans="1:38" customHeight="1" ht="15">
      <c r="AF281" s="16"/>
      <c r="AG281" s="133">
        <f>ROUND((AG280-0.01),2)</f>
        <v>48.75</v>
      </c>
      <c r="AH281" s="134"/>
      <c r="AI281" s="135">
        <f>$C$2</f>
        <v>800</v>
      </c>
    </row>
    <row r="282" spans="1:38" customHeight="1" ht="15">
      <c r="AF282" s="16"/>
      <c r="AG282" s="133">
        <f>ROUND((AG281-0.01),2)</f>
        <v>48.74</v>
      </c>
      <c r="AH282" s="134"/>
      <c r="AI282" s="135">
        <f>$C$2</f>
        <v>800</v>
      </c>
    </row>
    <row r="283" spans="1:38" customHeight="1" ht="15">
      <c r="AF283" s="16"/>
      <c r="AG283" s="133">
        <f>ROUND((AG282-0.01),2)</f>
        <v>48.73</v>
      </c>
      <c r="AH283" s="134"/>
      <c r="AI283" s="135">
        <f>$C$2</f>
        <v>800</v>
      </c>
    </row>
    <row r="284" spans="1:38" customHeight="1" ht="15">
      <c r="AF284" s="16"/>
      <c r="AG284" s="133">
        <f>ROUND((AG283-0.01),2)</f>
        <v>48.72</v>
      </c>
      <c r="AH284" s="134"/>
      <c r="AI284" s="135">
        <f>$C$2</f>
        <v>800</v>
      </c>
    </row>
    <row r="285" spans="1:38" customHeight="1" ht="15">
      <c r="AF285" s="16"/>
      <c r="AG285" s="133">
        <f>ROUND((AG284-0.01),2)</f>
        <v>48.71</v>
      </c>
      <c r="AH285" s="134"/>
      <c r="AI285" s="135">
        <f>$C$2</f>
        <v>800</v>
      </c>
    </row>
    <row r="286" spans="1:38" customHeight="1" ht="15">
      <c r="AF286" s="16"/>
      <c r="AG286" s="133">
        <f>ROUND((AG285-0.01),2)</f>
        <v>48.7</v>
      </c>
      <c r="AH286" s="134"/>
      <c r="AI286" s="135">
        <f>$C$2</f>
        <v>800</v>
      </c>
    </row>
    <row r="287" spans="1:38" customHeight="1" ht="15">
      <c r="AF287" s="16"/>
      <c r="AG287" s="133">
        <f>ROUND((AG286-0.01),2)</f>
        <v>48.69</v>
      </c>
      <c r="AH287" s="134"/>
      <c r="AI287" s="135">
        <f>$C$2</f>
        <v>800</v>
      </c>
    </row>
    <row r="288" spans="1:38" customHeight="1" ht="15">
      <c r="AF288" s="16"/>
      <c r="AG288" s="133">
        <f>ROUND((AG287-0.01),2)</f>
        <v>48.68</v>
      </c>
      <c r="AH288" s="134"/>
      <c r="AI288" s="135">
        <f>$C$2</f>
        <v>800</v>
      </c>
    </row>
    <row r="289" spans="1:38" customHeight="1" ht="15">
      <c r="AF289" s="16"/>
      <c r="AG289" s="133">
        <f>ROUND((AG288-0.01),2)</f>
        <v>48.67</v>
      </c>
      <c r="AH289" s="134"/>
      <c r="AI289" s="135">
        <f>$C$2</f>
        <v>800</v>
      </c>
    </row>
    <row r="290" spans="1:38" customHeight="1" ht="15">
      <c r="AF290" s="16"/>
      <c r="AG290" s="133">
        <f>ROUND((AG289-0.01),2)</f>
        <v>48.66</v>
      </c>
      <c r="AH290" s="134"/>
      <c r="AI290" s="135">
        <f>$C$2</f>
        <v>800</v>
      </c>
    </row>
    <row r="291" spans="1:38" customHeight="1" ht="15">
      <c r="AF291" s="16"/>
      <c r="AG291" s="133">
        <f>ROUND((AG290-0.01),2)</f>
        <v>48.65</v>
      </c>
      <c r="AH291" s="134"/>
      <c r="AI291" s="135">
        <f>$C$2</f>
        <v>800</v>
      </c>
    </row>
    <row r="292" spans="1:38" customHeight="1" ht="15">
      <c r="AF292" s="16"/>
      <c r="AG292" s="133">
        <f>ROUND((AG291-0.01),2)</f>
        <v>48.64</v>
      </c>
      <c r="AH292" s="134"/>
      <c r="AI292" s="135">
        <f>$C$2</f>
        <v>800</v>
      </c>
    </row>
    <row r="293" spans="1:38" customHeight="1" ht="15">
      <c r="AF293" s="16"/>
      <c r="AG293" s="133">
        <f>ROUND((AG292-0.01),2)</f>
        <v>48.63</v>
      </c>
      <c r="AH293" s="134"/>
      <c r="AI293" s="135">
        <f>$C$2</f>
        <v>800</v>
      </c>
    </row>
    <row r="294" spans="1:38" customHeight="1" ht="15">
      <c r="AF294" s="16"/>
      <c r="AG294" s="133">
        <f>ROUND((AG293-0.01),2)</f>
        <v>48.62</v>
      </c>
      <c r="AH294" s="134"/>
      <c r="AI294" s="135">
        <f>$C$2</f>
        <v>800</v>
      </c>
    </row>
    <row r="295" spans="1:38" customHeight="1" ht="15">
      <c r="AF295" s="16"/>
      <c r="AG295" s="133">
        <f>ROUND((AG294-0.01),2)</f>
        <v>48.61</v>
      </c>
      <c r="AH295" s="134"/>
      <c r="AI295" s="135">
        <f>$C$2</f>
        <v>800</v>
      </c>
    </row>
    <row r="296" spans="1:38" customHeight="1" ht="15">
      <c r="AF296" s="16"/>
      <c r="AG296" s="133">
        <f>ROUND((AG295-0.01),2)</f>
        <v>48.6</v>
      </c>
      <c r="AH296" s="134"/>
      <c r="AI296" s="135">
        <f>$C$2</f>
        <v>800</v>
      </c>
    </row>
    <row r="297" spans="1:38" customHeight="1" ht="15">
      <c r="AF297" s="16"/>
      <c r="AG297" s="133">
        <f>ROUND((AG296-0.01),2)</f>
        <v>48.59</v>
      </c>
      <c r="AH297" s="134"/>
      <c r="AI297" s="135">
        <f>$C$2</f>
        <v>800</v>
      </c>
    </row>
    <row r="298" spans="1:38" customHeight="1" ht="15">
      <c r="AF298" s="16"/>
      <c r="AG298" s="133">
        <f>ROUND((AG297-0.01),2)</f>
        <v>48.58</v>
      </c>
      <c r="AH298" s="134"/>
      <c r="AI298" s="135">
        <f>$C$2</f>
        <v>800</v>
      </c>
    </row>
    <row r="299" spans="1:38" customHeight="1" ht="15">
      <c r="AF299" s="16"/>
      <c r="AG299" s="133">
        <f>ROUND((AG298-0.01),2)</f>
        <v>48.57</v>
      </c>
      <c r="AH299" s="134"/>
      <c r="AI299" s="135">
        <f>$C$2</f>
        <v>800</v>
      </c>
    </row>
    <row r="300" spans="1:38" customHeight="1" ht="15">
      <c r="AF300" s="16"/>
      <c r="AG300" s="133">
        <f>ROUND((AG299-0.01),2)</f>
        <v>48.56</v>
      </c>
      <c r="AH300" s="134"/>
      <c r="AI300" s="135">
        <f>$C$2</f>
        <v>800</v>
      </c>
    </row>
    <row r="301" spans="1:38" customHeight="1" ht="15">
      <c r="AF301" s="16"/>
      <c r="AG301" s="133">
        <f>ROUND((AG300-0.01),2)</f>
        <v>48.55</v>
      </c>
      <c r="AH301" s="134"/>
      <c r="AI301" s="135">
        <f>$C$2</f>
        <v>800</v>
      </c>
    </row>
    <row r="302" spans="1:38" customHeight="1" ht="15">
      <c r="AF302" s="16"/>
      <c r="AG302" s="133">
        <f>ROUND((AG301-0.01),2)</f>
        <v>48.54</v>
      </c>
      <c r="AH302" s="134"/>
      <c r="AI302" s="135">
        <f>$C$2</f>
        <v>800</v>
      </c>
    </row>
    <row r="303" spans="1:38" customHeight="1" ht="15">
      <c r="AF303" s="16"/>
      <c r="AG303" s="133">
        <f>ROUND((AG302-0.01),2)</f>
        <v>48.53</v>
      </c>
      <c r="AH303" s="134"/>
      <c r="AI303" s="135">
        <f>$C$2</f>
        <v>800</v>
      </c>
    </row>
    <row r="304" spans="1:38" customHeight="1" ht="15">
      <c r="AF304" s="16"/>
      <c r="AG304" s="133">
        <f>ROUND((AG303-0.01),2)</f>
        <v>48.52</v>
      </c>
      <c r="AH304" s="134"/>
      <c r="AI304" s="135">
        <f>$C$2</f>
        <v>800</v>
      </c>
    </row>
    <row r="305" spans="1:38" customHeight="1" ht="15">
      <c r="AF305" s="16"/>
      <c r="AG305" s="133">
        <f>ROUND((AG304-0.01),2)</f>
        <v>48.51</v>
      </c>
      <c r="AH305" s="134"/>
      <c r="AI305" s="135">
        <f>$C$2</f>
        <v>800</v>
      </c>
    </row>
    <row r="306" spans="1:38" customHeight="1" ht="15">
      <c r="AF306" s="16"/>
      <c r="AG306" s="133">
        <f>ROUND((AG305-0.01),2)</f>
        <v>48.5</v>
      </c>
      <c r="AH306" s="134"/>
      <c r="AI306" s="135">
        <f>$C$2</f>
        <v>800</v>
      </c>
    </row>
    <row r="307" spans="1:38" customHeight="1" ht="15">
      <c r="AF307" s="16"/>
      <c r="AG307" s="133">
        <f>ROUND((AG306-0.01),2)</f>
        <v>48.49</v>
      </c>
      <c r="AH307" s="134"/>
      <c r="AI307" s="135">
        <f>$C$2</f>
        <v>800</v>
      </c>
    </row>
    <row r="308" spans="1:38" customHeight="1" ht="15">
      <c r="AF308" s="16"/>
      <c r="AG308" s="133">
        <f>ROUND((AG307-0.01),2)</f>
        <v>48.48</v>
      </c>
      <c r="AH308" s="134"/>
      <c r="AI308" s="135">
        <f>$C$2</f>
        <v>800</v>
      </c>
    </row>
    <row r="309" spans="1:38" customHeight="1" ht="15">
      <c r="AF309" s="16"/>
      <c r="AG309" s="133">
        <f>ROUND((AG308-0.01),2)</f>
        <v>48.47</v>
      </c>
      <c r="AH309" s="134"/>
      <c r="AI309" s="135">
        <f>$C$2</f>
        <v>800</v>
      </c>
    </row>
    <row r="310" spans="1:38" customHeight="1" ht="15">
      <c r="AF310" s="16"/>
      <c r="AG310" s="133">
        <f>ROUND((AG309-0.01),2)</f>
        <v>48.46</v>
      </c>
      <c r="AH310" s="134"/>
      <c r="AI310" s="135">
        <f>$C$2</f>
        <v>800</v>
      </c>
    </row>
    <row r="311" spans="1:38" customHeight="1" ht="15">
      <c r="AF311" s="16"/>
      <c r="AG311" s="133">
        <f>ROUND((AG310-0.01),2)</f>
        <v>48.45</v>
      </c>
      <c r="AH311" s="134"/>
      <c r="AI311" s="135">
        <f>$C$2</f>
        <v>800</v>
      </c>
    </row>
    <row r="312" spans="1:38" customHeight="1" ht="15">
      <c r="AF312" s="16"/>
      <c r="AG312" s="133">
        <f>ROUND((AG311-0.01),2)</f>
        <v>48.44</v>
      </c>
      <c r="AH312" s="134"/>
      <c r="AI312" s="135">
        <f>$C$2</f>
        <v>800</v>
      </c>
    </row>
    <row r="313" spans="1:38" customHeight="1" ht="15">
      <c r="AF313" s="16"/>
      <c r="AG313" s="133">
        <f>ROUND((AG312-0.01),2)</f>
        <v>48.43</v>
      </c>
      <c r="AH313" s="134"/>
      <c r="AI313" s="135">
        <f>$C$2</f>
        <v>800</v>
      </c>
    </row>
    <row r="314" spans="1:38" customHeight="1" ht="15">
      <c r="AF314" s="16"/>
      <c r="AG314" s="133">
        <f>ROUND((AG313-0.01),2)</f>
        <v>48.42</v>
      </c>
      <c r="AH314" s="134"/>
      <c r="AI314" s="135">
        <f>$C$2</f>
        <v>800</v>
      </c>
    </row>
    <row r="315" spans="1:38" customHeight="1" ht="15">
      <c r="AF315" s="16"/>
      <c r="AG315" s="133">
        <f>ROUND((AG314-0.01),2)</f>
        <v>48.41</v>
      </c>
      <c r="AH315" s="134"/>
      <c r="AI315" s="135">
        <f>$C$2</f>
        <v>800</v>
      </c>
    </row>
    <row r="316" spans="1:38" customHeight="1" ht="15">
      <c r="AF316" s="16"/>
      <c r="AG316" s="133">
        <f>ROUND((AG315-0.01),2)</f>
        <v>48.4</v>
      </c>
      <c r="AH316" s="134"/>
      <c r="AI316" s="135">
        <f>$C$2</f>
        <v>800</v>
      </c>
    </row>
    <row r="317" spans="1:38" customHeight="1" ht="15">
      <c r="AF317" s="16"/>
      <c r="AG317" s="133">
        <f>ROUND((AG316-0.01),2)</f>
        <v>48.39</v>
      </c>
      <c r="AH317" s="134"/>
      <c r="AI317" s="135">
        <f>$C$2</f>
        <v>800</v>
      </c>
    </row>
    <row r="318" spans="1:38" customHeight="1" ht="15">
      <c r="AF318" s="16"/>
      <c r="AG318" s="133">
        <f>ROUND((AG317-0.01),2)</f>
        <v>48.38</v>
      </c>
      <c r="AH318" s="134"/>
      <c r="AI318" s="135">
        <f>$C$2</f>
        <v>800</v>
      </c>
    </row>
    <row r="319" spans="1:38" customHeight="1" ht="15">
      <c r="AF319" s="16"/>
      <c r="AG319" s="133">
        <f>ROUND((AG318-0.01),2)</f>
        <v>48.37</v>
      </c>
      <c r="AH319" s="134"/>
      <c r="AI319" s="135">
        <f>$C$2</f>
        <v>800</v>
      </c>
    </row>
    <row r="320" spans="1:38" customHeight="1" ht="15">
      <c r="AF320" s="16"/>
      <c r="AG320" s="133">
        <f>ROUND((AG319-0.01),2)</f>
        <v>48.36</v>
      </c>
      <c r="AH320" s="134"/>
      <c r="AI320" s="135">
        <f>$C$2</f>
        <v>800</v>
      </c>
    </row>
    <row r="321" spans="1:38" customHeight="1" ht="15">
      <c r="AF321" s="16"/>
      <c r="AG321" s="133">
        <f>ROUND((AG320-0.01),2)</f>
        <v>48.35</v>
      </c>
      <c r="AH321" s="134"/>
      <c r="AI321" s="135">
        <f>$C$2</f>
        <v>800</v>
      </c>
    </row>
    <row r="322" spans="1:38" customHeight="1" ht="15">
      <c r="AF322" s="16"/>
      <c r="AG322" s="133">
        <f>ROUND((AG321-0.01),2)</f>
        <v>48.34</v>
      </c>
      <c r="AH322" s="134"/>
      <c r="AI322" s="135">
        <f>$C$2</f>
        <v>800</v>
      </c>
    </row>
    <row r="323" spans="1:38" customHeight="1" ht="15">
      <c r="AF323" s="16"/>
      <c r="AG323" s="133">
        <f>ROUND((AG322-0.01),2)</f>
        <v>48.33</v>
      </c>
      <c r="AH323" s="134"/>
      <c r="AI323" s="135">
        <f>$C$2</f>
        <v>800</v>
      </c>
    </row>
    <row r="324" spans="1:38" customHeight="1" ht="15">
      <c r="AF324" s="16"/>
      <c r="AG324" s="133">
        <f>ROUND((AG323-0.01),2)</f>
        <v>48.32</v>
      </c>
      <c r="AH324" s="134"/>
      <c r="AI324" s="135">
        <f>$C$2</f>
        <v>800</v>
      </c>
    </row>
    <row r="325" spans="1:38" customHeight="1" ht="15">
      <c r="AF325" s="16"/>
      <c r="AG325" s="133">
        <f>ROUND((AG324-0.01),2)</f>
        <v>48.31</v>
      </c>
      <c r="AH325" s="134"/>
      <c r="AI325" s="135">
        <f>$C$2</f>
        <v>800</v>
      </c>
    </row>
    <row r="326" spans="1:38" customHeight="1" ht="15">
      <c r="AF326" s="16"/>
      <c r="AG326" s="133">
        <f>ROUND((AG325-0.01),2)</f>
        <v>48.3</v>
      </c>
      <c r="AH326" s="134"/>
      <c r="AI326" s="135">
        <f>$C$2</f>
        <v>800</v>
      </c>
    </row>
    <row r="327" spans="1:38" customHeight="1" ht="15">
      <c r="AF327" s="16"/>
      <c r="AG327" s="133">
        <f>ROUND((AG326-0.01),2)</f>
        <v>48.29</v>
      </c>
      <c r="AH327" s="134"/>
      <c r="AI327" s="135">
        <f>$C$2</f>
        <v>800</v>
      </c>
    </row>
    <row r="328" spans="1:38" customHeight="1" ht="15">
      <c r="AF328" s="16"/>
      <c r="AG328" s="133">
        <f>ROUND((AG327-0.01),2)</f>
        <v>48.28</v>
      </c>
      <c r="AH328" s="134"/>
      <c r="AI328" s="135">
        <f>$C$2</f>
        <v>800</v>
      </c>
    </row>
    <row r="329" spans="1:38" customHeight="1" ht="15">
      <c r="AF329" s="16"/>
      <c r="AG329" s="133">
        <f>ROUND((AG328-0.01),2)</f>
        <v>48.27</v>
      </c>
      <c r="AH329" s="134"/>
      <c r="AI329" s="135">
        <f>$C$2</f>
        <v>800</v>
      </c>
    </row>
    <row r="330" spans="1:38" customHeight="1" ht="15">
      <c r="AF330" s="16"/>
      <c r="AG330" s="133">
        <f>ROUND((AG329-0.01),2)</f>
        <v>48.26</v>
      </c>
      <c r="AH330" s="134"/>
      <c r="AI330" s="135">
        <f>$C$2</f>
        <v>800</v>
      </c>
    </row>
    <row r="331" spans="1:38" customHeight="1" ht="15">
      <c r="AF331" s="16"/>
      <c r="AG331" s="133">
        <f>ROUND((AG330-0.01),2)</f>
        <v>48.25</v>
      </c>
      <c r="AH331" s="134"/>
      <c r="AI331" s="135">
        <f>$C$2</f>
        <v>800</v>
      </c>
    </row>
    <row r="332" spans="1:38" customHeight="1" ht="15">
      <c r="AF332" s="16"/>
      <c r="AG332" s="133">
        <f>ROUND((AG331-0.01),2)</f>
        <v>48.24</v>
      </c>
      <c r="AH332" s="134"/>
      <c r="AI332" s="135">
        <f>$C$2</f>
        <v>800</v>
      </c>
    </row>
    <row r="333" spans="1:38" customHeight="1" ht="15">
      <c r="AF333" s="16"/>
      <c r="AG333" s="133">
        <f>ROUND((AG332-0.01),2)</f>
        <v>48.23</v>
      </c>
      <c r="AH333" s="134"/>
      <c r="AI333" s="135">
        <f>$C$2</f>
        <v>800</v>
      </c>
    </row>
    <row r="334" spans="1:38" customHeight="1" ht="15">
      <c r="AF334" s="16"/>
      <c r="AG334" s="133">
        <f>ROUND((AG333-0.01),2)</f>
        <v>48.22</v>
      </c>
      <c r="AH334" s="134"/>
      <c r="AI334" s="135">
        <f>$C$2</f>
        <v>800</v>
      </c>
    </row>
    <row r="335" spans="1:38" customHeight="1" ht="15">
      <c r="AF335" s="16"/>
      <c r="AG335" s="133">
        <f>ROUND((AG334-0.01),2)</f>
        <v>48.21</v>
      </c>
      <c r="AH335" s="134"/>
      <c r="AI335" s="135">
        <f>$C$2</f>
        <v>800</v>
      </c>
    </row>
    <row r="336" spans="1:38" customHeight="1" ht="15">
      <c r="AF336" s="16"/>
      <c r="AG336" s="133">
        <f>ROUND((AG335-0.01),2)</f>
        <v>48.2</v>
      </c>
      <c r="AH336" s="134"/>
      <c r="AI336" s="135">
        <f>$C$2</f>
        <v>800</v>
      </c>
    </row>
    <row r="337" spans="1:38" customHeight="1" ht="15">
      <c r="AF337" s="16"/>
      <c r="AG337" s="133">
        <f>ROUND((AG336-0.01),2)</f>
        <v>48.19</v>
      </c>
      <c r="AH337" s="134"/>
      <c r="AI337" s="135">
        <f>$C$2</f>
        <v>800</v>
      </c>
    </row>
    <row r="338" spans="1:38" customHeight="1" ht="15">
      <c r="AF338" s="16"/>
      <c r="AG338" s="133">
        <f>ROUND((AG337-0.01),2)</f>
        <v>48.18</v>
      </c>
      <c r="AH338" s="134"/>
      <c r="AI338" s="135">
        <f>$C$2</f>
        <v>800</v>
      </c>
    </row>
    <row r="339" spans="1:38" customHeight="1" ht="15">
      <c r="AF339" s="16"/>
      <c r="AG339" s="133">
        <f>ROUND((AG338-0.01),2)</f>
        <v>48.17</v>
      </c>
      <c r="AH339" s="134"/>
      <c r="AI339" s="135">
        <f>$C$2</f>
        <v>800</v>
      </c>
    </row>
    <row r="340" spans="1:38" customHeight="1" ht="15">
      <c r="AF340" s="16"/>
      <c r="AG340" s="133">
        <f>ROUND((AG339-0.01),2)</f>
        <v>48.16</v>
      </c>
      <c r="AH340" s="134"/>
      <c r="AI340" s="135">
        <f>$C$2</f>
        <v>800</v>
      </c>
    </row>
    <row r="341" spans="1:38" customHeight="1" ht="15">
      <c r="AF341" s="16"/>
      <c r="AG341" s="133">
        <f>ROUND((AG340-0.01),2)</f>
        <v>48.15</v>
      </c>
      <c r="AH341" s="134"/>
      <c r="AI341" s="135">
        <f>$C$2</f>
        <v>800</v>
      </c>
    </row>
    <row r="342" spans="1:38" customHeight="1" ht="15">
      <c r="AF342" s="16"/>
      <c r="AG342" s="133">
        <f>ROUND((AG341-0.01),2)</f>
        <v>48.14</v>
      </c>
      <c r="AH342" s="134"/>
      <c r="AI342" s="135">
        <f>$C$2</f>
        <v>800</v>
      </c>
    </row>
    <row r="343" spans="1:38" customHeight="1" ht="15">
      <c r="AF343" s="16"/>
      <c r="AG343" s="133">
        <f>ROUND((AG342-0.01),2)</f>
        <v>48.13</v>
      </c>
      <c r="AH343" s="134"/>
      <c r="AI343" s="135">
        <f>$C$2</f>
        <v>800</v>
      </c>
    </row>
    <row r="344" spans="1:38" customHeight="1" ht="15">
      <c r="AF344" s="16"/>
      <c r="AG344" s="133">
        <f>ROUND((AG343-0.01),2)</f>
        <v>48.12</v>
      </c>
      <c r="AH344" s="134"/>
      <c r="AI344" s="135">
        <f>$C$2</f>
        <v>800</v>
      </c>
    </row>
    <row r="345" spans="1:38" customHeight="1" ht="15">
      <c r="AF345" s="16"/>
      <c r="AG345" s="133">
        <f>ROUND((AG344-0.01),2)</f>
        <v>48.11</v>
      </c>
      <c r="AH345" s="134"/>
      <c r="AI345" s="135">
        <f>$C$2</f>
        <v>800</v>
      </c>
    </row>
    <row r="346" spans="1:38" customHeight="1" ht="15">
      <c r="AF346" s="16"/>
      <c r="AG346" s="133">
        <f>ROUND((AG345-0.01),2)</f>
        <v>48.1</v>
      </c>
      <c r="AH346" s="134"/>
      <c r="AI346" s="135">
        <f>$C$2</f>
        <v>800</v>
      </c>
    </row>
    <row r="347" spans="1:38" customHeight="1" ht="15">
      <c r="AF347" s="16"/>
      <c r="AG347" s="133">
        <f>ROUND((AG346-0.01),2)</f>
        <v>48.09</v>
      </c>
      <c r="AH347" s="134"/>
      <c r="AI347" s="135">
        <f>$C$2</f>
        <v>800</v>
      </c>
    </row>
    <row r="348" spans="1:38" customHeight="1" ht="15">
      <c r="AF348" s="16"/>
      <c r="AG348" s="133">
        <f>ROUND((AG347-0.01),2)</f>
        <v>48.08</v>
      </c>
      <c r="AH348" s="134"/>
      <c r="AI348" s="135">
        <f>$C$2</f>
        <v>800</v>
      </c>
    </row>
    <row r="349" spans="1:38" customHeight="1" ht="15">
      <c r="AF349" s="16"/>
      <c r="AG349" s="133">
        <f>ROUND((AG348-0.01),2)</f>
        <v>48.07</v>
      </c>
      <c r="AH349" s="134"/>
      <c r="AI349" s="135">
        <f>$C$2</f>
        <v>800</v>
      </c>
    </row>
    <row r="350" spans="1:38" customHeight="1" ht="15">
      <c r="AF350" s="16"/>
      <c r="AG350" s="133">
        <f>ROUND((AG349-0.01),2)</f>
        <v>48.06</v>
      </c>
      <c r="AH350" s="134"/>
      <c r="AI350" s="135">
        <f>$C$2</f>
        <v>800</v>
      </c>
    </row>
    <row r="351" spans="1:38" customHeight="1" ht="15">
      <c r="AF351" s="16"/>
      <c r="AG351" s="133">
        <f>ROUND((AG350-0.01),2)</f>
        <v>48.05</v>
      </c>
      <c r="AH351" s="134"/>
      <c r="AI351" s="135">
        <f>$C$2</f>
        <v>800</v>
      </c>
    </row>
    <row r="352" spans="1:38" customHeight="1" ht="15">
      <c r="AF352" s="16"/>
      <c r="AG352" s="133">
        <f>ROUND((AG351-0.01),2)</f>
        <v>48.04</v>
      </c>
      <c r="AH352" s="134"/>
      <c r="AI352" s="135">
        <f>$C$2</f>
        <v>800</v>
      </c>
    </row>
    <row r="353" spans="1:38" customHeight="1" ht="15">
      <c r="AF353" s="16"/>
      <c r="AG353" s="133">
        <f>ROUND((AG352-0.01),2)</f>
        <v>48.03</v>
      </c>
      <c r="AH353" s="134"/>
      <c r="AI353" s="135">
        <f>$C$2</f>
        <v>800</v>
      </c>
    </row>
    <row r="354" spans="1:38" customHeight="1" ht="15">
      <c r="AF354" s="16"/>
      <c r="AG354" s="133">
        <f>ROUND((AG353-0.01),2)</f>
        <v>48.02</v>
      </c>
      <c r="AH354" s="134"/>
      <c r="AI354" s="135">
        <f>$C$2</f>
        <v>800</v>
      </c>
    </row>
    <row r="355" spans="1:38" customHeight="1" ht="15">
      <c r="AF355" s="16"/>
      <c r="AG355" s="133">
        <f>ROUND((AG354-0.01),2)</f>
        <v>48.01</v>
      </c>
      <c r="AH355" s="134"/>
      <c r="AI355" s="135">
        <f>$C$2</f>
        <v>800</v>
      </c>
    </row>
    <row r="356" spans="1:38" customHeight="1" ht="15">
      <c r="AF356" s="16"/>
      <c r="AG356" s="136">
        <f>ROUND((AG355-0.01),2)</f>
        <v>48</v>
      </c>
      <c r="AH356" s="137"/>
      <c r="AI356" s="135">
        <f>$C$2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4:B104"/>
    <mergeCell ref="H105:Z105"/>
    <mergeCell ref="S107:Z107"/>
    <mergeCell ref="E1:H1"/>
    <mergeCell ref="AA2:AD2"/>
    <mergeCell ref="AA3:AD3"/>
    <mergeCell ref="B4:D4"/>
    <mergeCell ref="S4:AC4"/>
  </mergeCells>
  <conditionalFormatting sqref="AD8">
    <cfRule type="cellIs" dxfId="0" priority="1" operator="lessThan">
      <formula>0</formula>
    </cfRule>
  </conditionalFormatting>
  <conditionalFormatting sqref="AD9">
    <cfRule type="cellIs" dxfId="0" priority="2" operator="lessThan">
      <formula>0</formula>
    </cfRule>
  </conditionalFormatting>
  <conditionalFormatting sqref="AD10">
    <cfRule type="cellIs" dxfId="0" priority="3" operator="lessThan">
      <formula>0</formula>
    </cfRule>
  </conditionalFormatting>
  <conditionalFormatting sqref="AD11">
    <cfRule type="cellIs" dxfId="0" priority="4" operator="lessThan">
      <formula>0</formula>
    </cfRule>
  </conditionalFormatting>
  <conditionalFormatting sqref="AD12">
    <cfRule type="cellIs" dxfId="0" priority="5" operator="lessThan">
      <formula>0</formula>
    </cfRule>
  </conditionalFormatting>
  <conditionalFormatting sqref="AD13">
    <cfRule type="cellIs" dxfId="0" priority="6" operator="lessThan">
      <formula>0</formula>
    </cfRule>
  </conditionalFormatting>
  <conditionalFormatting sqref="AD14">
    <cfRule type="cellIs" dxfId="0" priority="7" operator="lessThan">
      <formula>0</formula>
    </cfRule>
  </conditionalFormatting>
  <conditionalFormatting sqref="AD15">
    <cfRule type="cellIs" dxfId="0" priority="8" operator="lessThan">
      <formula>0</formula>
    </cfRule>
  </conditionalFormatting>
  <conditionalFormatting sqref="AD16">
    <cfRule type="cellIs" dxfId="0" priority="9" operator="lessThan">
      <formula>0</formula>
    </cfRule>
  </conditionalFormatting>
  <conditionalFormatting sqref="AD17">
    <cfRule type="cellIs" dxfId="0" priority="10" operator="lessThan">
      <formula>0</formula>
    </cfRule>
  </conditionalFormatting>
  <conditionalFormatting sqref="AD18">
    <cfRule type="cellIs" dxfId="0" priority="11" operator="lessThan">
      <formula>0</formula>
    </cfRule>
  </conditionalFormatting>
  <conditionalFormatting sqref="AD19">
    <cfRule type="cellIs" dxfId="0" priority="12" operator="lessThan">
      <formula>0</formula>
    </cfRule>
  </conditionalFormatting>
  <conditionalFormatting sqref="AD20">
    <cfRule type="cellIs" dxfId="0" priority="13" operator="lessThan">
      <formula>0</formula>
    </cfRule>
  </conditionalFormatting>
  <conditionalFormatting sqref="AD21">
    <cfRule type="cellIs" dxfId="0" priority="14" operator="lessThan">
      <formula>0</formula>
    </cfRule>
  </conditionalFormatting>
  <conditionalFormatting sqref="AD22">
    <cfRule type="cellIs" dxfId="0" priority="15" operator="lessThan">
      <formula>0</formula>
    </cfRule>
  </conditionalFormatting>
  <conditionalFormatting sqref="AD23">
    <cfRule type="cellIs" dxfId="0" priority="16" operator="lessThan">
      <formula>0</formula>
    </cfRule>
  </conditionalFormatting>
  <conditionalFormatting sqref="AD24">
    <cfRule type="cellIs" dxfId="0" priority="17" operator="lessThan">
      <formula>0</formula>
    </cfRule>
  </conditionalFormatting>
  <conditionalFormatting sqref="AD25">
    <cfRule type="cellIs" dxfId="0" priority="18" operator="lessThan">
      <formula>0</formula>
    </cfRule>
  </conditionalFormatting>
  <conditionalFormatting sqref="AD26">
    <cfRule type="cellIs" dxfId="0" priority="19" operator="lessThan">
      <formula>0</formula>
    </cfRule>
  </conditionalFormatting>
  <conditionalFormatting sqref="AD27">
    <cfRule type="cellIs" dxfId="0" priority="20" operator="lessThan">
      <formula>0</formula>
    </cfRule>
  </conditionalFormatting>
  <conditionalFormatting sqref="AD28">
    <cfRule type="cellIs" dxfId="0" priority="21" operator="lessThan">
      <formula>0</formula>
    </cfRule>
  </conditionalFormatting>
  <conditionalFormatting sqref="AD29">
    <cfRule type="cellIs" dxfId="0" priority="22" operator="lessThan">
      <formula>0</formula>
    </cfRule>
  </conditionalFormatting>
  <conditionalFormatting sqref="AD30">
    <cfRule type="cellIs" dxfId="0" priority="23" operator="lessThan">
      <formula>0</formula>
    </cfRule>
  </conditionalFormatting>
  <conditionalFormatting sqref="AD31">
    <cfRule type="cellIs" dxfId="0" priority="24" operator="lessThan">
      <formula>0</formula>
    </cfRule>
  </conditionalFormatting>
  <conditionalFormatting sqref="AD32">
    <cfRule type="cellIs" dxfId="0" priority="25" operator="lessThan">
      <formula>0</formula>
    </cfRule>
  </conditionalFormatting>
  <conditionalFormatting sqref="AD33">
    <cfRule type="cellIs" dxfId="0" priority="26" operator="lessThan">
      <formula>0</formula>
    </cfRule>
  </conditionalFormatting>
  <conditionalFormatting sqref="AD34">
    <cfRule type="cellIs" dxfId="0" priority="27" operator="lessThan">
      <formula>0</formula>
    </cfRule>
  </conditionalFormatting>
  <conditionalFormatting sqref="AD35">
    <cfRule type="cellIs" dxfId="0" priority="28" operator="lessThan">
      <formula>0</formula>
    </cfRule>
  </conditionalFormatting>
  <conditionalFormatting sqref="AD36">
    <cfRule type="cellIs" dxfId="0" priority="29" operator="lessThan">
      <formula>0</formula>
    </cfRule>
  </conditionalFormatting>
  <conditionalFormatting sqref="AD37">
    <cfRule type="cellIs" dxfId="0" priority="30" operator="lessThan">
      <formula>0</formula>
    </cfRule>
  </conditionalFormatting>
  <conditionalFormatting sqref="AD38">
    <cfRule type="cellIs" dxfId="0" priority="31" operator="lessThan">
      <formula>0</formula>
    </cfRule>
  </conditionalFormatting>
  <conditionalFormatting sqref="AD39">
    <cfRule type="cellIs" dxfId="0" priority="32" operator="lessThan">
      <formula>0</formula>
    </cfRule>
  </conditionalFormatting>
  <conditionalFormatting sqref="AD40">
    <cfRule type="cellIs" dxfId="0" priority="33" operator="lessThan">
      <formula>0</formula>
    </cfRule>
  </conditionalFormatting>
  <conditionalFormatting sqref="AD41">
    <cfRule type="cellIs" dxfId="0" priority="34" operator="lessThan">
      <formula>0</formula>
    </cfRule>
  </conditionalFormatting>
  <conditionalFormatting sqref="AD42">
    <cfRule type="cellIs" dxfId="0" priority="35" operator="lessThan">
      <formula>0</formula>
    </cfRule>
  </conditionalFormatting>
  <conditionalFormatting sqref="AD43">
    <cfRule type="cellIs" dxfId="0" priority="36" operator="lessThan">
      <formula>0</formula>
    </cfRule>
  </conditionalFormatting>
  <conditionalFormatting sqref="AD44">
    <cfRule type="cellIs" dxfId="0" priority="37" operator="lessThan">
      <formula>0</formula>
    </cfRule>
  </conditionalFormatting>
  <conditionalFormatting sqref="AD45">
    <cfRule type="cellIs" dxfId="0" priority="38" operator="lessThan">
      <formula>0</formula>
    </cfRule>
  </conditionalFormatting>
  <conditionalFormatting sqref="AD46">
    <cfRule type="cellIs" dxfId="0" priority="39" operator="lessThan">
      <formula>0</formula>
    </cfRule>
  </conditionalFormatting>
  <conditionalFormatting sqref="AD47">
    <cfRule type="cellIs" dxfId="0" priority="40" operator="lessThan">
      <formula>0</formula>
    </cfRule>
  </conditionalFormatting>
  <conditionalFormatting sqref="AD48">
    <cfRule type="cellIs" dxfId="0" priority="41" operator="lessThan">
      <formula>0</formula>
    </cfRule>
  </conditionalFormatting>
  <conditionalFormatting sqref="AD49">
    <cfRule type="cellIs" dxfId="0" priority="42" operator="lessThan">
      <formula>0</formula>
    </cfRule>
  </conditionalFormatting>
  <conditionalFormatting sqref="AD50">
    <cfRule type="cellIs" dxfId="0" priority="43" operator="lessThan">
      <formula>0</formula>
    </cfRule>
  </conditionalFormatting>
  <conditionalFormatting sqref="AD51">
    <cfRule type="cellIs" dxfId="0" priority="44" operator="lessThan">
      <formula>0</formula>
    </cfRule>
  </conditionalFormatting>
  <conditionalFormatting sqref="AD52">
    <cfRule type="cellIs" dxfId="0" priority="45" operator="lessThan">
      <formula>0</formula>
    </cfRule>
  </conditionalFormatting>
  <conditionalFormatting sqref="AD53">
    <cfRule type="cellIs" dxfId="0" priority="46" operator="lessThan">
      <formula>0</formula>
    </cfRule>
  </conditionalFormatting>
  <conditionalFormatting sqref="AD54">
    <cfRule type="cellIs" dxfId="0" priority="47" operator="lessThan">
      <formula>0</formula>
    </cfRule>
  </conditionalFormatting>
  <conditionalFormatting sqref="AD55">
    <cfRule type="cellIs" dxfId="0" priority="48" operator="lessThan">
      <formula>0</formula>
    </cfRule>
  </conditionalFormatting>
  <conditionalFormatting sqref="AD56">
    <cfRule type="cellIs" dxfId="0" priority="49" operator="lessThan">
      <formula>0</formula>
    </cfRule>
  </conditionalFormatting>
  <conditionalFormatting sqref="AD57">
    <cfRule type="cellIs" dxfId="0" priority="50" operator="lessThan">
      <formula>0</formula>
    </cfRule>
  </conditionalFormatting>
  <conditionalFormatting sqref="AD58">
    <cfRule type="cellIs" dxfId="0" priority="51" operator="lessThan">
      <formula>0</formula>
    </cfRule>
  </conditionalFormatting>
  <conditionalFormatting sqref="AD59">
    <cfRule type="cellIs" dxfId="0" priority="52" operator="lessThan">
      <formula>0</formula>
    </cfRule>
  </conditionalFormatting>
  <conditionalFormatting sqref="AD60">
    <cfRule type="cellIs" dxfId="0" priority="53" operator="lessThan">
      <formula>0</formula>
    </cfRule>
  </conditionalFormatting>
  <conditionalFormatting sqref="AD61">
    <cfRule type="cellIs" dxfId="0" priority="54" operator="lessThan">
      <formula>0</formula>
    </cfRule>
  </conditionalFormatting>
  <conditionalFormatting sqref="AD62">
    <cfRule type="cellIs" dxfId="0" priority="55" operator="lessThan">
      <formula>0</formula>
    </cfRule>
  </conditionalFormatting>
  <conditionalFormatting sqref="AD63">
    <cfRule type="cellIs" dxfId="0" priority="56" operator="lessThan">
      <formula>0</formula>
    </cfRule>
  </conditionalFormatting>
  <conditionalFormatting sqref="AD64">
    <cfRule type="cellIs" dxfId="0" priority="57" operator="lessThan">
      <formula>0</formula>
    </cfRule>
  </conditionalFormatting>
  <conditionalFormatting sqref="AD65">
    <cfRule type="cellIs" dxfId="0" priority="58" operator="lessThan">
      <formula>0</formula>
    </cfRule>
  </conditionalFormatting>
  <conditionalFormatting sqref="AD66">
    <cfRule type="cellIs" dxfId="0" priority="59" operator="lessThan">
      <formula>0</formula>
    </cfRule>
  </conditionalFormatting>
  <conditionalFormatting sqref="AD67">
    <cfRule type="cellIs" dxfId="0" priority="60" operator="lessThan">
      <formula>0</formula>
    </cfRule>
  </conditionalFormatting>
  <conditionalFormatting sqref="AD68">
    <cfRule type="cellIs" dxfId="0" priority="61" operator="lessThan">
      <formula>0</formula>
    </cfRule>
  </conditionalFormatting>
  <conditionalFormatting sqref="AD69">
    <cfRule type="cellIs" dxfId="0" priority="62" operator="lessThan">
      <formula>0</formula>
    </cfRule>
  </conditionalFormatting>
  <conditionalFormatting sqref="AD70">
    <cfRule type="cellIs" dxfId="0" priority="63" operator="lessThan">
      <formula>0</formula>
    </cfRule>
  </conditionalFormatting>
  <conditionalFormatting sqref="AD71">
    <cfRule type="cellIs" dxfId="0" priority="64" operator="lessThan">
      <formula>0</formula>
    </cfRule>
  </conditionalFormatting>
  <conditionalFormatting sqref="AD72">
    <cfRule type="cellIs" dxfId="0" priority="65" operator="lessThan">
      <formula>0</formula>
    </cfRule>
  </conditionalFormatting>
  <conditionalFormatting sqref="AD73">
    <cfRule type="cellIs" dxfId="0" priority="66" operator="lessThan">
      <formula>0</formula>
    </cfRule>
  </conditionalFormatting>
  <conditionalFormatting sqref="AD74">
    <cfRule type="cellIs" dxfId="0" priority="67" operator="lessThan">
      <formula>0</formula>
    </cfRule>
  </conditionalFormatting>
  <conditionalFormatting sqref="AD75">
    <cfRule type="cellIs" dxfId="0" priority="68" operator="lessThan">
      <formula>0</formula>
    </cfRule>
  </conditionalFormatting>
  <conditionalFormatting sqref="AD76">
    <cfRule type="cellIs" dxfId="0" priority="69" operator="lessThan">
      <formula>0</formula>
    </cfRule>
  </conditionalFormatting>
  <conditionalFormatting sqref="AD77">
    <cfRule type="cellIs" dxfId="0" priority="70" operator="lessThan">
      <formula>0</formula>
    </cfRule>
  </conditionalFormatting>
  <conditionalFormatting sqref="AD78">
    <cfRule type="cellIs" dxfId="0" priority="71" operator="lessThan">
      <formula>0</formula>
    </cfRule>
  </conditionalFormatting>
  <conditionalFormatting sqref="AD79">
    <cfRule type="cellIs" dxfId="0" priority="72" operator="lessThan">
      <formula>0</formula>
    </cfRule>
  </conditionalFormatting>
  <conditionalFormatting sqref="AD80">
    <cfRule type="cellIs" dxfId="0" priority="73" operator="lessThan">
      <formula>0</formula>
    </cfRule>
  </conditionalFormatting>
  <conditionalFormatting sqref="AD81">
    <cfRule type="cellIs" dxfId="0" priority="74" operator="lessThan">
      <formula>0</formula>
    </cfRule>
  </conditionalFormatting>
  <conditionalFormatting sqref="AD82">
    <cfRule type="cellIs" dxfId="0" priority="75" operator="lessThan">
      <formula>0</formula>
    </cfRule>
  </conditionalFormatting>
  <conditionalFormatting sqref="AD83">
    <cfRule type="cellIs" dxfId="0" priority="76" operator="lessThan">
      <formula>0</formula>
    </cfRule>
  </conditionalFormatting>
  <conditionalFormatting sqref="AD84">
    <cfRule type="cellIs" dxfId="0" priority="77" operator="lessThan">
      <formula>0</formula>
    </cfRule>
  </conditionalFormatting>
  <conditionalFormatting sqref="AD85">
    <cfRule type="cellIs" dxfId="0" priority="78" operator="lessThan">
      <formula>0</formula>
    </cfRule>
  </conditionalFormatting>
  <conditionalFormatting sqref="AD86">
    <cfRule type="cellIs" dxfId="0" priority="79" operator="lessThan">
      <formula>0</formula>
    </cfRule>
  </conditionalFormatting>
  <conditionalFormatting sqref="AD87">
    <cfRule type="cellIs" dxfId="0" priority="80" operator="lessThan">
      <formula>0</formula>
    </cfRule>
  </conditionalFormatting>
  <conditionalFormatting sqref="AD88">
    <cfRule type="cellIs" dxfId="0" priority="81" operator="lessThan">
      <formula>0</formula>
    </cfRule>
  </conditionalFormatting>
  <conditionalFormatting sqref="AD89">
    <cfRule type="cellIs" dxfId="0" priority="82" operator="lessThan">
      <formula>0</formula>
    </cfRule>
  </conditionalFormatting>
  <conditionalFormatting sqref="AD90">
    <cfRule type="cellIs" dxfId="0" priority="83" operator="lessThan">
      <formula>0</formula>
    </cfRule>
  </conditionalFormatting>
  <conditionalFormatting sqref="AD91">
    <cfRule type="cellIs" dxfId="0" priority="84" operator="lessThan">
      <formula>0</formula>
    </cfRule>
  </conditionalFormatting>
  <conditionalFormatting sqref="AD92">
    <cfRule type="cellIs" dxfId="0" priority="85" operator="lessThan">
      <formula>0</formula>
    </cfRule>
  </conditionalFormatting>
  <conditionalFormatting sqref="AD93">
    <cfRule type="cellIs" dxfId="0" priority="86" operator="lessThan">
      <formula>0</formula>
    </cfRule>
  </conditionalFormatting>
  <conditionalFormatting sqref="AD94">
    <cfRule type="cellIs" dxfId="0" priority="87" operator="lessThan">
      <formula>0</formula>
    </cfRule>
  </conditionalFormatting>
  <conditionalFormatting sqref="AD95">
    <cfRule type="cellIs" dxfId="0" priority="88" operator="lessThan">
      <formula>0</formula>
    </cfRule>
  </conditionalFormatting>
  <conditionalFormatting sqref="AD96">
    <cfRule type="cellIs" dxfId="0" priority="89" operator="lessThan">
      <formula>0</formula>
    </cfRule>
  </conditionalFormatting>
  <conditionalFormatting sqref="AD97">
    <cfRule type="cellIs" dxfId="0" priority="90" operator="lessThan">
      <formula>0</formula>
    </cfRule>
  </conditionalFormatting>
  <conditionalFormatting sqref="AD98">
    <cfRule type="cellIs" dxfId="0" priority="91" operator="lessThan">
      <formula>0</formula>
    </cfRule>
  </conditionalFormatting>
  <conditionalFormatting sqref="AD99">
    <cfRule type="cellIs" dxfId="0" priority="92" operator="lessThan">
      <formula>0</formula>
    </cfRule>
  </conditionalFormatting>
  <conditionalFormatting sqref="AD100">
    <cfRule type="cellIs" dxfId="0" priority="93" operator="lessThan">
      <formula>0</formula>
    </cfRule>
  </conditionalFormatting>
  <conditionalFormatting sqref="AD101">
    <cfRule type="cellIs" dxfId="0" priority="94" operator="lessThan">
      <formula>0</formula>
    </cfRule>
  </conditionalFormatting>
  <conditionalFormatting sqref="AD102">
    <cfRule type="cellIs" dxfId="0" priority="95" operator="lessThan">
      <formula>0</formula>
    </cfRule>
  </conditionalFormatting>
  <conditionalFormatting sqref="AD103">
    <cfRule type="cellIs" dxfId="0" priority="96" operator="lessThan">
      <formula>0</formula>
    </cfRule>
  </conditionalFormatting>
  <conditionalFormatting sqref="AC8">
    <cfRule type="cellIs" dxfId="1" priority="97" operator="between">
      <formula>0</formula>
      <formula>1000000</formula>
    </cfRule>
  </conditionalFormatting>
  <conditionalFormatting sqref="AC9">
    <cfRule type="cellIs" dxfId="1" priority="98" operator="between">
      <formula>0</formula>
      <formula>1000000</formula>
    </cfRule>
  </conditionalFormatting>
  <conditionalFormatting sqref="AC10">
    <cfRule type="cellIs" dxfId="1" priority="99" operator="between">
      <formula>0</formula>
      <formula>1000000</formula>
    </cfRule>
  </conditionalFormatting>
  <conditionalFormatting sqref="AC11">
    <cfRule type="cellIs" dxfId="1" priority="100" operator="between">
      <formula>0</formula>
      <formula>1000000</formula>
    </cfRule>
  </conditionalFormatting>
  <conditionalFormatting sqref="AC12">
    <cfRule type="cellIs" dxfId="1" priority="101" operator="between">
      <formula>0</formula>
      <formula>1000000</formula>
    </cfRule>
  </conditionalFormatting>
  <conditionalFormatting sqref="AC13">
    <cfRule type="cellIs" dxfId="1" priority="102" operator="between">
      <formula>0</formula>
      <formula>1000000</formula>
    </cfRule>
  </conditionalFormatting>
  <conditionalFormatting sqref="AC14">
    <cfRule type="cellIs" dxfId="1" priority="103" operator="between">
      <formula>0</formula>
      <formula>1000000</formula>
    </cfRule>
  </conditionalFormatting>
  <conditionalFormatting sqref="AC15">
    <cfRule type="cellIs" dxfId="1" priority="104" operator="between">
      <formula>0</formula>
      <formula>1000000</formula>
    </cfRule>
  </conditionalFormatting>
  <conditionalFormatting sqref="AC16">
    <cfRule type="cellIs" dxfId="1" priority="105" operator="between">
      <formula>0</formula>
      <formula>1000000</formula>
    </cfRule>
  </conditionalFormatting>
  <conditionalFormatting sqref="AC17">
    <cfRule type="cellIs" dxfId="1" priority="106" operator="between">
      <formula>0</formula>
      <formula>1000000</formula>
    </cfRule>
  </conditionalFormatting>
  <conditionalFormatting sqref="AC18">
    <cfRule type="cellIs" dxfId="1" priority="107" operator="between">
      <formula>0</formula>
      <formula>1000000</formula>
    </cfRule>
  </conditionalFormatting>
  <conditionalFormatting sqref="AC19">
    <cfRule type="cellIs" dxfId="1" priority="108" operator="between">
      <formula>0</formula>
      <formula>1000000</formula>
    </cfRule>
  </conditionalFormatting>
  <conditionalFormatting sqref="AC20">
    <cfRule type="cellIs" dxfId="1" priority="109" operator="between">
      <formula>0</formula>
      <formula>1000000</formula>
    </cfRule>
  </conditionalFormatting>
  <conditionalFormatting sqref="AC21">
    <cfRule type="cellIs" dxfId="1" priority="110" operator="between">
      <formula>0</formula>
      <formula>1000000</formula>
    </cfRule>
  </conditionalFormatting>
  <conditionalFormatting sqref="AC22">
    <cfRule type="cellIs" dxfId="1" priority="111" operator="between">
      <formula>0</formula>
      <formula>1000000</formula>
    </cfRule>
  </conditionalFormatting>
  <conditionalFormatting sqref="AC23">
    <cfRule type="cellIs" dxfId="1" priority="112" operator="between">
      <formula>0</formula>
      <formula>1000000</formula>
    </cfRule>
  </conditionalFormatting>
  <conditionalFormatting sqref="AC24">
    <cfRule type="cellIs" dxfId="1" priority="113" operator="between">
      <formula>0</formula>
      <formula>1000000</formula>
    </cfRule>
  </conditionalFormatting>
  <conditionalFormatting sqref="AC25">
    <cfRule type="cellIs" dxfId="1" priority="114" operator="between">
      <formula>0</formula>
      <formula>1000000</formula>
    </cfRule>
  </conditionalFormatting>
  <conditionalFormatting sqref="AC26">
    <cfRule type="cellIs" dxfId="1" priority="115" operator="between">
      <formula>0</formula>
      <formula>1000000</formula>
    </cfRule>
  </conditionalFormatting>
  <conditionalFormatting sqref="AC27">
    <cfRule type="cellIs" dxfId="1" priority="116" operator="between">
      <formula>0</formula>
      <formula>1000000</formula>
    </cfRule>
  </conditionalFormatting>
  <conditionalFormatting sqref="AC28">
    <cfRule type="cellIs" dxfId="1" priority="117" operator="between">
      <formula>0</formula>
      <formula>1000000</formula>
    </cfRule>
  </conditionalFormatting>
  <conditionalFormatting sqref="AC29">
    <cfRule type="cellIs" dxfId="1" priority="118" operator="between">
      <formula>0</formula>
      <formula>1000000</formula>
    </cfRule>
  </conditionalFormatting>
  <conditionalFormatting sqref="AC30">
    <cfRule type="cellIs" dxfId="1" priority="119" operator="between">
      <formula>0</formula>
      <formula>1000000</formula>
    </cfRule>
  </conditionalFormatting>
  <conditionalFormatting sqref="AC31">
    <cfRule type="cellIs" dxfId="1" priority="120" operator="between">
      <formula>0</formula>
      <formula>1000000</formula>
    </cfRule>
  </conditionalFormatting>
  <conditionalFormatting sqref="AC32">
    <cfRule type="cellIs" dxfId="1" priority="121" operator="between">
      <formula>0</formula>
      <formula>1000000</formula>
    </cfRule>
  </conditionalFormatting>
  <conditionalFormatting sqref="AC33">
    <cfRule type="cellIs" dxfId="1" priority="122" operator="between">
      <formula>0</formula>
      <formula>1000000</formula>
    </cfRule>
  </conditionalFormatting>
  <conditionalFormatting sqref="AC34">
    <cfRule type="cellIs" dxfId="1" priority="123" operator="between">
      <formula>0</formula>
      <formula>1000000</formula>
    </cfRule>
  </conditionalFormatting>
  <conditionalFormatting sqref="AC35">
    <cfRule type="cellIs" dxfId="1" priority="124" operator="between">
      <formula>0</formula>
      <formula>1000000</formula>
    </cfRule>
  </conditionalFormatting>
  <conditionalFormatting sqref="AC36">
    <cfRule type="cellIs" dxfId="1" priority="125" operator="between">
      <formula>0</formula>
      <formula>1000000</formula>
    </cfRule>
  </conditionalFormatting>
  <conditionalFormatting sqref="AC37">
    <cfRule type="cellIs" dxfId="1" priority="126" operator="between">
      <formula>0</formula>
      <formula>1000000</formula>
    </cfRule>
  </conditionalFormatting>
  <conditionalFormatting sqref="AC38">
    <cfRule type="cellIs" dxfId="1" priority="127" operator="between">
      <formula>0</formula>
      <formula>1000000</formula>
    </cfRule>
  </conditionalFormatting>
  <conditionalFormatting sqref="AC39">
    <cfRule type="cellIs" dxfId="1" priority="128" operator="between">
      <formula>0</formula>
      <formula>1000000</formula>
    </cfRule>
  </conditionalFormatting>
  <conditionalFormatting sqref="AC40">
    <cfRule type="cellIs" dxfId="1" priority="129" operator="between">
      <formula>0</formula>
      <formula>1000000</formula>
    </cfRule>
  </conditionalFormatting>
  <conditionalFormatting sqref="AC41">
    <cfRule type="cellIs" dxfId="1" priority="130" operator="between">
      <formula>0</formula>
      <formula>1000000</formula>
    </cfRule>
  </conditionalFormatting>
  <conditionalFormatting sqref="AC42">
    <cfRule type="cellIs" dxfId="1" priority="131" operator="between">
      <formula>0</formula>
      <formula>1000000</formula>
    </cfRule>
  </conditionalFormatting>
  <conditionalFormatting sqref="AC43">
    <cfRule type="cellIs" dxfId="1" priority="132" operator="between">
      <formula>0</formula>
      <formula>1000000</formula>
    </cfRule>
  </conditionalFormatting>
  <conditionalFormatting sqref="AC44">
    <cfRule type="cellIs" dxfId="1" priority="133" operator="between">
      <formula>0</formula>
      <formula>1000000</formula>
    </cfRule>
  </conditionalFormatting>
  <conditionalFormatting sqref="AC45">
    <cfRule type="cellIs" dxfId="1" priority="134" operator="between">
      <formula>0</formula>
      <formula>1000000</formula>
    </cfRule>
  </conditionalFormatting>
  <conditionalFormatting sqref="AC46">
    <cfRule type="cellIs" dxfId="1" priority="135" operator="between">
      <formula>0</formula>
      <formula>1000000</formula>
    </cfRule>
  </conditionalFormatting>
  <conditionalFormatting sqref="AC47">
    <cfRule type="cellIs" dxfId="1" priority="136" operator="between">
      <formula>0</formula>
      <formula>1000000</formula>
    </cfRule>
  </conditionalFormatting>
  <conditionalFormatting sqref="AC48">
    <cfRule type="cellIs" dxfId="1" priority="137" operator="between">
      <formula>0</formula>
      <formula>1000000</formula>
    </cfRule>
  </conditionalFormatting>
  <conditionalFormatting sqref="AC49">
    <cfRule type="cellIs" dxfId="1" priority="138" operator="between">
      <formula>0</formula>
      <formula>1000000</formula>
    </cfRule>
  </conditionalFormatting>
  <conditionalFormatting sqref="AC50">
    <cfRule type="cellIs" dxfId="1" priority="139" operator="between">
      <formula>0</formula>
      <formula>1000000</formula>
    </cfRule>
  </conditionalFormatting>
  <conditionalFormatting sqref="AC51">
    <cfRule type="cellIs" dxfId="1" priority="140" operator="between">
      <formula>0</formula>
      <formula>1000000</formula>
    </cfRule>
  </conditionalFormatting>
  <conditionalFormatting sqref="AC52">
    <cfRule type="cellIs" dxfId="1" priority="141" operator="between">
      <formula>0</formula>
      <formula>1000000</formula>
    </cfRule>
  </conditionalFormatting>
  <conditionalFormatting sqref="AC53">
    <cfRule type="cellIs" dxfId="1" priority="142" operator="between">
      <formula>0</formula>
      <formula>1000000</formula>
    </cfRule>
  </conditionalFormatting>
  <conditionalFormatting sqref="AC54">
    <cfRule type="cellIs" dxfId="1" priority="143" operator="between">
      <formula>0</formula>
      <formula>1000000</formula>
    </cfRule>
  </conditionalFormatting>
  <conditionalFormatting sqref="AC55">
    <cfRule type="cellIs" dxfId="1" priority="144" operator="between">
      <formula>0</formula>
      <formula>1000000</formula>
    </cfRule>
  </conditionalFormatting>
  <conditionalFormatting sqref="AC56">
    <cfRule type="cellIs" dxfId="1" priority="145" operator="between">
      <formula>0</formula>
      <formula>1000000</formula>
    </cfRule>
  </conditionalFormatting>
  <conditionalFormatting sqref="AC57">
    <cfRule type="cellIs" dxfId="1" priority="146" operator="between">
      <formula>0</formula>
      <formula>1000000</formula>
    </cfRule>
  </conditionalFormatting>
  <conditionalFormatting sqref="AC58">
    <cfRule type="cellIs" dxfId="1" priority="147" operator="between">
      <formula>0</formula>
      <formula>1000000</formula>
    </cfRule>
  </conditionalFormatting>
  <conditionalFormatting sqref="AC59">
    <cfRule type="cellIs" dxfId="1" priority="148" operator="between">
      <formula>0</formula>
      <formula>1000000</formula>
    </cfRule>
  </conditionalFormatting>
  <conditionalFormatting sqref="AC60">
    <cfRule type="cellIs" dxfId="1" priority="149" operator="between">
      <formula>0</formula>
      <formula>1000000</formula>
    </cfRule>
  </conditionalFormatting>
  <conditionalFormatting sqref="AC61">
    <cfRule type="cellIs" dxfId="1" priority="150" operator="between">
      <formula>0</formula>
      <formula>1000000</formula>
    </cfRule>
  </conditionalFormatting>
  <conditionalFormatting sqref="AC62">
    <cfRule type="cellIs" dxfId="1" priority="151" operator="between">
      <formula>0</formula>
      <formula>1000000</formula>
    </cfRule>
  </conditionalFormatting>
  <conditionalFormatting sqref="AC63">
    <cfRule type="cellIs" dxfId="1" priority="152" operator="between">
      <formula>0</formula>
      <formula>1000000</formula>
    </cfRule>
  </conditionalFormatting>
  <conditionalFormatting sqref="AC64">
    <cfRule type="cellIs" dxfId="1" priority="153" operator="between">
      <formula>0</formula>
      <formula>1000000</formula>
    </cfRule>
  </conditionalFormatting>
  <conditionalFormatting sqref="AC65">
    <cfRule type="cellIs" dxfId="1" priority="154" operator="between">
      <formula>0</formula>
      <formula>1000000</formula>
    </cfRule>
  </conditionalFormatting>
  <conditionalFormatting sqref="AC66">
    <cfRule type="cellIs" dxfId="1" priority="155" operator="between">
      <formula>0</formula>
      <formula>1000000</formula>
    </cfRule>
  </conditionalFormatting>
  <conditionalFormatting sqref="AC67">
    <cfRule type="cellIs" dxfId="1" priority="156" operator="between">
      <formula>0</formula>
      <formula>1000000</formula>
    </cfRule>
  </conditionalFormatting>
  <conditionalFormatting sqref="AC68">
    <cfRule type="cellIs" dxfId="1" priority="157" operator="between">
      <formula>0</formula>
      <formula>1000000</formula>
    </cfRule>
  </conditionalFormatting>
  <conditionalFormatting sqref="AC69">
    <cfRule type="cellIs" dxfId="1" priority="158" operator="between">
      <formula>0</formula>
      <formula>1000000</formula>
    </cfRule>
  </conditionalFormatting>
  <conditionalFormatting sqref="AC70">
    <cfRule type="cellIs" dxfId="1" priority="159" operator="between">
      <formula>0</formula>
      <formula>1000000</formula>
    </cfRule>
  </conditionalFormatting>
  <conditionalFormatting sqref="AC71">
    <cfRule type="cellIs" dxfId="1" priority="160" operator="between">
      <formula>0</formula>
      <formula>1000000</formula>
    </cfRule>
  </conditionalFormatting>
  <conditionalFormatting sqref="AC72">
    <cfRule type="cellIs" dxfId="1" priority="161" operator="between">
      <formula>0</formula>
      <formula>1000000</formula>
    </cfRule>
  </conditionalFormatting>
  <conditionalFormatting sqref="AC73">
    <cfRule type="cellIs" dxfId="1" priority="162" operator="between">
      <formula>0</formula>
      <formula>1000000</formula>
    </cfRule>
  </conditionalFormatting>
  <conditionalFormatting sqref="AC74">
    <cfRule type="cellIs" dxfId="1" priority="163" operator="between">
      <formula>0</formula>
      <formula>1000000</formula>
    </cfRule>
  </conditionalFormatting>
  <conditionalFormatting sqref="AC75">
    <cfRule type="cellIs" dxfId="1" priority="164" operator="between">
      <formula>0</formula>
      <formula>1000000</formula>
    </cfRule>
  </conditionalFormatting>
  <conditionalFormatting sqref="AC76">
    <cfRule type="cellIs" dxfId="1" priority="165" operator="between">
      <formula>0</formula>
      <formula>1000000</formula>
    </cfRule>
  </conditionalFormatting>
  <conditionalFormatting sqref="AC77">
    <cfRule type="cellIs" dxfId="1" priority="166" operator="between">
      <formula>0</formula>
      <formula>1000000</formula>
    </cfRule>
  </conditionalFormatting>
  <conditionalFormatting sqref="AC78">
    <cfRule type="cellIs" dxfId="1" priority="167" operator="between">
      <formula>0</formula>
      <formula>1000000</formula>
    </cfRule>
  </conditionalFormatting>
  <conditionalFormatting sqref="AC79">
    <cfRule type="cellIs" dxfId="1" priority="168" operator="between">
      <formula>0</formula>
      <formula>1000000</formula>
    </cfRule>
  </conditionalFormatting>
  <conditionalFormatting sqref="AC80">
    <cfRule type="cellIs" dxfId="1" priority="169" operator="between">
      <formula>0</formula>
      <formula>1000000</formula>
    </cfRule>
  </conditionalFormatting>
  <conditionalFormatting sqref="AC81">
    <cfRule type="cellIs" dxfId="1" priority="170" operator="between">
      <formula>0</formula>
      <formula>1000000</formula>
    </cfRule>
  </conditionalFormatting>
  <conditionalFormatting sqref="AC82">
    <cfRule type="cellIs" dxfId="1" priority="171" operator="between">
      <formula>0</formula>
      <formula>1000000</formula>
    </cfRule>
  </conditionalFormatting>
  <conditionalFormatting sqref="AC83">
    <cfRule type="cellIs" dxfId="1" priority="172" operator="between">
      <formula>0</formula>
      <formula>1000000</formula>
    </cfRule>
  </conditionalFormatting>
  <conditionalFormatting sqref="AC84">
    <cfRule type="cellIs" dxfId="1" priority="173" operator="between">
      <formula>0</formula>
      <formula>1000000</formula>
    </cfRule>
  </conditionalFormatting>
  <conditionalFormatting sqref="AC85">
    <cfRule type="cellIs" dxfId="1" priority="174" operator="between">
      <formula>0</formula>
      <formula>1000000</formula>
    </cfRule>
  </conditionalFormatting>
  <conditionalFormatting sqref="AC86">
    <cfRule type="cellIs" dxfId="1" priority="175" operator="between">
      <formula>0</formula>
      <formula>1000000</formula>
    </cfRule>
  </conditionalFormatting>
  <conditionalFormatting sqref="AC87">
    <cfRule type="cellIs" dxfId="1" priority="176" operator="between">
      <formula>0</formula>
      <formula>1000000</formula>
    </cfRule>
  </conditionalFormatting>
  <conditionalFormatting sqref="AC88">
    <cfRule type="cellIs" dxfId="1" priority="177" operator="between">
      <formula>0</formula>
      <formula>1000000</formula>
    </cfRule>
  </conditionalFormatting>
  <conditionalFormatting sqref="AC89">
    <cfRule type="cellIs" dxfId="1" priority="178" operator="between">
      <formula>0</formula>
      <formula>1000000</formula>
    </cfRule>
  </conditionalFormatting>
  <conditionalFormatting sqref="AC90">
    <cfRule type="cellIs" dxfId="1" priority="179" operator="between">
      <formula>0</formula>
      <formula>1000000</formula>
    </cfRule>
  </conditionalFormatting>
  <conditionalFormatting sqref="AC91">
    <cfRule type="cellIs" dxfId="1" priority="180" operator="between">
      <formula>0</formula>
      <formula>1000000</formula>
    </cfRule>
  </conditionalFormatting>
  <conditionalFormatting sqref="AC92">
    <cfRule type="cellIs" dxfId="1" priority="181" operator="between">
      <formula>0</formula>
      <formula>1000000</formula>
    </cfRule>
  </conditionalFormatting>
  <conditionalFormatting sqref="AC93">
    <cfRule type="cellIs" dxfId="1" priority="182" operator="between">
      <formula>0</formula>
      <formula>1000000</formula>
    </cfRule>
  </conditionalFormatting>
  <conditionalFormatting sqref="AC94">
    <cfRule type="cellIs" dxfId="1" priority="183" operator="between">
      <formula>0</formula>
      <formula>1000000</formula>
    </cfRule>
  </conditionalFormatting>
  <conditionalFormatting sqref="AC95">
    <cfRule type="cellIs" dxfId="1" priority="184" operator="between">
      <formula>0</formula>
      <formula>1000000</formula>
    </cfRule>
  </conditionalFormatting>
  <conditionalFormatting sqref="AC96">
    <cfRule type="cellIs" dxfId="1" priority="185" operator="between">
      <formula>0</formula>
      <formula>1000000</formula>
    </cfRule>
  </conditionalFormatting>
  <conditionalFormatting sqref="AC97">
    <cfRule type="cellIs" dxfId="1" priority="186" operator="between">
      <formula>0</formula>
      <formula>1000000</formula>
    </cfRule>
  </conditionalFormatting>
  <conditionalFormatting sqref="AC98">
    <cfRule type="cellIs" dxfId="1" priority="187" operator="between">
      <formula>0</formula>
      <formula>1000000</formula>
    </cfRule>
  </conditionalFormatting>
  <conditionalFormatting sqref="AC99">
    <cfRule type="cellIs" dxfId="1" priority="188" operator="between">
      <formula>0</formula>
      <formula>1000000</formula>
    </cfRule>
  </conditionalFormatting>
  <conditionalFormatting sqref="AC100">
    <cfRule type="cellIs" dxfId="1" priority="189" operator="between">
      <formula>0</formula>
      <formula>1000000</formula>
    </cfRule>
  </conditionalFormatting>
  <conditionalFormatting sqref="AC101">
    <cfRule type="cellIs" dxfId="1" priority="190" operator="between">
      <formula>0</formula>
      <formula>1000000</formula>
    </cfRule>
  </conditionalFormatting>
  <conditionalFormatting sqref="AC102">
    <cfRule type="cellIs" dxfId="1" priority="191" operator="between">
      <formula>0</formula>
      <formula>1000000</formula>
    </cfRule>
  </conditionalFormatting>
  <conditionalFormatting sqref="AC103">
    <cfRule type="cellIs" dxfId="1" priority="192" operator="between">
      <formula>0</formula>
      <formula>1000000</formula>
    </cfRule>
  </conditionalFormatting>
  <conditionalFormatting sqref="M8">
    <cfRule type="cellIs" dxfId="2" priority="193" operator="greaterThan">
      <formula>0</formula>
    </cfRule>
  </conditionalFormatting>
  <conditionalFormatting sqref="M9">
    <cfRule type="cellIs" dxfId="2" priority="194" operator="greaterThan">
      <formula>0</formula>
    </cfRule>
  </conditionalFormatting>
  <conditionalFormatting sqref="M10">
    <cfRule type="cellIs" dxfId="2" priority="195" operator="greaterThan">
      <formula>0</formula>
    </cfRule>
  </conditionalFormatting>
  <conditionalFormatting sqref="M11">
    <cfRule type="cellIs" dxfId="2" priority="196" operator="greaterThan">
      <formula>0</formula>
    </cfRule>
  </conditionalFormatting>
  <conditionalFormatting sqref="M12">
    <cfRule type="cellIs" dxfId="2" priority="197" operator="greaterThan">
      <formula>0</formula>
    </cfRule>
  </conditionalFormatting>
  <conditionalFormatting sqref="M13">
    <cfRule type="cellIs" dxfId="2" priority="198" operator="greaterThan">
      <formula>0</formula>
    </cfRule>
  </conditionalFormatting>
  <conditionalFormatting sqref="M14">
    <cfRule type="cellIs" dxfId="2" priority="199" operator="greaterThan">
      <formula>0</formula>
    </cfRule>
  </conditionalFormatting>
  <conditionalFormatting sqref="M15">
    <cfRule type="cellIs" dxfId="2" priority="200" operator="greaterThan">
      <formula>0</formula>
    </cfRule>
  </conditionalFormatting>
  <conditionalFormatting sqref="M16">
    <cfRule type="cellIs" dxfId="2" priority="201" operator="greaterThan">
      <formula>0</formula>
    </cfRule>
  </conditionalFormatting>
  <conditionalFormatting sqref="M17">
    <cfRule type="cellIs" dxfId="2" priority="202" operator="greaterThan">
      <formula>0</formula>
    </cfRule>
  </conditionalFormatting>
  <conditionalFormatting sqref="M18">
    <cfRule type="cellIs" dxfId="2" priority="203" operator="greaterThan">
      <formula>0</formula>
    </cfRule>
  </conditionalFormatting>
  <conditionalFormatting sqref="M19">
    <cfRule type="cellIs" dxfId="2" priority="204" operator="greaterThan">
      <formula>0</formula>
    </cfRule>
  </conditionalFormatting>
  <conditionalFormatting sqref="M20">
    <cfRule type="cellIs" dxfId="2" priority="205" operator="greaterThan">
      <formula>0</formula>
    </cfRule>
  </conditionalFormatting>
  <conditionalFormatting sqref="M21">
    <cfRule type="cellIs" dxfId="2" priority="206" operator="greaterThan">
      <formula>0</formula>
    </cfRule>
  </conditionalFormatting>
  <conditionalFormatting sqref="M22">
    <cfRule type="cellIs" dxfId="2" priority="207" operator="greaterThan">
      <formula>0</formula>
    </cfRule>
  </conditionalFormatting>
  <conditionalFormatting sqref="M23">
    <cfRule type="cellIs" dxfId="2" priority="208" operator="greaterThan">
      <formula>0</formula>
    </cfRule>
  </conditionalFormatting>
  <conditionalFormatting sqref="M24">
    <cfRule type="cellIs" dxfId="2" priority="209" operator="greaterThan">
      <formula>0</formula>
    </cfRule>
  </conditionalFormatting>
  <conditionalFormatting sqref="M25">
    <cfRule type="cellIs" dxfId="2" priority="210" operator="greaterThan">
      <formula>0</formula>
    </cfRule>
  </conditionalFormatting>
  <conditionalFormatting sqref="M26">
    <cfRule type="cellIs" dxfId="2" priority="211" operator="greaterThan">
      <formula>0</formula>
    </cfRule>
  </conditionalFormatting>
  <conditionalFormatting sqref="M27">
    <cfRule type="cellIs" dxfId="2" priority="212" operator="greaterThan">
      <formula>0</formula>
    </cfRule>
  </conditionalFormatting>
  <conditionalFormatting sqref="M28">
    <cfRule type="cellIs" dxfId="2" priority="213" operator="greaterThan">
      <formula>0</formula>
    </cfRule>
  </conditionalFormatting>
  <conditionalFormatting sqref="M29">
    <cfRule type="cellIs" dxfId="2" priority="214" operator="greaterThan">
      <formula>0</formula>
    </cfRule>
  </conditionalFormatting>
  <conditionalFormatting sqref="M30">
    <cfRule type="cellIs" dxfId="2" priority="215" operator="greaterThan">
      <formula>0</formula>
    </cfRule>
  </conditionalFormatting>
  <conditionalFormatting sqref="M31">
    <cfRule type="cellIs" dxfId="2" priority="216" operator="greaterThan">
      <formula>0</formula>
    </cfRule>
  </conditionalFormatting>
  <conditionalFormatting sqref="M32">
    <cfRule type="cellIs" dxfId="2" priority="217" operator="greaterThan">
      <formula>0</formula>
    </cfRule>
  </conditionalFormatting>
  <conditionalFormatting sqref="M33">
    <cfRule type="cellIs" dxfId="2" priority="218" operator="greaterThan">
      <formula>0</formula>
    </cfRule>
  </conditionalFormatting>
  <conditionalFormatting sqref="M34">
    <cfRule type="cellIs" dxfId="2" priority="219" operator="greaterThan">
      <formula>0</formula>
    </cfRule>
  </conditionalFormatting>
  <conditionalFormatting sqref="M35">
    <cfRule type="cellIs" dxfId="2" priority="220" operator="greaterThan">
      <formula>0</formula>
    </cfRule>
  </conditionalFormatting>
  <conditionalFormatting sqref="M36">
    <cfRule type="cellIs" dxfId="2" priority="221" operator="greaterThan">
      <formula>0</formula>
    </cfRule>
  </conditionalFormatting>
  <conditionalFormatting sqref="M37">
    <cfRule type="cellIs" dxfId="2" priority="222" operator="greaterThan">
      <formula>0</formula>
    </cfRule>
  </conditionalFormatting>
  <conditionalFormatting sqref="M38">
    <cfRule type="cellIs" dxfId="2" priority="223" operator="greaterThan">
      <formula>0</formula>
    </cfRule>
  </conditionalFormatting>
  <conditionalFormatting sqref="M39">
    <cfRule type="cellIs" dxfId="2" priority="224" operator="greaterThan">
      <formula>0</formula>
    </cfRule>
  </conditionalFormatting>
  <conditionalFormatting sqref="M40">
    <cfRule type="cellIs" dxfId="2" priority="225" operator="greaterThan">
      <formula>0</formula>
    </cfRule>
  </conditionalFormatting>
  <conditionalFormatting sqref="M41">
    <cfRule type="cellIs" dxfId="2" priority="226" operator="greaterThan">
      <formula>0</formula>
    </cfRule>
  </conditionalFormatting>
  <conditionalFormatting sqref="M42">
    <cfRule type="cellIs" dxfId="2" priority="227" operator="greaterThan">
      <formula>0</formula>
    </cfRule>
  </conditionalFormatting>
  <conditionalFormatting sqref="M43">
    <cfRule type="cellIs" dxfId="2" priority="228" operator="greaterThan">
      <formula>0</formula>
    </cfRule>
  </conditionalFormatting>
  <conditionalFormatting sqref="M44">
    <cfRule type="cellIs" dxfId="2" priority="229" operator="greaterThan">
      <formula>0</formula>
    </cfRule>
  </conditionalFormatting>
  <conditionalFormatting sqref="M45">
    <cfRule type="cellIs" dxfId="2" priority="230" operator="greaterThan">
      <formula>0</formula>
    </cfRule>
  </conditionalFormatting>
  <conditionalFormatting sqref="M46">
    <cfRule type="cellIs" dxfId="2" priority="231" operator="greaterThan">
      <formula>0</formula>
    </cfRule>
  </conditionalFormatting>
  <conditionalFormatting sqref="M47">
    <cfRule type="cellIs" dxfId="2" priority="232" operator="greaterThan">
      <formula>0</formula>
    </cfRule>
  </conditionalFormatting>
  <conditionalFormatting sqref="M48">
    <cfRule type="cellIs" dxfId="2" priority="233" operator="greaterThan">
      <formula>0</formula>
    </cfRule>
  </conditionalFormatting>
  <conditionalFormatting sqref="M49">
    <cfRule type="cellIs" dxfId="2" priority="234" operator="greaterThan">
      <formula>0</formula>
    </cfRule>
  </conditionalFormatting>
  <conditionalFormatting sqref="M50">
    <cfRule type="cellIs" dxfId="2" priority="235" operator="greaterThan">
      <formula>0</formula>
    </cfRule>
  </conditionalFormatting>
  <conditionalFormatting sqref="M51">
    <cfRule type="cellIs" dxfId="2" priority="236" operator="greaterThan">
      <formula>0</formula>
    </cfRule>
  </conditionalFormatting>
  <conditionalFormatting sqref="M52">
    <cfRule type="cellIs" dxfId="2" priority="237" operator="greaterThan">
      <formula>0</formula>
    </cfRule>
  </conditionalFormatting>
  <conditionalFormatting sqref="M53">
    <cfRule type="cellIs" dxfId="2" priority="238" operator="greaterThan">
      <formula>0</formula>
    </cfRule>
  </conditionalFormatting>
  <conditionalFormatting sqref="M54">
    <cfRule type="cellIs" dxfId="2" priority="239" operator="greaterThan">
      <formula>0</formula>
    </cfRule>
  </conditionalFormatting>
  <conditionalFormatting sqref="M55">
    <cfRule type="cellIs" dxfId="2" priority="240" operator="greaterThan">
      <formula>0</formula>
    </cfRule>
  </conditionalFormatting>
  <conditionalFormatting sqref="M56">
    <cfRule type="cellIs" dxfId="2" priority="241" operator="greaterThan">
      <formula>0</formula>
    </cfRule>
  </conditionalFormatting>
  <conditionalFormatting sqref="M57">
    <cfRule type="cellIs" dxfId="2" priority="242" operator="greaterThan">
      <formula>0</formula>
    </cfRule>
  </conditionalFormatting>
  <conditionalFormatting sqref="M58">
    <cfRule type="cellIs" dxfId="2" priority="243" operator="greaterThan">
      <formula>0</formula>
    </cfRule>
  </conditionalFormatting>
  <conditionalFormatting sqref="M59">
    <cfRule type="cellIs" dxfId="2" priority="244" operator="greaterThan">
      <formula>0</formula>
    </cfRule>
  </conditionalFormatting>
  <conditionalFormatting sqref="M60">
    <cfRule type="cellIs" dxfId="2" priority="245" operator="greaterThan">
      <formula>0</formula>
    </cfRule>
  </conditionalFormatting>
  <conditionalFormatting sqref="M61">
    <cfRule type="cellIs" dxfId="2" priority="246" operator="greaterThan">
      <formula>0</formula>
    </cfRule>
  </conditionalFormatting>
  <conditionalFormatting sqref="M62">
    <cfRule type="cellIs" dxfId="2" priority="247" operator="greaterThan">
      <formula>0</formula>
    </cfRule>
  </conditionalFormatting>
  <conditionalFormatting sqref="M63">
    <cfRule type="cellIs" dxfId="2" priority="248" operator="greaterThan">
      <formula>0</formula>
    </cfRule>
  </conditionalFormatting>
  <conditionalFormatting sqref="M64">
    <cfRule type="cellIs" dxfId="2" priority="249" operator="greaterThan">
      <formula>0</formula>
    </cfRule>
  </conditionalFormatting>
  <conditionalFormatting sqref="M65">
    <cfRule type="cellIs" dxfId="2" priority="250" operator="greaterThan">
      <formula>0</formula>
    </cfRule>
  </conditionalFormatting>
  <conditionalFormatting sqref="M66">
    <cfRule type="cellIs" dxfId="2" priority="251" operator="greaterThan">
      <formula>0</formula>
    </cfRule>
  </conditionalFormatting>
  <conditionalFormatting sqref="M67">
    <cfRule type="cellIs" dxfId="2" priority="252" operator="greaterThan">
      <formula>0</formula>
    </cfRule>
  </conditionalFormatting>
  <conditionalFormatting sqref="M68">
    <cfRule type="cellIs" dxfId="2" priority="253" operator="greaterThan">
      <formula>0</formula>
    </cfRule>
  </conditionalFormatting>
  <conditionalFormatting sqref="M69">
    <cfRule type="cellIs" dxfId="2" priority="254" operator="greaterThan">
      <formula>0</formula>
    </cfRule>
  </conditionalFormatting>
  <conditionalFormatting sqref="M70">
    <cfRule type="cellIs" dxfId="2" priority="255" operator="greaterThan">
      <formula>0</formula>
    </cfRule>
  </conditionalFormatting>
  <conditionalFormatting sqref="M71">
    <cfRule type="cellIs" dxfId="2" priority="256" operator="greaterThan">
      <formula>0</formula>
    </cfRule>
  </conditionalFormatting>
  <conditionalFormatting sqref="M72">
    <cfRule type="cellIs" dxfId="2" priority="257" operator="greaterThan">
      <formula>0</formula>
    </cfRule>
  </conditionalFormatting>
  <conditionalFormatting sqref="M73">
    <cfRule type="cellIs" dxfId="2" priority="258" operator="greaterThan">
      <formula>0</formula>
    </cfRule>
  </conditionalFormatting>
  <conditionalFormatting sqref="M74">
    <cfRule type="cellIs" dxfId="2" priority="259" operator="greaterThan">
      <formula>0</formula>
    </cfRule>
  </conditionalFormatting>
  <conditionalFormatting sqref="M75">
    <cfRule type="cellIs" dxfId="2" priority="260" operator="greaterThan">
      <formula>0</formula>
    </cfRule>
  </conditionalFormatting>
  <conditionalFormatting sqref="M76">
    <cfRule type="cellIs" dxfId="2" priority="261" operator="greaterThan">
      <formula>0</formula>
    </cfRule>
  </conditionalFormatting>
  <conditionalFormatting sqref="M77">
    <cfRule type="cellIs" dxfId="2" priority="262" operator="greaterThan">
      <formula>0</formula>
    </cfRule>
  </conditionalFormatting>
  <conditionalFormatting sqref="M78">
    <cfRule type="cellIs" dxfId="2" priority="263" operator="greaterThan">
      <formula>0</formula>
    </cfRule>
  </conditionalFormatting>
  <conditionalFormatting sqref="M79">
    <cfRule type="cellIs" dxfId="2" priority="264" operator="greaterThan">
      <formula>0</formula>
    </cfRule>
  </conditionalFormatting>
  <conditionalFormatting sqref="M80">
    <cfRule type="cellIs" dxfId="2" priority="265" operator="greaterThan">
      <formula>0</formula>
    </cfRule>
  </conditionalFormatting>
  <conditionalFormatting sqref="M81">
    <cfRule type="cellIs" dxfId="2" priority="266" operator="greaterThan">
      <formula>0</formula>
    </cfRule>
  </conditionalFormatting>
  <conditionalFormatting sqref="M82">
    <cfRule type="cellIs" dxfId="2" priority="267" operator="greaterThan">
      <formula>0</formula>
    </cfRule>
  </conditionalFormatting>
  <conditionalFormatting sqref="M83">
    <cfRule type="cellIs" dxfId="2" priority="268" operator="greaterThan">
      <formula>0</formula>
    </cfRule>
  </conditionalFormatting>
  <conditionalFormatting sqref="M84">
    <cfRule type="cellIs" dxfId="2" priority="269" operator="greaterThan">
      <formula>0</formula>
    </cfRule>
  </conditionalFormatting>
  <conditionalFormatting sqref="M85">
    <cfRule type="cellIs" dxfId="2" priority="270" operator="greaterThan">
      <formula>0</formula>
    </cfRule>
  </conditionalFormatting>
  <conditionalFormatting sqref="M86">
    <cfRule type="cellIs" dxfId="2" priority="271" operator="greaterThan">
      <formula>0</formula>
    </cfRule>
  </conditionalFormatting>
  <conditionalFormatting sqref="M87">
    <cfRule type="cellIs" dxfId="2" priority="272" operator="greaterThan">
      <formula>0</formula>
    </cfRule>
  </conditionalFormatting>
  <conditionalFormatting sqref="M88">
    <cfRule type="cellIs" dxfId="2" priority="273" operator="greaterThan">
      <formula>0</formula>
    </cfRule>
  </conditionalFormatting>
  <conditionalFormatting sqref="M89">
    <cfRule type="cellIs" dxfId="2" priority="274" operator="greaterThan">
      <formula>0</formula>
    </cfRule>
  </conditionalFormatting>
  <conditionalFormatting sqref="M90">
    <cfRule type="cellIs" dxfId="2" priority="275" operator="greaterThan">
      <formula>0</formula>
    </cfRule>
  </conditionalFormatting>
  <conditionalFormatting sqref="M91">
    <cfRule type="cellIs" dxfId="2" priority="276" operator="greaterThan">
      <formula>0</formula>
    </cfRule>
  </conditionalFormatting>
  <conditionalFormatting sqref="M92">
    <cfRule type="cellIs" dxfId="2" priority="277" operator="greaterThan">
      <formula>0</formula>
    </cfRule>
  </conditionalFormatting>
  <conditionalFormatting sqref="M93">
    <cfRule type="cellIs" dxfId="2" priority="278" operator="greaterThan">
      <formula>0</formula>
    </cfRule>
  </conditionalFormatting>
  <conditionalFormatting sqref="M94">
    <cfRule type="cellIs" dxfId="2" priority="279" operator="greaterThan">
      <formula>0</formula>
    </cfRule>
  </conditionalFormatting>
  <conditionalFormatting sqref="M95">
    <cfRule type="cellIs" dxfId="2" priority="280" operator="greaterThan">
      <formula>0</formula>
    </cfRule>
  </conditionalFormatting>
  <conditionalFormatting sqref="M96">
    <cfRule type="cellIs" dxfId="2" priority="281" operator="greaterThan">
      <formula>0</formula>
    </cfRule>
  </conditionalFormatting>
  <conditionalFormatting sqref="M97">
    <cfRule type="cellIs" dxfId="2" priority="282" operator="greaterThan">
      <formula>0</formula>
    </cfRule>
  </conditionalFormatting>
  <conditionalFormatting sqref="M98">
    <cfRule type="cellIs" dxfId="2" priority="283" operator="greaterThan">
      <formula>0</formula>
    </cfRule>
  </conditionalFormatting>
  <conditionalFormatting sqref="M99">
    <cfRule type="cellIs" dxfId="2" priority="284" operator="greaterThan">
      <formula>0</formula>
    </cfRule>
  </conditionalFormatting>
  <conditionalFormatting sqref="M100">
    <cfRule type="cellIs" dxfId="2" priority="285" operator="greaterThan">
      <formula>0</formula>
    </cfRule>
  </conditionalFormatting>
  <conditionalFormatting sqref="M101">
    <cfRule type="cellIs" dxfId="2" priority="286" operator="greaterThan">
      <formula>0</formula>
    </cfRule>
  </conditionalFormatting>
  <conditionalFormatting sqref="M102">
    <cfRule type="cellIs" dxfId="2" priority="287" operator="greaterThan">
      <formula>0</formula>
    </cfRule>
  </conditionalFormatting>
  <conditionalFormatting sqref="M103">
    <cfRule type="cellIs" dxfId="2" priority="288" operator="greaterThan">
      <formula>0</formula>
    </cfRule>
  </conditionalFormatting>
  <conditionalFormatting sqref="M104">
    <cfRule type="cellIs" dxfId="2" priority="289" operator="greaterThan">
      <formula>0</formula>
    </cfRule>
  </conditionalFormatting>
  <conditionalFormatting sqref="P8">
    <cfRule type="cellIs" dxfId="2" priority="290" operator="greaterThan">
      <formula>0</formula>
    </cfRule>
  </conditionalFormatting>
  <conditionalFormatting sqref="P9">
    <cfRule type="cellIs" dxfId="2" priority="291" operator="greaterThan">
      <formula>0</formula>
    </cfRule>
  </conditionalFormatting>
  <conditionalFormatting sqref="P10">
    <cfRule type="cellIs" dxfId="2" priority="292" operator="greaterThan">
      <formula>0</formula>
    </cfRule>
  </conditionalFormatting>
  <conditionalFormatting sqref="P11">
    <cfRule type="cellIs" dxfId="2" priority="293" operator="greaterThan">
      <formula>0</formula>
    </cfRule>
  </conditionalFormatting>
  <conditionalFormatting sqref="P12">
    <cfRule type="cellIs" dxfId="2" priority="294" operator="greaterThan">
      <formula>0</formula>
    </cfRule>
  </conditionalFormatting>
  <conditionalFormatting sqref="P13">
    <cfRule type="cellIs" dxfId="2" priority="295" operator="greaterThan">
      <formula>0</formula>
    </cfRule>
  </conditionalFormatting>
  <conditionalFormatting sqref="P14">
    <cfRule type="cellIs" dxfId="2" priority="296" operator="greaterThan">
      <formula>0</formula>
    </cfRule>
  </conditionalFormatting>
  <conditionalFormatting sqref="P15">
    <cfRule type="cellIs" dxfId="2" priority="297" operator="greaterThan">
      <formula>0</formula>
    </cfRule>
  </conditionalFormatting>
  <conditionalFormatting sqref="P16">
    <cfRule type="cellIs" dxfId="2" priority="298" operator="greaterThan">
      <formula>0</formula>
    </cfRule>
  </conditionalFormatting>
  <conditionalFormatting sqref="P17">
    <cfRule type="cellIs" dxfId="2" priority="299" operator="greaterThan">
      <formula>0</formula>
    </cfRule>
  </conditionalFormatting>
  <conditionalFormatting sqref="P18">
    <cfRule type="cellIs" dxfId="2" priority="300" operator="greaterThan">
      <formula>0</formula>
    </cfRule>
  </conditionalFormatting>
  <conditionalFormatting sqref="P19">
    <cfRule type="cellIs" dxfId="2" priority="301" operator="greaterThan">
      <formula>0</formula>
    </cfRule>
  </conditionalFormatting>
  <conditionalFormatting sqref="P20">
    <cfRule type="cellIs" dxfId="2" priority="302" operator="greaterThan">
      <formula>0</formula>
    </cfRule>
  </conditionalFormatting>
  <conditionalFormatting sqref="P21">
    <cfRule type="cellIs" dxfId="2" priority="303" operator="greaterThan">
      <formula>0</formula>
    </cfRule>
  </conditionalFormatting>
  <conditionalFormatting sqref="P22">
    <cfRule type="cellIs" dxfId="2" priority="304" operator="greaterThan">
      <formula>0</formula>
    </cfRule>
  </conditionalFormatting>
  <conditionalFormatting sqref="P23">
    <cfRule type="cellIs" dxfId="2" priority="305" operator="greaterThan">
      <formula>0</formula>
    </cfRule>
  </conditionalFormatting>
  <conditionalFormatting sqref="P24">
    <cfRule type="cellIs" dxfId="2" priority="306" operator="greaterThan">
      <formula>0</formula>
    </cfRule>
  </conditionalFormatting>
  <conditionalFormatting sqref="P25">
    <cfRule type="cellIs" dxfId="2" priority="307" operator="greaterThan">
      <formula>0</formula>
    </cfRule>
  </conditionalFormatting>
  <conditionalFormatting sqref="P26">
    <cfRule type="cellIs" dxfId="2" priority="308" operator="greaterThan">
      <formula>0</formula>
    </cfRule>
  </conditionalFormatting>
  <conditionalFormatting sqref="P27">
    <cfRule type="cellIs" dxfId="2" priority="309" operator="greaterThan">
      <formula>0</formula>
    </cfRule>
  </conditionalFormatting>
  <conditionalFormatting sqref="P28">
    <cfRule type="cellIs" dxfId="2" priority="310" operator="greaterThan">
      <formula>0</formula>
    </cfRule>
  </conditionalFormatting>
  <conditionalFormatting sqref="P29">
    <cfRule type="cellIs" dxfId="2" priority="311" operator="greaterThan">
      <formula>0</formula>
    </cfRule>
  </conditionalFormatting>
  <conditionalFormatting sqref="P30">
    <cfRule type="cellIs" dxfId="2" priority="312" operator="greaterThan">
      <formula>0</formula>
    </cfRule>
  </conditionalFormatting>
  <conditionalFormatting sqref="P31">
    <cfRule type="cellIs" dxfId="2" priority="313" operator="greaterThan">
      <formula>0</formula>
    </cfRule>
  </conditionalFormatting>
  <conditionalFormatting sqref="P32">
    <cfRule type="cellIs" dxfId="2" priority="314" operator="greaterThan">
      <formula>0</formula>
    </cfRule>
  </conditionalFormatting>
  <conditionalFormatting sqref="P33">
    <cfRule type="cellIs" dxfId="2" priority="315" operator="greaterThan">
      <formula>0</formula>
    </cfRule>
  </conditionalFormatting>
  <conditionalFormatting sqref="P34">
    <cfRule type="cellIs" dxfId="2" priority="316" operator="greaterThan">
      <formula>0</formula>
    </cfRule>
  </conditionalFormatting>
  <conditionalFormatting sqref="P35">
    <cfRule type="cellIs" dxfId="2" priority="317" operator="greaterThan">
      <formula>0</formula>
    </cfRule>
  </conditionalFormatting>
  <conditionalFormatting sqref="P36">
    <cfRule type="cellIs" dxfId="2" priority="318" operator="greaterThan">
      <formula>0</formula>
    </cfRule>
  </conditionalFormatting>
  <conditionalFormatting sqref="P37">
    <cfRule type="cellIs" dxfId="2" priority="319" operator="greaterThan">
      <formula>0</formula>
    </cfRule>
  </conditionalFormatting>
  <conditionalFormatting sqref="P38">
    <cfRule type="cellIs" dxfId="2" priority="320" operator="greaterThan">
      <formula>0</formula>
    </cfRule>
  </conditionalFormatting>
  <conditionalFormatting sqref="P39">
    <cfRule type="cellIs" dxfId="2" priority="321" operator="greaterThan">
      <formula>0</formula>
    </cfRule>
  </conditionalFormatting>
  <conditionalFormatting sqref="P40">
    <cfRule type="cellIs" dxfId="2" priority="322" operator="greaterThan">
      <formula>0</formula>
    </cfRule>
  </conditionalFormatting>
  <conditionalFormatting sqref="P41">
    <cfRule type="cellIs" dxfId="2" priority="323" operator="greaterThan">
      <formula>0</formula>
    </cfRule>
  </conditionalFormatting>
  <conditionalFormatting sqref="P42">
    <cfRule type="cellIs" dxfId="2" priority="324" operator="greaterThan">
      <formula>0</formula>
    </cfRule>
  </conditionalFormatting>
  <conditionalFormatting sqref="P43">
    <cfRule type="cellIs" dxfId="2" priority="325" operator="greaterThan">
      <formula>0</formula>
    </cfRule>
  </conditionalFormatting>
  <conditionalFormatting sqref="P44">
    <cfRule type="cellIs" dxfId="2" priority="326" operator="greaterThan">
      <formula>0</formula>
    </cfRule>
  </conditionalFormatting>
  <conditionalFormatting sqref="P45">
    <cfRule type="cellIs" dxfId="2" priority="327" operator="greaterThan">
      <formula>0</formula>
    </cfRule>
  </conditionalFormatting>
  <conditionalFormatting sqref="P46">
    <cfRule type="cellIs" dxfId="2" priority="328" operator="greaterThan">
      <formula>0</formula>
    </cfRule>
  </conditionalFormatting>
  <conditionalFormatting sqref="P47">
    <cfRule type="cellIs" dxfId="2" priority="329" operator="greaterThan">
      <formula>0</formula>
    </cfRule>
  </conditionalFormatting>
  <conditionalFormatting sqref="P48">
    <cfRule type="cellIs" dxfId="2" priority="330" operator="greaterThan">
      <formula>0</formula>
    </cfRule>
  </conditionalFormatting>
  <conditionalFormatting sqref="P49">
    <cfRule type="cellIs" dxfId="2" priority="331" operator="greaterThan">
      <formula>0</formula>
    </cfRule>
  </conditionalFormatting>
  <conditionalFormatting sqref="P50">
    <cfRule type="cellIs" dxfId="2" priority="332" operator="greaterThan">
      <formula>0</formula>
    </cfRule>
  </conditionalFormatting>
  <conditionalFormatting sqref="P51">
    <cfRule type="cellIs" dxfId="2" priority="333" operator="greaterThan">
      <formula>0</formula>
    </cfRule>
  </conditionalFormatting>
  <conditionalFormatting sqref="P52">
    <cfRule type="cellIs" dxfId="2" priority="334" operator="greaterThan">
      <formula>0</formula>
    </cfRule>
  </conditionalFormatting>
  <conditionalFormatting sqref="P53">
    <cfRule type="cellIs" dxfId="2" priority="335" operator="greaterThan">
      <formula>0</formula>
    </cfRule>
  </conditionalFormatting>
  <conditionalFormatting sqref="P54">
    <cfRule type="cellIs" dxfId="2" priority="336" operator="greaterThan">
      <formula>0</formula>
    </cfRule>
  </conditionalFormatting>
  <conditionalFormatting sqref="P55">
    <cfRule type="cellIs" dxfId="2" priority="337" operator="greaterThan">
      <formula>0</formula>
    </cfRule>
  </conditionalFormatting>
  <conditionalFormatting sqref="P56">
    <cfRule type="cellIs" dxfId="2" priority="338" operator="greaterThan">
      <formula>0</formula>
    </cfRule>
  </conditionalFormatting>
  <conditionalFormatting sqref="P57">
    <cfRule type="cellIs" dxfId="2" priority="339" operator="greaterThan">
      <formula>0</formula>
    </cfRule>
  </conditionalFormatting>
  <conditionalFormatting sqref="P58">
    <cfRule type="cellIs" dxfId="2" priority="340" operator="greaterThan">
      <formula>0</formula>
    </cfRule>
  </conditionalFormatting>
  <conditionalFormatting sqref="P59">
    <cfRule type="cellIs" dxfId="2" priority="341" operator="greaterThan">
      <formula>0</formula>
    </cfRule>
  </conditionalFormatting>
  <conditionalFormatting sqref="P60">
    <cfRule type="cellIs" dxfId="2" priority="342" operator="greaterThan">
      <formula>0</formula>
    </cfRule>
  </conditionalFormatting>
  <conditionalFormatting sqref="P61">
    <cfRule type="cellIs" dxfId="2" priority="343" operator="greaterThan">
      <formula>0</formula>
    </cfRule>
  </conditionalFormatting>
  <conditionalFormatting sqref="P62">
    <cfRule type="cellIs" dxfId="2" priority="344" operator="greaterThan">
      <formula>0</formula>
    </cfRule>
  </conditionalFormatting>
  <conditionalFormatting sqref="P63">
    <cfRule type="cellIs" dxfId="2" priority="345" operator="greaterThan">
      <formula>0</formula>
    </cfRule>
  </conditionalFormatting>
  <conditionalFormatting sqref="P64">
    <cfRule type="cellIs" dxfId="2" priority="346" operator="greaterThan">
      <formula>0</formula>
    </cfRule>
  </conditionalFormatting>
  <conditionalFormatting sqref="P65">
    <cfRule type="cellIs" dxfId="2" priority="347" operator="greaterThan">
      <formula>0</formula>
    </cfRule>
  </conditionalFormatting>
  <conditionalFormatting sqref="P66">
    <cfRule type="cellIs" dxfId="2" priority="348" operator="greaterThan">
      <formula>0</formula>
    </cfRule>
  </conditionalFormatting>
  <conditionalFormatting sqref="P67">
    <cfRule type="cellIs" dxfId="2" priority="349" operator="greaterThan">
      <formula>0</formula>
    </cfRule>
  </conditionalFormatting>
  <conditionalFormatting sqref="P68">
    <cfRule type="cellIs" dxfId="2" priority="350" operator="greaterThan">
      <formula>0</formula>
    </cfRule>
  </conditionalFormatting>
  <conditionalFormatting sqref="P69">
    <cfRule type="cellIs" dxfId="2" priority="351" operator="greaterThan">
      <formula>0</formula>
    </cfRule>
  </conditionalFormatting>
  <conditionalFormatting sqref="P70">
    <cfRule type="cellIs" dxfId="2" priority="352" operator="greaterThan">
      <formula>0</formula>
    </cfRule>
  </conditionalFormatting>
  <conditionalFormatting sqref="P71">
    <cfRule type="cellIs" dxfId="2" priority="353" operator="greaterThan">
      <formula>0</formula>
    </cfRule>
  </conditionalFormatting>
  <conditionalFormatting sqref="P72">
    <cfRule type="cellIs" dxfId="2" priority="354" operator="greaterThan">
      <formula>0</formula>
    </cfRule>
  </conditionalFormatting>
  <conditionalFormatting sqref="P73">
    <cfRule type="cellIs" dxfId="2" priority="355" operator="greaterThan">
      <formula>0</formula>
    </cfRule>
  </conditionalFormatting>
  <conditionalFormatting sqref="P74">
    <cfRule type="cellIs" dxfId="2" priority="356" operator="greaterThan">
      <formula>0</formula>
    </cfRule>
  </conditionalFormatting>
  <conditionalFormatting sqref="P75">
    <cfRule type="cellIs" dxfId="2" priority="357" operator="greaterThan">
      <formula>0</formula>
    </cfRule>
  </conditionalFormatting>
  <conditionalFormatting sqref="P76">
    <cfRule type="cellIs" dxfId="2" priority="358" operator="greaterThan">
      <formula>0</formula>
    </cfRule>
  </conditionalFormatting>
  <conditionalFormatting sqref="P77">
    <cfRule type="cellIs" dxfId="2" priority="359" operator="greaterThan">
      <formula>0</formula>
    </cfRule>
  </conditionalFormatting>
  <conditionalFormatting sqref="P78">
    <cfRule type="cellIs" dxfId="2" priority="360" operator="greaterThan">
      <formula>0</formula>
    </cfRule>
  </conditionalFormatting>
  <conditionalFormatting sqref="P79">
    <cfRule type="cellIs" dxfId="2" priority="361" operator="greaterThan">
      <formula>0</formula>
    </cfRule>
  </conditionalFormatting>
  <conditionalFormatting sqref="P80">
    <cfRule type="cellIs" dxfId="2" priority="362" operator="greaterThan">
      <formula>0</formula>
    </cfRule>
  </conditionalFormatting>
  <conditionalFormatting sqref="P81">
    <cfRule type="cellIs" dxfId="2" priority="363" operator="greaterThan">
      <formula>0</formula>
    </cfRule>
  </conditionalFormatting>
  <conditionalFormatting sqref="P82">
    <cfRule type="cellIs" dxfId="2" priority="364" operator="greaterThan">
      <formula>0</formula>
    </cfRule>
  </conditionalFormatting>
  <conditionalFormatting sqref="P83">
    <cfRule type="cellIs" dxfId="2" priority="365" operator="greaterThan">
      <formula>0</formula>
    </cfRule>
  </conditionalFormatting>
  <conditionalFormatting sqref="P84">
    <cfRule type="cellIs" dxfId="2" priority="366" operator="greaterThan">
      <formula>0</formula>
    </cfRule>
  </conditionalFormatting>
  <conditionalFormatting sqref="P85">
    <cfRule type="cellIs" dxfId="2" priority="367" operator="greaterThan">
      <formula>0</formula>
    </cfRule>
  </conditionalFormatting>
  <conditionalFormatting sqref="P86">
    <cfRule type="cellIs" dxfId="2" priority="368" operator="greaterThan">
      <formula>0</formula>
    </cfRule>
  </conditionalFormatting>
  <conditionalFormatting sqref="P87">
    <cfRule type="cellIs" dxfId="2" priority="369" operator="greaterThan">
      <formula>0</formula>
    </cfRule>
  </conditionalFormatting>
  <conditionalFormatting sqref="P88">
    <cfRule type="cellIs" dxfId="2" priority="370" operator="greaterThan">
      <formula>0</formula>
    </cfRule>
  </conditionalFormatting>
  <conditionalFormatting sqref="P89">
    <cfRule type="cellIs" dxfId="2" priority="371" operator="greaterThan">
      <formula>0</formula>
    </cfRule>
  </conditionalFormatting>
  <conditionalFormatting sqref="P90">
    <cfRule type="cellIs" dxfId="2" priority="372" operator="greaterThan">
      <formula>0</formula>
    </cfRule>
  </conditionalFormatting>
  <conditionalFormatting sqref="P91">
    <cfRule type="cellIs" dxfId="2" priority="373" operator="greaterThan">
      <formula>0</formula>
    </cfRule>
  </conditionalFormatting>
  <conditionalFormatting sqref="P92">
    <cfRule type="cellIs" dxfId="2" priority="374" operator="greaterThan">
      <formula>0</formula>
    </cfRule>
  </conditionalFormatting>
  <conditionalFormatting sqref="P93">
    <cfRule type="cellIs" dxfId="2" priority="375" operator="greaterThan">
      <formula>0</formula>
    </cfRule>
  </conditionalFormatting>
  <conditionalFormatting sqref="P94">
    <cfRule type="cellIs" dxfId="2" priority="376" operator="greaterThan">
      <formula>0</formula>
    </cfRule>
  </conditionalFormatting>
  <conditionalFormatting sqref="P95">
    <cfRule type="cellIs" dxfId="2" priority="377" operator="greaterThan">
      <formula>0</formula>
    </cfRule>
  </conditionalFormatting>
  <conditionalFormatting sqref="P96">
    <cfRule type="cellIs" dxfId="2" priority="378" operator="greaterThan">
      <formula>0</formula>
    </cfRule>
  </conditionalFormatting>
  <conditionalFormatting sqref="P97">
    <cfRule type="cellIs" dxfId="2" priority="379" operator="greaterThan">
      <formula>0</formula>
    </cfRule>
  </conditionalFormatting>
  <conditionalFormatting sqref="P98">
    <cfRule type="cellIs" dxfId="2" priority="380" operator="greaterThan">
      <formula>0</formula>
    </cfRule>
  </conditionalFormatting>
  <conditionalFormatting sqref="P99">
    <cfRule type="cellIs" dxfId="2" priority="381" operator="greaterThan">
      <formula>0</formula>
    </cfRule>
  </conditionalFormatting>
  <conditionalFormatting sqref="P100">
    <cfRule type="cellIs" dxfId="2" priority="382" operator="greaterThan">
      <formula>0</formula>
    </cfRule>
  </conditionalFormatting>
  <conditionalFormatting sqref="P101">
    <cfRule type="cellIs" dxfId="2" priority="383" operator="greaterThan">
      <formula>0</formula>
    </cfRule>
  </conditionalFormatting>
  <conditionalFormatting sqref="P102">
    <cfRule type="cellIs" dxfId="2" priority="384" operator="greaterThan">
      <formula>0</formula>
    </cfRule>
  </conditionalFormatting>
  <conditionalFormatting sqref="P103">
    <cfRule type="cellIs" dxfId="2" priority="385" operator="greaterThan">
      <formula>0</formula>
    </cfRule>
  </conditionalFormatting>
  <conditionalFormatting sqref="P104">
    <cfRule type="cellIs" dxfId="2" priority="386" operator="greaterThan">
      <formula>0</formula>
    </cfRule>
  </conditionalFormatting>
  <conditionalFormatting sqref="Q8">
    <cfRule type="cellIs" dxfId="3" priority="387" operator="greaterThan">
      <formula>0</formula>
    </cfRule>
  </conditionalFormatting>
  <conditionalFormatting sqref="Q9">
    <cfRule type="cellIs" dxfId="3" priority="388" operator="greaterThan">
      <formula>0</formula>
    </cfRule>
  </conditionalFormatting>
  <conditionalFormatting sqref="Q10">
    <cfRule type="cellIs" dxfId="3" priority="389" operator="greaterThan">
      <formula>0</formula>
    </cfRule>
  </conditionalFormatting>
  <conditionalFormatting sqref="Q11">
    <cfRule type="cellIs" dxfId="3" priority="390" operator="greaterThan">
      <formula>0</formula>
    </cfRule>
  </conditionalFormatting>
  <conditionalFormatting sqref="Q12">
    <cfRule type="cellIs" dxfId="3" priority="391" operator="greaterThan">
      <formula>0</formula>
    </cfRule>
  </conditionalFormatting>
  <conditionalFormatting sqref="Q13">
    <cfRule type="cellIs" dxfId="3" priority="392" operator="greaterThan">
      <formula>0</formula>
    </cfRule>
  </conditionalFormatting>
  <conditionalFormatting sqref="Q14">
    <cfRule type="cellIs" dxfId="3" priority="393" operator="greaterThan">
      <formula>0</formula>
    </cfRule>
  </conditionalFormatting>
  <conditionalFormatting sqref="Q15">
    <cfRule type="cellIs" dxfId="3" priority="394" operator="greaterThan">
      <formula>0</formula>
    </cfRule>
  </conditionalFormatting>
  <conditionalFormatting sqref="Q16">
    <cfRule type="cellIs" dxfId="3" priority="395" operator="greaterThan">
      <formula>0</formula>
    </cfRule>
  </conditionalFormatting>
  <conditionalFormatting sqref="Q17">
    <cfRule type="cellIs" dxfId="3" priority="396" operator="greaterThan">
      <formula>0</formula>
    </cfRule>
  </conditionalFormatting>
  <conditionalFormatting sqref="Q18">
    <cfRule type="cellIs" dxfId="3" priority="397" operator="greaterThan">
      <formula>0</formula>
    </cfRule>
  </conditionalFormatting>
  <conditionalFormatting sqref="Q19">
    <cfRule type="cellIs" dxfId="3" priority="398" operator="greaterThan">
      <formula>0</formula>
    </cfRule>
  </conditionalFormatting>
  <conditionalFormatting sqref="Q20">
    <cfRule type="cellIs" dxfId="3" priority="399" operator="greaterThan">
      <formula>0</formula>
    </cfRule>
  </conditionalFormatting>
  <conditionalFormatting sqref="Q21">
    <cfRule type="cellIs" dxfId="3" priority="400" operator="greaterThan">
      <formula>0</formula>
    </cfRule>
  </conditionalFormatting>
  <conditionalFormatting sqref="Q22">
    <cfRule type="cellIs" dxfId="3" priority="401" operator="greaterThan">
      <formula>0</formula>
    </cfRule>
  </conditionalFormatting>
  <conditionalFormatting sqref="Q23">
    <cfRule type="cellIs" dxfId="3" priority="402" operator="greaterThan">
      <formula>0</formula>
    </cfRule>
  </conditionalFormatting>
  <conditionalFormatting sqref="Q24">
    <cfRule type="cellIs" dxfId="3" priority="403" operator="greaterThan">
      <formula>0</formula>
    </cfRule>
  </conditionalFormatting>
  <conditionalFormatting sqref="Q25">
    <cfRule type="cellIs" dxfId="3" priority="404" operator="greaterThan">
      <formula>0</formula>
    </cfRule>
  </conditionalFormatting>
  <conditionalFormatting sqref="Q26">
    <cfRule type="cellIs" dxfId="3" priority="405" operator="greaterThan">
      <formula>0</formula>
    </cfRule>
  </conditionalFormatting>
  <conditionalFormatting sqref="Q27">
    <cfRule type="cellIs" dxfId="3" priority="406" operator="greaterThan">
      <formula>0</formula>
    </cfRule>
  </conditionalFormatting>
  <conditionalFormatting sqref="Q28">
    <cfRule type="cellIs" dxfId="3" priority="407" operator="greaterThan">
      <formula>0</formula>
    </cfRule>
  </conditionalFormatting>
  <conditionalFormatting sqref="Q29">
    <cfRule type="cellIs" dxfId="3" priority="408" operator="greaterThan">
      <formula>0</formula>
    </cfRule>
  </conditionalFormatting>
  <conditionalFormatting sqref="Q30">
    <cfRule type="cellIs" dxfId="3" priority="409" operator="greaterThan">
      <formula>0</formula>
    </cfRule>
  </conditionalFormatting>
  <conditionalFormatting sqref="Q31">
    <cfRule type="cellIs" dxfId="3" priority="410" operator="greaterThan">
      <formula>0</formula>
    </cfRule>
  </conditionalFormatting>
  <conditionalFormatting sqref="Q32">
    <cfRule type="cellIs" dxfId="3" priority="411" operator="greaterThan">
      <formula>0</formula>
    </cfRule>
  </conditionalFormatting>
  <conditionalFormatting sqref="Q33">
    <cfRule type="cellIs" dxfId="3" priority="412" operator="greaterThan">
      <formula>0</formula>
    </cfRule>
  </conditionalFormatting>
  <conditionalFormatting sqref="Q34">
    <cfRule type="cellIs" dxfId="3" priority="413" operator="greaterThan">
      <formula>0</formula>
    </cfRule>
  </conditionalFormatting>
  <conditionalFormatting sqref="Q35">
    <cfRule type="cellIs" dxfId="3" priority="414" operator="greaterThan">
      <formula>0</formula>
    </cfRule>
  </conditionalFormatting>
  <conditionalFormatting sqref="Q36">
    <cfRule type="cellIs" dxfId="3" priority="415" operator="greaterThan">
      <formula>0</formula>
    </cfRule>
  </conditionalFormatting>
  <conditionalFormatting sqref="Q37">
    <cfRule type="cellIs" dxfId="3" priority="416" operator="greaterThan">
      <formula>0</formula>
    </cfRule>
  </conditionalFormatting>
  <conditionalFormatting sqref="Q38">
    <cfRule type="cellIs" dxfId="3" priority="417" operator="greaterThan">
      <formula>0</formula>
    </cfRule>
  </conditionalFormatting>
  <conditionalFormatting sqref="Q39">
    <cfRule type="cellIs" dxfId="3" priority="418" operator="greaterThan">
      <formula>0</formula>
    </cfRule>
  </conditionalFormatting>
  <conditionalFormatting sqref="Q40">
    <cfRule type="cellIs" dxfId="3" priority="419" operator="greaterThan">
      <formula>0</formula>
    </cfRule>
  </conditionalFormatting>
  <conditionalFormatting sqref="Q41">
    <cfRule type="cellIs" dxfId="3" priority="420" operator="greaterThan">
      <formula>0</formula>
    </cfRule>
  </conditionalFormatting>
  <conditionalFormatting sqref="Q42">
    <cfRule type="cellIs" dxfId="3" priority="421" operator="greaterThan">
      <formula>0</formula>
    </cfRule>
  </conditionalFormatting>
  <conditionalFormatting sqref="Q43">
    <cfRule type="cellIs" dxfId="3" priority="422" operator="greaterThan">
      <formula>0</formula>
    </cfRule>
  </conditionalFormatting>
  <conditionalFormatting sqref="Q44">
    <cfRule type="cellIs" dxfId="3" priority="423" operator="greaterThan">
      <formula>0</formula>
    </cfRule>
  </conditionalFormatting>
  <conditionalFormatting sqref="Q45">
    <cfRule type="cellIs" dxfId="3" priority="424" operator="greaterThan">
      <formula>0</formula>
    </cfRule>
  </conditionalFormatting>
  <conditionalFormatting sqref="Q46">
    <cfRule type="cellIs" dxfId="3" priority="425" operator="greaterThan">
      <formula>0</formula>
    </cfRule>
  </conditionalFormatting>
  <conditionalFormatting sqref="Q47">
    <cfRule type="cellIs" dxfId="3" priority="426" operator="greaterThan">
      <formula>0</formula>
    </cfRule>
  </conditionalFormatting>
  <conditionalFormatting sqref="Q48">
    <cfRule type="cellIs" dxfId="3" priority="427" operator="greaterThan">
      <formula>0</formula>
    </cfRule>
  </conditionalFormatting>
  <conditionalFormatting sqref="Q49">
    <cfRule type="cellIs" dxfId="3" priority="428" operator="greaterThan">
      <formula>0</formula>
    </cfRule>
  </conditionalFormatting>
  <conditionalFormatting sqref="Q50">
    <cfRule type="cellIs" dxfId="3" priority="429" operator="greaterThan">
      <formula>0</formula>
    </cfRule>
  </conditionalFormatting>
  <conditionalFormatting sqref="Q51">
    <cfRule type="cellIs" dxfId="3" priority="430" operator="greaterThan">
      <formula>0</formula>
    </cfRule>
  </conditionalFormatting>
  <conditionalFormatting sqref="Q52">
    <cfRule type="cellIs" dxfId="3" priority="431" operator="greaterThan">
      <formula>0</formula>
    </cfRule>
  </conditionalFormatting>
  <conditionalFormatting sqref="Q53">
    <cfRule type="cellIs" dxfId="3" priority="432" operator="greaterThan">
      <formula>0</formula>
    </cfRule>
  </conditionalFormatting>
  <conditionalFormatting sqref="Q54">
    <cfRule type="cellIs" dxfId="3" priority="433" operator="greaterThan">
      <formula>0</formula>
    </cfRule>
  </conditionalFormatting>
  <conditionalFormatting sqref="Q55">
    <cfRule type="cellIs" dxfId="3" priority="434" operator="greaterThan">
      <formula>0</formula>
    </cfRule>
  </conditionalFormatting>
  <conditionalFormatting sqref="Q56">
    <cfRule type="cellIs" dxfId="3" priority="435" operator="greaterThan">
      <formula>0</formula>
    </cfRule>
  </conditionalFormatting>
  <conditionalFormatting sqref="Q57">
    <cfRule type="cellIs" dxfId="3" priority="436" operator="greaterThan">
      <formula>0</formula>
    </cfRule>
  </conditionalFormatting>
  <conditionalFormatting sqref="Q58">
    <cfRule type="cellIs" dxfId="3" priority="437" operator="greaterThan">
      <formula>0</formula>
    </cfRule>
  </conditionalFormatting>
  <conditionalFormatting sqref="Q59">
    <cfRule type="cellIs" dxfId="3" priority="438" operator="greaterThan">
      <formula>0</formula>
    </cfRule>
  </conditionalFormatting>
  <conditionalFormatting sqref="Q60">
    <cfRule type="cellIs" dxfId="3" priority="439" operator="greaterThan">
      <formula>0</formula>
    </cfRule>
  </conditionalFormatting>
  <conditionalFormatting sqref="Q61">
    <cfRule type="cellIs" dxfId="3" priority="440" operator="greaterThan">
      <formula>0</formula>
    </cfRule>
  </conditionalFormatting>
  <conditionalFormatting sqref="Q62">
    <cfRule type="cellIs" dxfId="3" priority="441" operator="greaterThan">
      <formula>0</formula>
    </cfRule>
  </conditionalFormatting>
  <conditionalFormatting sqref="Q63">
    <cfRule type="cellIs" dxfId="3" priority="442" operator="greaterThan">
      <formula>0</formula>
    </cfRule>
  </conditionalFormatting>
  <conditionalFormatting sqref="Q64">
    <cfRule type="cellIs" dxfId="3" priority="443" operator="greaterThan">
      <formula>0</formula>
    </cfRule>
  </conditionalFormatting>
  <conditionalFormatting sqref="Q65">
    <cfRule type="cellIs" dxfId="3" priority="444" operator="greaterThan">
      <formula>0</formula>
    </cfRule>
  </conditionalFormatting>
  <conditionalFormatting sqref="Q66">
    <cfRule type="cellIs" dxfId="3" priority="445" operator="greaterThan">
      <formula>0</formula>
    </cfRule>
  </conditionalFormatting>
  <conditionalFormatting sqref="Q67">
    <cfRule type="cellIs" dxfId="3" priority="446" operator="greaterThan">
      <formula>0</formula>
    </cfRule>
  </conditionalFormatting>
  <conditionalFormatting sqref="Q68">
    <cfRule type="cellIs" dxfId="3" priority="447" operator="greaterThan">
      <formula>0</formula>
    </cfRule>
  </conditionalFormatting>
  <conditionalFormatting sqref="Q69">
    <cfRule type="cellIs" dxfId="3" priority="448" operator="greaterThan">
      <formula>0</formula>
    </cfRule>
  </conditionalFormatting>
  <conditionalFormatting sqref="Q70">
    <cfRule type="cellIs" dxfId="3" priority="449" operator="greaterThan">
      <formula>0</formula>
    </cfRule>
  </conditionalFormatting>
  <conditionalFormatting sqref="Q71">
    <cfRule type="cellIs" dxfId="3" priority="450" operator="greaterThan">
      <formula>0</formula>
    </cfRule>
  </conditionalFormatting>
  <conditionalFormatting sqref="Q72">
    <cfRule type="cellIs" dxfId="3" priority="451" operator="greaterThan">
      <formula>0</formula>
    </cfRule>
  </conditionalFormatting>
  <conditionalFormatting sqref="Q73">
    <cfRule type="cellIs" dxfId="3" priority="452" operator="greaterThan">
      <formula>0</formula>
    </cfRule>
  </conditionalFormatting>
  <conditionalFormatting sqref="Q74">
    <cfRule type="cellIs" dxfId="3" priority="453" operator="greaterThan">
      <formula>0</formula>
    </cfRule>
  </conditionalFormatting>
  <conditionalFormatting sqref="Q75">
    <cfRule type="cellIs" dxfId="3" priority="454" operator="greaterThan">
      <formula>0</formula>
    </cfRule>
  </conditionalFormatting>
  <conditionalFormatting sqref="Q76">
    <cfRule type="cellIs" dxfId="3" priority="455" operator="greaterThan">
      <formula>0</formula>
    </cfRule>
  </conditionalFormatting>
  <conditionalFormatting sqref="Q77">
    <cfRule type="cellIs" dxfId="3" priority="456" operator="greaterThan">
      <formula>0</formula>
    </cfRule>
  </conditionalFormatting>
  <conditionalFormatting sqref="Q78">
    <cfRule type="cellIs" dxfId="3" priority="457" operator="greaterThan">
      <formula>0</formula>
    </cfRule>
  </conditionalFormatting>
  <conditionalFormatting sqref="Q79">
    <cfRule type="cellIs" dxfId="3" priority="458" operator="greaterThan">
      <formula>0</formula>
    </cfRule>
  </conditionalFormatting>
  <conditionalFormatting sqref="Q80">
    <cfRule type="cellIs" dxfId="3" priority="459" operator="greaterThan">
      <formula>0</formula>
    </cfRule>
  </conditionalFormatting>
  <conditionalFormatting sqref="Q81">
    <cfRule type="cellIs" dxfId="3" priority="460" operator="greaterThan">
      <formula>0</formula>
    </cfRule>
  </conditionalFormatting>
  <conditionalFormatting sqref="Q82">
    <cfRule type="cellIs" dxfId="3" priority="461" operator="greaterThan">
      <formula>0</formula>
    </cfRule>
  </conditionalFormatting>
  <conditionalFormatting sqref="Q83">
    <cfRule type="cellIs" dxfId="3" priority="462" operator="greaterThan">
      <formula>0</formula>
    </cfRule>
  </conditionalFormatting>
  <conditionalFormatting sqref="Q84">
    <cfRule type="cellIs" dxfId="3" priority="463" operator="greaterThan">
      <formula>0</formula>
    </cfRule>
  </conditionalFormatting>
  <conditionalFormatting sqref="Q85">
    <cfRule type="cellIs" dxfId="3" priority="464" operator="greaterThan">
      <formula>0</formula>
    </cfRule>
  </conditionalFormatting>
  <conditionalFormatting sqref="Q86">
    <cfRule type="cellIs" dxfId="3" priority="465" operator="greaterThan">
      <formula>0</formula>
    </cfRule>
  </conditionalFormatting>
  <conditionalFormatting sqref="Q87">
    <cfRule type="cellIs" dxfId="3" priority="466" operator="greaterThan">
      <formula>0</formula>
    </cfRule>
  </conditionalFormatting>
  <conditionalFormatting sqref="Q88">
    <cfRule type="cellIs" dxfId="3" priority="467" operator="greaterThan">
      <formula>0</formula>
    </cfRule>
  </conditionalFormatting>
  <conditionalFormatting sqref="Q89">
    <cfRule type="cellIs" dxfId="3" priority="468" operator="greaterThan">
      <formula>0</formula>
    </cfRule>
  </conditionalFormatting>
  <conditionalFormatting sqref="Q90">
    <cfRule type="cellIs" dxfId="3" priority="469" operator="greaterThan">
      <formula>0</formula>
    </cfRule>
  </conditionalFormatting>
  <conditionalFormatting sqref="Q91">
    <cfRule type="cellIs" dxfId="3" priority="470" operator="greaterThan">
      <formula>0</formula>
    </cfRule>
  </conditionalFormatting>
  <conditionalFormatting sqref="Q92">
    <cfRule type="cellIs" dxfId="3" priority="471" operator="greaterThan">
      <formula>0</formula>
    </cfRule>
  </conditionalFormatting>
  <conditionalFormatting sqref="Q93">
    <cfRule type="cellIs" dxfId="3" priority="472" operator="greaterThan">
      <formula>0</formula>
    </cfRule>
  </conditionalFormatting>
  <conditionalFormatting sqref="Q94">
    <cfRule type="cellIs" dxfId="3" priority="473" operator="greaterThan">
      <formula>0</formula>
    </cfRule>
  </conditionalFormatting>
  <conditionalFormatting sqref="Q95">
    <cfRule type="cellIs" dxfId="3" priority="474" operator="greaterThan">
      <formula>0</formula>
    </cfRule>
  </conditionalFormatting>
  <conditionalFormatting sqref="Q96">
    <cfRule type="cellIs" dxfId="3" priority="475" operator="greaterThan">
      <formula>0</formula>
    </cfRule>
  </conditionalFormatting>
  <conditionalFormatting sqref="Q97">
    <cfRule type="cellIs" dxfId="3" priority="476" operator="greaterThan">
      <formula>0</formula>
    </cfRule>
  </conditionalFormatting>
  <conditionalFormatting sqref="Q98">
    <cfRule type="cellIs" dxfId="3" priority="477" operator="greaterThan">
      <formula>0</formula>
    </cfRule>
  </conditionalFormatting>
  <conditionalFormatting sqref="Q99">
    <cfRule type="cellIs" dxfId="3" priority="478" operator="greaterThan">
      <formula>0</formula>
    </cfRule>
  </conditionalFormatting>
  <conditionalFormatting sqref="Q100">
    <cfRule type="cellIs" dxfId="3" priority="479" operator="greaterThan">
      <formula>0</formula>
    </cfRule>
  </conditionalFormatting>
  <conditionalFormatting sqref="Q101">
    <cfRule type="cellIs" dxfId="3" priority="480" operator="greaterThan">
      <formula>0</formula>
    </cfRule>
  </conditionalFormatting>
  <conditionalFormatting sqref="Q102">
    <cfRule type="cellIs" dxfId="3" priority="481" operator="greaterThan">
      <formula>0</formula>
    </cfRule>
  </conditionalFormatting>
  <conditionalFormatting sqref="Q103">
    <cfRule type="cellIs" dxfId="3" priority="482" operator="greaterThan">
      <formula>0</formula>
    </cfRule>
  </conditionalFormatting>
  <conditionalFormatting sqref="R8">
    <cfRule type="cellIs" dxfId="3" priority="483" operator="greaterThan">
      <formula>0</formula>
    </cfRule>
  </conditionalFormatting>
  <conditionalFormatting sqref="R9">
    <cfRule type="cellIs" dxfId="3" priority="484" operator="greaterThan">
      <formula>0</formula>
    </cfRule>
  </conditionalFormatting>
  <conditionalFormatting sqref="R10">
    <cfRule type="cellIs" dxfId="3" priority="485" operator="greaterThan">
      <formula>0</formula>
    </cfRule>
  </conditionalFormatting>
  <conditionalFormatting sqref="R11">
    <cfRule type="cellIs" dxfId="3" priority="486" operator="greaterThan">
      <formula>0</formula>
    </cfRule>
  </conditionalFormatting>
  <conditionalFormatting sqref="R12">
    <cfRule type="cellIs" dxfId="3" priority="487" operator="greaterThan">
      <formula>0</formula>
    </cfRule>
  </conditionalFormatting>
  <conditionalFormatting sqref="R13">
    <cfRule type="cellIs" dxfId="3" priority="488" operator="greaterThan">
      <formula>0</formula>
    </cfRule>
  </conditionalFormatting>
  <conditionalFormatting sqref="R14">
    <cfRule type="cellIs" dxfId="3" priority="489" operator="greaterThan">
      <formula>0</formula>
    </cfRule>
  </conditionalFormatting>
  <conditionalFormatting sqref="R15">
    <cfRule type="cellIs" dxfId="3" priority="490" operator="greaterThan">
      <formula>0</formula>
    </cfRule>
  </conditionalFormatting>
  <conditionalFormatting sqref="R16">
    <cfRule type="cellIs" dxfId="3" priority="491" operator="greaterThan">
      <formula>0</formula>
    </cfRule>
  </conditionalFormatting>
  <conditionalFormatting sqref="R17">
    <cfRule type="cellIs" dxfId="3" priority="492" operator="greaterThan">
      <formula>0</formula>
    </cfRule>
  </conditionalFormatting>
  <conditionalFormatting sqref="R18">
    <cfRule type="cellIs" dxfId="3" priority="493" operator="greaterThan">
      <formula>0</formula>
    </cfRule>
  </conditionalFormatting>
  <conditionalFormatting sqref="R19">
    <cfRule type="cellIs" dxfId="3" priority="494" operator="greaterThan">
      <formula>0</formula>
    </cfRule>
  </conditionalFormatting>
  <conditionalFormatting sqref="R20">
    <cfRule type="cellIs" dxfId="3" priority="495" operator="greaterThan">
      <formula>0</formula>
    </cfRule>
  </conditionalFormatting>
  <conditionalFormatting sqref="R21">
    <cfRule type="cellIs" dxfId="3" priority="496" operator="greaterThan">
      <formula>0</formula>
    </cfRule>
  </conditionalFormatting>
  <conditionalFormatting sqref="R22">
    <cfRule type="cellIs" dxfId="3" priority="497" operator="greaterThan">
      <formula>0</formula>
    </cfRule>
  </conditionalFormatting>
  <conditionalFormatting sqref="R23">
    <cfRule type="cellIs" dxfId="3" priority="498" operator="greaterThan">
      <formula>0</formula>
    </cfRule>
  </conditionalFormatting>
  <conditionalFormatting sqref="R24">
    <cfRule type="cellIs" dxfId="3" priority="499" operator="greaterThan">
      <formula>0</formula>
    </cfRule>
  </conditionalFormatting>
  <conditionalFormatting sqref="R25">
    <cfRule type="cellIs" dxfId="3" priority="500" operator="greaterThan">
      <formula>0</formula>
    </cfRule>
  </conditionalFormatting>
  <conditionalFormatting sqref="R26">
    <cfRule type="cellIs" dxfId="3" priority="501" operator="greaterThan">
      <formula>0</formula>
    </cfRule>
  </conditionalFormatting>
  <conditionalFormatting sqref="R27">
    <cfRule type="cellIs" dxfId="3" priority="502" operator="greaterThan">
      <formula>0</formula>
    </cfRule>
  </conditionalFormatting>
  <conditionalFormatting sqref="R28">
    <cfRule type="cellIs" dxfId="3" priority="503" operator="greaterThan">
      <formula>0</formula>
    </cfRule>
  </conditionalFormatting>
  <conditionalFormatting sqref="R29">
    <cfRule type="cellIs" dxfId="3" priority="504" operator="greaterThan">
      <formula>0</formula>
    </cfRule>
  </conditionalFormatting>
  <conditionalFormatting sqref="R30">
    <cfRule type="cellIs" dxfId="3" priority="505" operator="greaterThan">
      <formula>0</formula>
    </cfRule>
  </conditionalFormatting>
  <conditionalFormatting sqref="R31">
    <cfRule type="cellIs" dxfId="3" priority="506" operator="greaterThan">
      <formula>0</formula>
    </cfRule>
  </conditionalFormatting>
  <conditionalFormatting sqref="R32">
    <cfRule type="cellIs" dxfId="3" priority="507" operator="greaterThan">
      <formula>0</formula>
    </cfRule>
  </conditionalFormatting>
  <conditionalFormatting sqref="R33">
    <cfRule type="cellIs" dxfId="3" priority="508" operator="greaterThan">
      <formula>0</formula>
    </cfRule>
  </conditionalFormatting>
  <conditionalFormatting sqref="R34">
    <cfRule type="cellIs" dxfId="3" priority="509" operator="greaterThan">
      <formula>0</formula>
    </cfRule>
  </conditionalFormatting>
  <conditionalFormatting sqref="R35">
    <cfRule type="cellIs" dxfId="3" priority="510" operator="greaterThan">
      <formula>0</formula>
    </cfRule>
  </conditionalFormatting>
  <conditionalFormatting sqref="R36">
    <cfRule type="cellIs" dxfId="3" priority="511" operator="greaterThan">
      <formula>0</formula>
    </cfRule>
  </conditionalFormatting>
  <conditionalFormatting sqref="R37">
    <cfRule type="cellIs" dxfId="3" priority="512" operator="greaterThan">
      <formula>0</formula>
    </cfRule>
  </conditionalFormatting>
  <conditionalFormatting sqref="R38">
    <cfRule type="cellIs" dxfId="3" priority="513" operator="greaterThan">
      <formula>0</formula>
    </cfRule>
  </conditionalFormatting>
  <conditionalFormatting sqref="R39">
    <cfRule type="cellIs" dxfId="3" priority="514" operator="greaterThan">
      <formula>0</formula>
    </cfRule>
  </conditionalFormatting>
  <conditionalFormatting sqref="R40">
    <cfRule type="cellIs" dxfId="3" priority="515" operator="greaterThan">
      <formula>0</formula>
    </cfRule>
  </conditionalFormatting>
  <conditionalFormatting sqref="R41">
    <cfRule type="cellIs" dxfId="3" priority="516" operator="greaterThan">
      <formula>0</formula>
    </cfRule>
  </conditionalFormatting>
  <conditionalFormatting sqref="R42">
    <cfRule type="cellIs" dxfId="3" priority="517" operator="greaterThan">
      <formula>0</formula>
    </cfRule>
  </conditionalFormatting>
  <conditionalFormatting sqref="R43">
    <cfRule type="cellIs" dxfId="3" priority="518" operator="greaterThan">
      <formula>0</formula>
    </cfRule>
  </conditionalFormatting>
  <conditionalFormatting sqref="R44">
    <cfRule type="cellIs" dxfId="3" priority="519" operator="greaterThan">
      <formula>0</formula>
    </cfRule>
  </conditionalFormatting>
  <conditionalFormatting sqref="R45">
    <cfRule type="cellIs" dxfId="3" priority="520" operator="greaterThan">
      <formula>0</formula>
    </cfRule>
  </conditionalFormatting>
  <conditionalFormatting sqref="R46">
    <cfRule type="cellIs" dxfId="3" priority="521" operator="greaterThan">
      <formula>0</formula>
    </cfRule>
  </conditionalFormatting>
  <conditionalFormatting sqref="R47">
    <cfRule type="cellIs" dxfId="3" priority="522" operator="greaterThan">
      <formula>0</formula>
    </cfRule>
  </conditionalFormatting>
  <conditionalFormatting sqref="R48">
    <cfRule type="cellIs" dxfId="3" priority="523" operator="greaterThan">
      <formula>0</formula>
    </cfRule>
  </conditionalFormatting>
  <conditionalFormatting sqref="R49">
    <cfRule type="cellIs" dxfId="3" priority="524" operator="greaterThan">
      <formula>0</formula>
    </cfRule>
  </conditionalFormatting>
  <conditionalFormatting sqref="R50">
    <cfRule type="cellIs" dxfId="3" priority="525" operator="greaterThan">
      <formula>0</formula>
    </cfRule>
  </conditionalFormatting>
  <conditionalFormatting sqref="R51">
    <cfRule type="cellIs" dxfId="3" priority="526" operator="greaterThan">
      <formula>0</formula>
    </cfRule>
  </conditionalFormatting>
  <conditionalFormatting sqref="R52">
    <cfRule type="cellIs" dxfId="3" priority="527" operator="greaterThan">
      <formula>0</formula>
    </cfRule>
  </conditionalFormatting>
  <conditionalFormatting sqref="R53">
    <cfRule type="cellIs" dxfId="3" priority="528" operator="greaterThan">
      <formula>0</formula>
    </cfRule>
  </conditionalFormatting>
  <conditionalFormatting sqref="R54">
    <cfRule type="cellIs" dxfId="3" priority="529" operator="greaterThan">
      <formula>0</formula>
    </cfRule>
  </conditionalFormatting>
  <conditionalFormatting sqref="R55">
    <cfRule type="cellIs" dxfId="3" priority="530" operator="greaterThan">
      <formula>0</formula>
    </cfRule>
  </conditionalFormatting>
  <conditionalFormatting sqref="R56">
    <cfRule type="cellIs" dxfId="3" priority="531" operator="greaterThan">
      <formula>0</formula>
    </cfRule>
  </conditionalFormatting>
  <conditionalFormatting sqref="R57">
    <cfRule type="cellIs" dxfId="3" priority="532" operator="greaterThan">
      <formula>0</formula>
    </cfRule>
  </conditionalFormatting>
  <conditionalFormatting sqref="R58">
    <cfRule type="cellIs" dxfId="3" priority="533" operator="greaterThan">
      <formula>0</formula>
    </cfRule>
  </conditionalFormatting>
  <conditionalFormatting sqref="R59">
    <cfRule type="cellIs" dxfId="3" priority="534" operator="greaterThan">
      <formula>0</formula>
    </cfRule>
  </conditionalFormatting>
  <conditionalFormatting sqref="R60">
    <cfRule type="cellIs" dxfId="3" priority="535" operator="greaterThan">
      <formula>0</formula>
    </cfRule>
  </conditionalFormatting>
  <conditionalFormatting sqref="R61">
    <cfRule type="cellIs" dxfId="3" priority="536" operator="greaterThan">
      <formula>0</formula>
    </cfRule>
  </conditionalFormatting>
  <conditionalFormatting sqref="R62">
    <cfRule type="cellIs" dxfId="3" priority="537" operator="greaterThan">
      <formula>0</formula>
    </cfRule>
  </conditionalFormatting>
  <conditionalFormatting sqref="R63">
    <cfRule type="cellIs" dxfId="3" priority="538" operator="greaterThan">
      <formula>0</formula>
    </cfRule>
  </conditionalFormatting>
  <conditionalFormatting sqref="R64">
    <cfRule type="cellIs" dxfId="3" priority="539" operator="greaterThan">
      <formula>0</formula>
    </cfRule>
  </conditionalFormatting>
  <conditionalFormatting sqref="R65">
    <cfRule type="cellIs" dxfId="3" priority="540" operator="greaterThan">
      <formula>0</formula>
    </cfRule>
  </conditionalFormatting>
  <conditionalFormatting sqref="R66">
    <cfRule type="cellIs" dxfId="3" priority="541" operator="greaterThan">
      <formula>0</formula>
    </cfRule>
  </conditionalFormatting>
  <conditionalFormatting sqref="R67">
    <cfRule type="cellIs" dxfId="3" priority="542" operator="greaterThan">
      <formula>0</formula>
    </cfRule>
  </conditionalFormatting>
  <conditionalFormatting sqref="R68">
    <cfRule type="cellIs" dxfId="3" priority="543" operator="greaterThan">
      <formula>0</formula>
    </cfRule>
  </conditionalFormatting>
  <conditionalFormatting sqref="R69">
    <cfRule type="cellIs" dxfId="3" priority="544" operator="greaterThan">
      <formula>0</formula>
    </cfRule>
  </conditionalFormatting>
  <conditionalFormatting sqref="R70">
    <cfRule type="cellIs" dxfId="3" priority="545" operator="greaterThan">
      <formula>0</formula>
    </cfRule>
  </conditionalFormatting>
  <conditionalFormatting sqref="R71">
    <cfRule type="cellIs" dxfId="3" priority="546" operator="greaterThan">
      <formula>0</formula>
    </cfRule>
  </conditionalFormatting>
  <conditionalFormatting sqref="R72">
    <cfRule type="cellIs" dxfId="3" priority="547" operator="greaterThan">
      <formula>0</formula>
    </cfRule>
  </conditionalFormatting>
  <conditionalFormatting sqref="R73">
    <cfRule type="cellIs" dxfId="3" priority="548" operator="greaterThan">
      <formula>0</formula>
    </cfRule>
  </conditionalFormatting>
  <conditionalFormatting sqref="R74">
    <cfRule type="cellIs" dxfId="3" priority="549" operator="greaterThan">
      <formula>0</formula>
    </cfRule>
  </conditionalFormatting>
  <conditionalFormatting sqref="R75">
    <cfRule type="cellIs" dxfId="3" priority="550" operator="greaterThan">
      <formula>0</formula>
    </cfRule>
  </conditionalFormatting>
  <conditionalFormatting sqref="R76">
    <cfRule type="cellIs" dxfId="3" priority="551" operator="greaterThan">
      <formula>0</formula>
    </cfRule>
  </conditionalFormatting>
  <conditionalFormatting sqref="R77">
    <cfRule type="cellIs" dxfId="3" priority="552" operator="greaterThan">
      <formula>0</formula>
    </cfRule>
  </conditionalFormatting>
  <conditionalFormatting sqref="R78">
    <cfRule type="cellIs" dxfId="3" priority="553" operator="greaterThan">
      <formula>0</formula>
    </cfRule>
  </conditionalFormatting>
  <conditionalFormatting sqref="R79">
    <cfRule type="cellIs" dxfId="3" priority="554" operator="greaterThan">
      <formula>0</formula>
    </cfRule>
  </conditionalFormatting>
  <conditionalFormatting sqref="R80">
    <cfRule type="cellIs" dxfId="3" priority="555" operator="greaterThan">
      <formula>0</formula>
    </cfRule>
  </conditionalFormatting>
  <conditionalFormatting sqref="R81">
    <cfRule type="cellIs" dxfId="3" priority="556" operator="greaterThan">
      <formula>0</formula>
    </cfRule>
  </conditionalFormatting>
  <conditionalFormatting sqref="R82">
    <cfRule type="cellIs" dxfId="3" priority="557" operator="greaterThan">
      <formula>0</formula>
    </cfRule>
  </conditionalFormatting>
  <conditionalFormatting sqref="R83">
    <cfRule type="cellIs" dxfId="3" priority="558" operator="greaterThan">
      <formula>0</formula>
    </cfRule>
  </conditionalFormatting>
  <conditionalFormatting sqref="R84">
    <cfRule type="cellIs" dxfId="3" priority="559" operator="greaterThan">
      <formula>0</formula>
    </cfRule>
  </conditionalFormatting>
  <conditionalFormatting sqref="R85">
    <cfRule type="cellIs" dxfId="3" priority="560" operator="greaterThan">
      <formula>0</formula>
    </cfRule>
  </conditionalFormatting>
  <conditionalFormatting sqref="R86">
    <cfRule type="cellIs" dxfId="3" priority="561" operator="greaterThan">
      <formula>0</formula>
    </cfRule>
  </conditionalFormatting>
  <conditionalFormatting sqref="R87">
    <cfRule type="cellIs" dxfId="3" priority="562" operator="greaterThan">
      <formula>0</formula>
    </cfRule>
  </conditionalFormatting>
  <conditionalFormatting sqref="R88">
    <cfRule type="cellIs" dxfId="3" priority="563" operator="greaterThan">
      <formula>0</formula>
    </cfRule>
  </conditionalFormatting>
  <conditionalFormatting sqref="R89">
    <cfRule type="cellIs" dxfId="3" priority="564" operator="greaterThan">
      <formula>0</formula>
    </cfRule>
  </conditionalFormatting>
  <conditionalFormatting sqref="R90">
    <cfRule type="cellIs" dxfId="3" priority="565" operator="greaterThan">
      <formula>0</formula>
    </cfRule>
  </conditionalFormatting>
  <conditionalFormatting sqref="R91">
    <cfRule type="cellIs" dxfId="3" priority="566" operator="greaterThan">
      <formula>0</formula>
    </cfRule>
  </conditionalFormatting>
  <conditionalFormatting sqref="R92">
    <cfRule type="cellIs" dxfId="3" priority="567" operator="greaterThan">
      <formula>0</formula>
    </cfRule>
  </conditionalFormatting>
  <conditionalFormatting sqref="R93">
    <cfRule type="cellIs" dxfId="3" priority="568" operator="greaterThan">
      <formula>0</formula>
    </cfRule>
  </conditionalFormatting>
  <conditionalFormatting sqref="R94">
    <cfRule type="cellIs" dxfId="3" priority="569" operator="greaterThan">
      <formula>0</formula>
    </cfRule>
  </conditionalFormatting>
  <conditionalFormatting sqref="R95">
    <cfRule type="cellIs" dxfId="3" priority="570" operator="greaterThan">
      <formula>0</formula>
    </cfRule>
  </conditionalFormatting>
  <conditionalFormatting sqref="R96">
    <cfRule type="cellIs" dxfId="3" priority="571" operator="greaterThan">
      <formula>0</formula>
    </cfRule>
  </conditionalFormatting>
  <conditionalFormatting sqref="R97">
    <cfRule type="cellIs" dxfId="3" priority="572" operator="greaterThan">
      <formula>0</formula>
    </cfRule>
  </conditionalFormatting>
  <conditionalFormatting sqref="R98">
    <cfRule type="cellIs" dxfId="3" priority="573" operator="greaterThan">
      <formula>0</formula>
    </cfRule>
  </conditionalFormatting>
  <conditionalFormatting sqref="R99">
    <cfRule type="cellIs" dxfId="3" priority="574" operator="greaterThan">
      <formula>0</formula>
    </cfRule>
  </conditionalFormatting>
  <conditionalFormatting sqref="R100">
    <cfRule type="cellIs" dxfId="3" priority="575" operator="greaterThan">
      <formula>0</formula>
    </cfRule>
  </conditionalFormatting>
  <conditionalFormatting sqref="R101">
    <cfRule type="cellIs" dxfId="3" priority="576" operator="greaterThan">
      <formula>0</formula>
    </cfRule>
  </conditionalFormatting>
  <conditionalFormatting sqref="R102">
    <cfRule type="cellIs" dxfId="3" priority="577" operator="greaterThan">
      <formula>0</formula>
    </cfRule>
  </conditionalFormatting>
  <conditionalFormatting sqref="R103">
    <cfRule type="cellIs" dxfId="3" priority="578" operator="greaterThan">
      <formula>0</formula>
    </cfRule>
  </conditionalFormatting>
  <conditionalFormatting sqref="H8">
    <cfRule type="cellIs" dxfId="4" priority="579" operator="greaterThan">
      <formula>250</formula>
    </cfRule>
  </conditionalFormatting>
  <conditionalFormatting sqref="H8">
    <cfRule type="cellIs" dxfId="5" priority="580" operator="greaterThan">
      <formula>200</formula>
    </cfRule>
  </conditionalFormatting>
  <conditionalFormatting sqref="H8">
    <cfRule type="cellIs" dxfId="6" priority="581" operator="greaterThan">
      <formula>150</formula>
    </cfRule>
  </conditionalFormatting>
  <conditionalFormatting sqref="H9">
    <cfRule type="cellIs" dxfId="4" priority="582" operator="greaterThan">
      <formula>250</formula>
    </cfRule>
  </conditionalFormatting>
  <conditionalFormatting sqref="H9">
    <cfRule type="cellIs" dxfId="5" priority="583" operator="greaterThan">
      <formula>200</formula>
    </cfRule>
  </conditionalFormatting>
  <conditionalFormatting sqref="H9">
    <cfRule type="cellIs" dxfId="6" priority="584" operator="greaterThan">
      <formula>150</formula>
    </cfRule>
  </conditionalFormatting>
  <conditionalFormatting sqref="H10">
    <cfRule type="cellIs" dxfId="4" priority="585" operator="greaterThan">
      <formula>250</formula>
    </cfRule>
  </conditionalFormatting>
  <conditionalFormatting sqref="H10">
    <cfRule type="cellIs" dxfId="5" priority="586" operator="greaterThan">
      <formula>200</formula>
    </cfRule>
  </conditionalFormatting>
  <conditionalFormatting sqref="H10">
    <cfRule type="cellIs" dxfId="6" priority="587" operator="greaterThan">
      <formula>150</formula>
    </cfRule>
  </conditionalFormatting>
  <conditionalFormatting sqref="H11">
    <cfRule type="cellIs" dxfId="4" priority="588" operator="greaterThan">
      <formula>250</formula>
    </cfRule>
  </conditionalFormatting>
  <conditionalFormatting sqref="H11">
    <cfRule type="cellIs" dxfId="5" priority="589" operator="greaterThan">
      <formula>200</formula>
    </cfRule>
  </conditionalFormatting>
  <conditionalFormatting sqref="H11">
    <cfRule type="cellIs" dxfId="6" priority="590" operator="greaterThan">
      <formula>150</formula>
    </cfRule>
  </conditionalFormatting>
  <conditionalFormatting sqref="H12">
    <cfRule type="cellIs" dxfId="4" priority="591" operator="greaterThan">
      <formula>250</formula>
    </cfRule>
  </conditionalFormatting>
  <conditionalFormatting sqref="H12">
    <cfRule type="cellIs" dxfId="5" priority="592" operator="greaterThan">
      <formula>200</formula>
    </cfRule>
  </conditionalFormatting>
  <conditionalFormatting sqref="H12">
    <cfRule type="cellIs" dxfId="6" priority="593" operator="greaterThan">
      <formula>150</formula>
    </cfRule>
  </conditionalFormatting>
  <conditionalFormatting sqref="H13">
    <cfRule type="cellIs" dxfId="4" priority="594" operator="greaterThan">
      <formula>250</formula>
    </cfRule>
  </conditionalFormatting>
  <conditionalFormatting sqref="H13">
    <cfRule type="cellIs" dxfId="5" priority="595" operator="greaterThan">
      <formula>200</formula>
    </cfRule>
  </conditionalFormatting>
  <conditionalFormatting sqref="H13">
    <cfRule type="cellIs" dxfId="6" priority="596" operator="greaterThan">
      <formula>150</formula>
    </cfRule>
  </conditionalFormatting>
  <conditionalFormatting sqref="H14">
    <cfRule type="cellIs" dxfId="4" priority="597" operator="greaterThan">
      <formula>250</formula>
    </cfRule>
  </conditionalFormatting>
  <conditionalFormatting sqref="H14">
    <cfRule type="cellIs" dxfId="5" priority="598" operator="greaterThan">
      <formula>200</formula>
    </cfRule>
  </conditionalFormatting>
  <conditionalFormatting sqref="H14">
    <cfRule type="cellIs" dxfId="6" priority="599" operator="greaterThan">
      <formula>150</formula>
    </cfRule>
  </conditionalFormatting>
  <conditionalFormatting sqref="H15">
    <cfRule type="cellIs" dxfId="4" priority="600" operator="greaterThan">
      <formula>250</formula>
    </cfRule>
  </conditionalFormatting>
  <conditionalFormatting sqref="H15">
    <cfRule type="cellIs" dxfId="5" priority="601" operator="greaterThan">
      <formula>200</formula>
    </cfRule>
  </conditionalFormatting>
  <conditionalFormatting sqref="H15">
    <cfRule type="cellIs" dxfId="6" priority="602" operator="greaterThan">
      <formula>150</formula>
    </cfRule>
  </conditionalFormatting>
  <conditionalFormatting sqref="H16">
    <cfRule type="cellIs" dxfId="4" priority="603" operator="greaterThan">
      <formula>250</formula>
    </cfRule>
  </conditionalFormatting>
  <conditionalFormatting sqref="H16">
    <cfRule type="cellIs" dxfId="5" priority="604" operator="greaterThan">
      <formula>200</formula>
    </cfRule>
  </conditionalFormatting>
  <conditionalFormatting sqref="H16">
    <cfRule type="cellIs" dxfId="6" priority="605" operator="greaterThan">
      <formula>150</formula>
    </cfRule>
  </conditionalFormatting>
  <conditionalFormatting sqref="H17">
    <cfRule type="cellIs" dxfId="4" priority="606" operator="greaterThan">
      <formula>250</formula>
    </cfRule>
  </conditionalFormatting>
  <conditionalFormatting sqref="H17">
    <cfRule type="cellIs" dxfId="5" priority="607" operator="greaterThan">
      <formula>200</formula>
    </cfRule>
  </conditionalFormatting>
  <conditionalFormatting sqref="H17">
    <cfRule type="cellIs" dxfId="6" priority="608" operator="greaterThan">
      <formula>150</formula>
    </cfRule>
  </conditionalFormatting>
  <conditionalFormatting sqref="H18">
    <cfRule type="cellIs" dxfId="4" priority="609" operator="greaterThan">
      <formula>250</formula>
    </cfRule>
  </conditionalFormatting>
  <conditionalFormatting sqref="H18">
    <cfRule type="cellIs" dxfId="5" priority="610" operator="greaterThan">
      <formula>200</formula>
    </cfRule>
  </conditionalFormatting>
  <conditionalFormatting sqref="H18">
    <cfRule type="cellIs" dxfId="6" priority="611" operator="greaterThan">
      <formula>150</formula>
    </cfRule>
  </conditionalFormatting>
  <conditionalFormatting sqref="H19">
    <cfRule type="cellIs" dxfId="4" priority="612" operator="greaterThan">
      <formula>250</formula>
    </cfRule>
  </conditionalFormatting>
  <conditionalFormatting sqref="H19">
    <cfRule type="cellIs" dxfId="5" priority="613" operator="greaterThan">
      <formula>200</formula>
    </cfRule>
  </conditionalFormatting>
  <conditionalFormatting sqref="H19">
    <cfRule type="cellIs" dxfId="6" priority="614" operator="greaterThan">
      <formula>150</formula>
    </cfRule>
  </conditionalFormatting>
  <conditionalFormatting sqref="H20">
    <cfRule type="cellIs" dxfId="4" priority="615" operator="greaterThan">
      <formula>250</formula>
    </cfRule>
  </conditionalFormatting>
  <conditionalFormatting sqref="H20">
    <cfRule type="cellIs" dxfId="5" priority="616" operator="greaterThan">
      <formula>200</formula>
    </cfRule>
  </conditionalFormatting>
  <conditionalFormatting sqref="H20">
    <cfRule type="cellIs" dxfId="6" priority="617" operator="greaterThan">
      <formula>150</formula>
    </cfRule>
  </conditionalFormatting>
  <conditionalFormatting sqref="H21">
    <cfRule type="cellIs" dxfId="4" priority="618" operator="greaterThan">
      <formula>250</formula>
    </cfRule>
  </conditionalFormatting>
  <conditionalFormatting sqref="H21">
    <cfRule type="cellIs" dxfId="5" priority="619" operator="greaterThan">
      <formula>200</formula>
    </cfRule>
  </conditionalFormatting>
  <conditionalFormatting sqref="H21">
    <cfRule type="cellIs" dxfId="6" priority="620" operator="greaterThan">
      <formula>150</formula>
    </cfRule>
  </conditionalFormatting>
  <conditionalFormatting sqref="H22">
    <cfRule type="cellIs" dxfId="4" priority="621" operator="greaterThan">
      <formula>250</formula>
    </cfRule>
  </conditionalFormatting>
  <conditionalFormatting sqref="H22">
    <cfRule type="cellIs" dxfId="5" priority="622" operator="greaterThan">
      <formula>200</formula>
    </cfRule>
  </conditionalFormatting>
  <conditionalFormatting sqref="H22">
    <cfRule type="cellIs" dxfId="6" priority="623" operator="greaterThan">
      <formula>150</formula>
    </cfRule>
  </conditionalFormatting>
  <conditionalFormatting sqref="H23">
    <cfRule type="cellIs" dxfId="4" priority="624" operator="greaterThan">
      <formula>250</formula>
    </cfRule>
  </conditionalFormatting>
  <conditionalFormatting sqref="H23">
    <cfRule type="cellIs" dxfId="5" priority="625" operator="greaterThan">
      <formula>200</formula>
    </cfRule>
  </conditionalFormatting>
  <conditionalFormatting sqref="H23">
    <cfRule type="cellIs" dxfId="6" priority="626" operator="greaterThan">
      <formula>150</formula>
    </cfRule>
  </conditionalFormatting>
  <conditionalFormatting sqref="H24">
    <cfRule type="cellIs" dxfId="4" priority="627" operator="greaterThan">
      <formula>250</formula>
    </cfRule>
  </conditionalFormatting>
  <conditionalFormatting sqref="H24">
    <cfRule type="cellIs" dxfId="5" priority="628" operator="greaterThan">
      <formula>200</formula>
    </cfRule>
  </conditionalFormatting>
  <conditionalFormatting sqref="H24">
    <cfRule type="cellIs" dxfId="6" priority="629" operator="greaterThan">
      <formula>150</formula>
    </cfRule>
  </conditionalFormatting>
  <conditionalFormatting sqref="H25">
    <cfRule type="cellIs" dxfId="4" priority="630" operator="greaterThan">
      <formula>250</formula>
    </cfRule>
  </conditionalFormatting>
  <conditionalFormatting sqref="H25">
    <cfRule type="cellIs" dxfId="5" priority="631" operator="greaterThan">
      <formula>200</formula>
    </cfRule>
  </conditionalFormatting>
  <conditionalFormatting sqref="H25">
    <cfRule type="cellIs" dxfId="6" priority="632" operator="greaterThan">
      <formula>150</formula>
    </cfRule>
  </conditionalFormatting>
  <conditionalFormatting sqref="H26">
    <cfRule type="cellIs" dxfId="4" priority="633" operator="greaterThan">
      <formula>250</formula>
    </cfRule>
  </conditionalFormatting>
  <conditionalFormatting sqref="H26">
    <cfRule type="cellIs" dxfId="5" priority="634" operator="greaterThan">
      <formula>200</formula>
    </cfRule>
  </conditionalFormatting>
  <conditionalFormatting sqref="H26">
    <cfRule type="cellIs" dxfId="6" priority="635" operator="greaterThan">
      <formula>150</formula>
    </cfRule>
  </conditionalFormatting>
  <conditionalFormatting sqref="H27">
    <cfRule type="cellIs" dxfId="4" priority="636" operator="greaterThan">
      <formula>250</formula>
    </cfRule>
  </conditionalFormatting>
  <conditionalFormatting sqref="H27">
    <cfRule type="cellIs" dxfId="5" priority="637" operator="greaterThan">
      <formula>200</formula>
    </cfRule>
  </conditionalFormatting>
  <conditionalFormatting sqref="H27">
    <cfRule type="cellIs" dxfId="6" priority="638" operator="greaterThan">
      <formula>150</formula>
    </cfRule>
  </conditionalFormatting>
  <conditionalFormatting sqref="H28">
    <cfRule type="cellIs" dxfId="4" priority="639" operator="greaterThan">
      <formula>250</formula>
    </cfRule>
  </conditionalFormatting>
  <conditionalFormatting sqref="H28">
    <cfRule type="cellIs" dxfId="5" priority="640" operator="greaterThan">
      <formula>200</formula>
    </cfRule>
  </conditionalFormatting>
  <conditionalFormatting sqref="H28">
    <cfRule type="cellIs" dxfId="6" priority="641" operator="greaterThan">
      <formula>150</formula>
    </cfRule>
  </conditionalFormatting>
  <conditionalFormatting sqref="H29">
    <cfRule type="cellIs" dxfId="4" priority="642" operator="greaterThan">
      <formula>250</formula>
    </cfRule>
  </conditionalFormatting>
  <conditionalFormatting sqref="H29">
    <cfRule type="cellIs" dxfId="5" priority="643" operator="greaterThan">
      <formula>200</formula>
    </cfRule>
  </conditionalFormatting>
  <conditionalFormatting sqref="H29">
    <cfRule type="cellIs" dxfId="6" priority="644" operator="greaterThan">
      <formula>150</formula>
    </cfRule>
  </conditionalFormatting>
  <conditionalFormatting sqref="H30">
    <cfRule type="cellIs" dxfId="4" priority="645" operator="greaterThan">
      <formula>250</formula>
    </cfRule>
  </conditionalFormatting>
  <conditionalFormatting sqref="H30">
    <cfRule type="cellIs" dxfId="5" priority="646" operator="greaterThan">
      <formula>200</formula>
    </cfRule>
  </conditionalFormatting>
  <conditionalFormatting sqref="H30">
    <cfRule type="cellIs" dxfId="6" priority="647" operator="greaterThan">
      <formula>150</formula>
    </cfRule>
  </conditionalFormatting>
  <conditionalFormatting sqref="H31">
    <cfRule type="cellIs" dxfId="4" priority="648" operator="greaterThan">
      <formula>250</formula>
    </cfRule>
  </conditionalFormatting>
  <conditionalFormatting sqref="H31">
    <cfRule type="cellIs" dxfId="5" priority="649" operator="greaterThan">
      <formula>200</formula>
    </cfRule>
  </conditionalFormatting>
  <conditionalFormatting sqref="H31">
    <cfRule type="cellIs" dxfId="6" priority="650" operator="greaterThan">
      <formula>150</formula>
    </cfRule>
  </conditionalFormatting>
  <conditionalFormatting sqref="H32">
    <cfRule type="cellIs" dxfId="4" priority="651" operator="greaterThan">
      <formula>250</formula>
    </cfRule>
  </conditionalFormatting>
  <conditionalFormatting sqref="H32">
    <cfRule type="cellIs" dxfId="5" priority="652" operator="greaterThan">
      <formula>200</formula>
    </cfRule>
  </conditionalFormatting>
  <conditionalFormatting sqref="H32">
    <cfRule type="cellIs" dxfId="6" priority="653" operator="greaterThan">
      <formula>150</formula>
    </cfRule>
  </conditionalFormatting>
  <conditionalFormatting sqref="H33">
    <cfRule type="cellIs" dxfId="4" priority="654" operator="greaterThan">
      <formula>250</formula>
    </cfRule>
  </conditionalFormatting>
  <conditionalFormatting sqref="H33">
    <cfRule type="cellIs" dxfId="5" priority="655" operator="greaterThan">
      <formula>200</formula>
    </cfRule>
  </conditionalFormatting>
  <conditionalFormatting sqref="H33">
    <cfRule type="cellIs" dxfId="6" priority="656" operator="greaterThan">
      <formula>150</formula>
    </cfRule>
  </conditionalFormatting>
  <conditionalFormatting sqref="H34">
    <cfRule type="cellIs" dxfId="4" priority="657" operator="greaterThan">
      <formula>250</formula>
    </cfRule>
  </conditionalFormatting>
  <conditionalFormatting sqref="H34">
    <cfRule type="cellIs" dxfId="5" priority="658" operator="greaterThan">
      <formula>200</formula>
    </cfRule>
  </conditionalFormatting>
  <conditionalFormatting sqref="H34">
    <cfRule type="cellIs" dxfId="6" priority="659" operator="greaterThan">
      <formula>150</formula>
    </cfRule>
  </conditionalFormatting>
  <conditionalFormatting sqref="H35">
    <cfRule type="cellIs" dxfId="4" priority="660" operator="greaterThan">
      <formula>250</formula>
    </cfRule>
  </conditionalFormatting>
  <conditionalFormatting sqref="H35">
    <cfRule type="cellIs" dxfId="5" priority="661" operator="greaterThan">
      <formula>200</formula>
    </cfRule>
  </conditionalFormatting>
  <conditionalFormatting sqref="H35">
    <cfRule type="cellIs" dxfId="6" priority="662" operator="greaterThan">
      <formula>150</formula>
    </cfRule>
  </conditionalFormatting>
  <conditionalFormatting sqref="H36">
    <cfRule type="cellIs" dxfId="4" priority="663" operator="greaterThan">
      <formula>250</formula>
    </cfRule>
  </conditionalFormatting>
  <conditionalFormatting sqref="H36">
    <cfRule type="cellIs" dxfId="5" priority="664" operator="greaterThan">
      <formula>200</formula>
    </cfRule>
  </conditionalFormatting>
  <conditionalFormatting sqref="H36">
    <cfRule type="cellIs" dxfId="6" priority="665" operator="greaterThan">
      <formula>150</formula>
    </cfRule>
  </conditionalFormatting>
  <conditionalFormatting sqref="H37">
    <cfRule type="cellIs" dxfId="4" priority="666" operator="greaterThan">
      <formula>250</formula>
    </cfRule>
  </conditionalFormatting>
  <conditionalFormatting sqref="H37">
    <cfRule type="cellIs" dxfId="5" priority="667" operator="greaterThan">
      <formula>200</formula>
    </cfRule>
  </conditionalFormatting>
  <conditionalFormatting sqref="H37">
    <cfRule type="cellIs" dxfId="6" priority="668" operator="greaterThan">
      <formula>150</formula>
    </cfRule>
  </conditionalFormatting>
  <conditionalFormatting sqref="H38">
    <cfRule type="cellIs" dxfId="4" priority="669" operator="greaterThan">
      <formula>250</formula>
    </cfRule>
  </conditionalFormatting>
  <conditionalFormatting sqref="H38">
    <cfRule type="cellIs" dxfId="5" priority="670" operator="greaterThan">
      <formula>200</formula>
    </cfRule>
  </conditionalFormatting>
  <conditionalFormatting sqref="H38">
    <cfRule type="cellIs" dxfId="6" priority="671" operator="greaterThan">
      <formula>150</formula>
    </cfRule>
  </conditionalFormatting>
  <conditionalFormatting sqref="H39">
    <cfRule type="cellIs" dxfId="4" priority="672" operator="greaterThan">
      <formula>250</formula>
    </cfRule>
  </conditionalFormatting>
  <conditionalFormatting sqref="H39">
    <cfRule type="cellIs" dxfId="5" priority="673" operator="greaterThan">
      <formula>200</formula>
    </cfRule>
  </conditionalFormatting>
  <conditionalFormatting sqref="H39">
    <cfRule type="cellIs" dxfId="6" priority="674" operator="greaterThan">
      <formula>150</formula>
    </cfRule>
  </conditionalFormatting>
  <conditionalFormatting sqref="H40">
    <cfRule type="cellIs" dxfId="4" priority="675" operator="greaterThan">
      <formula>250</formula>
    </cfRule>
  </conditionalFormatting>
  <conditionalFormatting sqref="H40">
    <cfRule type="cellIs" dxfId="5" priority="676" operator="greaterThan">
      <formula>200</formula>
    </cfRule>
  </conditionalFormatting>
  <conditionalFormatting sqref="H40">
    <cfRule type="cellIs" dxfId="6" priority="677" operator="greaterThan">
      <formula>150</formula>
    </cfRule>
  </conditionalFormatting>
  <conditionalFormatting sqref="H41">
    <cfRule type="cellIs" dxfId="4" priority="678" operator="greaterThan">
      <formula>250</formula>
    </cfRule>
  </conditionalFormatting>
  <conditionalFormatting sqref="H41">
    <cfRule type="cellIs" dxfId="5" priority="679" operator="greaterThan">
      <formula>200</formula>
    </cfRule>
  </conditionalFormatting>
  <conditionalFormatting sqref="H41">
    <cfRule type="cellIs" dxfId="6" priority="680" operator="greaterThan">
      <formula>150</formula>
    </cfRule>
  </conditionalFormatting>
  <conditionalFormatting sqref="H42">
    <cfRule type="cellIs" dxfId="4" priority="681" operator="greaterThan">
      <formula>250</formula>
    </cfRule>
  </conditionalFormatting>
  <conditionalFormatting sqref="H42">
    <cfRule type="cellIs" dxfId="5" priority="682" operator="greaterThan">
      <formula>200</formula>
    </cfRule>
  </conditionalFormatting>
  <conditionalFormatting sqref="H42">
    <cfRule type="cellIs" dxfId="6" priority="683" operator="greaterThan">
      <formula>150</formula>
    </cfRule>
  </conditionalFormatting>
  <conditionalFormatting sqref="H43">
    <cfRule type="cellIs" dxfId="4" priority="684" operator="greaterThan">
      <formula>250</formula>
    </cfRule>
  </conditionalFormatting>
  <conditionalFormatting sqref="H43">
    <cfRule type="cellIs" dxfId="5" priority="685" operator="greaterThan">
      <formula>200</formula>
    </cfRule>
  </conditionalFormatting>
  <conditionalFormatting sqref="H43">
    <cfRule type="cellIs" dxfId="6" priority="686" operator="greaterThan">
      <formula>150</formula>
    </cfRule>
  </conditionalFormatting>
  <conditionalFormatting sqref="H44">
    <cfRule type="cellIs" dxfId="4" priority="687" operator="greaterThan">
      <formula>250</formula>
    </cfRule>
  </conditionalFormatting>
  <conditionalFormatting sqref="H44">
    <cfRule type="cellIs" dxfId="5" priority="688" operator="greaterThan">
      <formula>200</formula>
    </cfRule>
  </conditionalFormatting>
  <conditionalFormatting sqref="H44">
    <cfRule type="cellIs" dxfId="6" priority="689" operator="greaterThan">
      <formula>150</formula>
    </cfRule>
  </conditionalFormatting>
  <conditionalFormatting sqref="H45">
    <cfRule type="cellIs" dxfId="4" priority="690" operator="greaterThan">
      <formula>250</formula>
    </cfRule>
  </conditionalFormatting>
  <conditionalFormatting sqref="H45">
    <cfRule type="cellIs" dxfId="5" priority="691" operator="greaterThan">
      <formula>200</formula>
    </cfRule>
  </conditionalFormatting>
  <conditionalFormatting sqref="H45">
    <cfRule type="cellIs" dxfId="6" priority="692" operator="greaterThan">
      <formula>150</formula>
    </cfRule>
  </conditionalFormatting>
  <conditionalFormatting sqref="H46">
    <cfRule type="cellIs" dxfId="4" priority="693" operator="greaterThan">
      <formula>250</formula>
    </cfRule>
  </conditionalFormatting>
  <conditionalFormatting sqref="H46">
    <cfRule type="cellIs" dxfId="5" priority="694" operator="greaterThan">
      <formula>200</formula>
    </cfRule>
  </conditionalFormatting>
  <conditionalFormatting sqref="H46">
    <cfRule type="cellIs" dxfId="6" priority="695" operator="greaterThan">
      <formula>150</formula>
    </cfRule>
  </conditionalFormatting>
  <conditionalFormatting sqref="H47">
    <cfRule type="cellIs" dxfId="4" priority="696" operator="greaterThan">
      <formula>250</formula>
    </cfRule>
  </conditionalFormatting>
  <conditionalFormatting sqref="H47">
    <cfRule type="cellIs" dxfId="5" priority="697" operator="greaterThan">
      <formula>200</formula>
    </cfRule>
  </conditionalFormatting>
  <conditionalFormatting sqref="H47">
    <cfRule type="cellIs" dxfId="6" priority="698" operator="greaterThan">
      <formula>150</formula>
    </cfRule>
  </conditionalFormatting>
  <conditionalFormatting sqref="H48">
    <cfRule type="cellIs" dxfId="4" priority="699" operator="greaterThan">
      <formula>250</formula>
    </cfRule>
  </conditionalFormatting>
  <conditionalFormatting sqref="H48">
    <cfRule type="cellIs" dxfId="5" priority="700" operator="greaterThan">
      <formula>200</formula>
    </cfRule>
  </conditionalFormatting>
  <conditionalFormatting sqref="H48">
    <cfRule type="cellIs" dxfId="6" priority="701" operator="greaterThan">
      <formula>150</formula>
    </cfRule>
  </conditionalFormatting>
  <conditionalFormatting sqref="H49">
    <cfRule type="cellIs" dxfId="4" priority="702" operator="greaterThan">
      <formula>250</formula>
    </cfRule>
  </conditionalFormatting>
  <conditionalFormatting sqref="H49">
    <cfRule type="cellIs" dxfId="5" priority="703" operator="greaterThan">
      <formula>200</formula>
    </cfRule>
  </conditionalFormatting>
  <conditionalFormatting sqref="H49">
    <cfRule type="cellIs" dxfId="6" priority="704" operator="greaterThan">
      <formula>150</formula>
    </cfRule>
  </conditionalFormatting>
  <conditionalFormatting sqref="H50">
    <cfRule type="cellIs" dxfId="4" priority="705" operator="greaterThan">
      <formula>250</formula>
    </cfRule>
  </conditionalFormatting>
  <conditionalFormatting sqref="H50">
    <cfRule type="cellIs" dxfId="5" priority="706" operator="greaterThan">
      <formula>200</formula>
    </cfRule>
  </conditionalFormatting>
  <conditionalFormatting sqref="H50">
    <cfRule type="cellIs" dxfId="6" priority="707" operator="greaterThan">
      <formula>150</formula>
    </cfRule>
  </conditionalFormatting>
  <conditionalFormatting sqref="H51">
    <cfRule type="cellIs" dxfId="4" priority="708" operator="greaterThan">
      <formula>250</formula>
    </cfRule>
  </conditionalFormatting>
  <conditionalFormatting sqref="H51">
    <cfRule type="cellIs" dxfId="5" priority="709" operator="greaterThan">
      <formula>200</formula>
    </cfRule>
  </conditionalFormatting>
  <conditionalFormatting sqref="H51">
    <cfRule type="cellIs" dxfId="6" priority="710" operator="greaterThan">
      <formula>150</formula>
    </cfRule>
  </conditionalFormatting>
  <conditionalFormatting sqref="H52">
    <cfRule type="cellIs" dxfId="4" priority="711" operator="greaterThan">
      <formula>250</formula>
    </cfRule>
  </conditionalFormatting>
  <conditionalFormatting sqref="H52">
    <cfRule type="cellIs" dxfId="5" priority="712" operator="greaterThan">
      <formula>200</formula>
    </cfRule>
  </conditionalFormatting>
  <conditionalFormatting sqref="H52">
    <cfRule type="cellIs" dxfId="6" priority="713" operator="greaterThan">
      <formula>150</formula>
    </cfRule>
  </conditionalFormatting>
  <conditionalFormatting sqref="H53">
    <cfRule type="cellIs" dxfId="4" priority="714" operator="greaterThan">
      <formula>250</formula>
    </cfRule>
  </conditionalFormatting>
  <conditionalFormatting sqref="H53">
    <cfRule type="cellIs" dxfId="5" priority="715" operator="greaterThan">
      <formula>200</formula>
    </cfRule>
  </conditionalFormatting>
  <conditionalFormatting sqref="H53">
    <cfRule type="cellIs" dxfId="6" priority="716" operator="greaterThan">
      <formula>150</formula>
    </cfRule>
  </conditionalFormatting>
  <conditionalFormatting sqref="H54">
    <cfRule type="cellIs" dxfId="4" priority="717" operator="greaterThan">
      <formula>250</formula>
    </cfRule>
  </conditionalFormatting>
  <conditionalFormatting sqref="H54">
    <cfRule type="cellIs" dxfId="5" priority="718" operator="greaterThan">
      <formula>200</formula>
    </cfRule>
  </conditionalFormatting>
  <conditionalFormatting sqref="H54">
    <cfRule type="cellIs" dxfId="6" priority="719" operator="greaterThan">
      <formula>150</formula>
    </cfRule>
  </conditionalFormatting>
  <conditionalFormatting sqref="H55">
    <cfRule type="cellIs" dxfId="4" priority="720" operator="greaterThan">
      <formula>250</formula>
    </cfRule>
  </conditionalFormatting>
  <conditionalFormatting sqref="H55">
    <cfRule type="cellIs" dxfId="5" priority="721" operator="greaterThan">
      <formula>200</formula>
    </cfRule>
  </conditionalFormatting>
  <conditionalFormatting sqref="H55">
    <cfRule type="cellIs" dxfId="6" priority="722" operator="greaterThan">
      <formula>150</formula>
    </cfRule>
  </conditionalFormatting>
  <conditionalFormatting sqref="H56">
    <cfRule type="cellIs" dxfId="4" priority="723" operator="greaterThan">
      <formula>250</formula>
    </cfRule>
  </conditionalFormatting>
  <conditionalFormatting sqref="H56">
    <cfRule type="cellIs" dxfId="5" priority="724" operator="greaterThan">
      <formula>200</formula>
    </cfRule>
  </conditionalFormatting>
  <conditionalFormatting sqref="H56">
    <cfRule type="cellIs" dxfId="6" priority="725" operator="greaterThan">
      <formula>150</formula>
    </cfRule>
  </conditionalFormatting>
  <conditionalFormatting sqref="H57">
    <cfRule type="cellIs" dxfId="4" priority="726" operator="greaterThan">
      <formula>250</formula>
    </cfRule>
  </conditionalFormatting>
  <conditionalFormatting sqref="H57">
    <cfRule type="cellIs" dxfId="5" priority="727" operator="greaterThan">
      <formula>200</formula>
    </cfRule>
  </conditionalFormatting>
  <conditionalFormatting sqref="H57">
    <cfRule type="cellIs" dxfId="6" priority="728" operator="greaterThan">
      <formula>150</formula>
    </cfRule>
  </conditionalFormatting>
  <conditionalFormatting sqref="H58">
    <cfRule type="cellIs" dxfId="4" priority="729" operator="greaterThan">
      <formula>250</formula>
    </cfRule>
  </conditionalFormatting>
  <conditionalFormatting sqref="H58">
    <cfRule type="cellIs" dxfId="5" priority="730" operator="greaterThan">
      <formula>200</formula>
    </cfRule>
  </conditionalFormatting>
  <conditionalFormatting sqref="H58">
    <cfRule type="cellIs" dxfId="6" priority="731" operator="greaterThan">
      <formula>150</formula>
    </cfRule>
  </conditionalFormatting>
  <conditionalFormatting sqref="H59">
    <cfRule type="cellIs" dxfId="4" priority="732" operator="greaterThan">
      <formula>250</formula>
    </cfRule>
  </conditionalFormatting>
  <conditionalFormatting sqref="H59">
    <cfRule type="cellIs" dxfId="5" priority="733" operator="greaterThan">
      <formula>200</formula>
    </cfRule>
  </conditionalFormatting>
  <conditionalFormatting sqref="H59">
    <cfRule type="cellIs" dxfId="6" priority="734" operator="greaterThan">
      <formula>150</formula>
    </cfRule>
  </conditionalFormatting>
  <conditionalFormatting sqref="H60">
    <cfRule type="cellIs" dxfId="4" priority="735" operator="greaterThan">
      <formula>250</formula>
    </cfRule>
  </conditionalFormatting>
  <conditionalFormatting sqref="H60">
    <cfRule type="cellIs" dxfId="5" priority="736" operator="greaterThan">
      <formula>200</formula>
    </cfRule>
  </conditionalFormatting>
  <conditionalFormatting sqref="H60">
    <cfRule type="cellIs" dxfId="6" priority="737" operator="greaterThan">
      <formula>150</formula>
    </cfRule>
  </conditionalFormatting>
  <conditionalFormatting sqref="H61">
    <cfRule type="cellIs" dxfId="4" priority="738" operator="greaterThan">
      <formula>250</formula>
    </cfRule>
  </conditionalFormatting>
  <conditionalFormatting sqref="H61">
    <cfRule type="cellIs" dxfId="5" priority="739" operator="greaterThan">
      <formula>200</formula>
    </cfRule>
  </conditionalFormatting>
  <conditionalFormatting sqref="H61">
    <cfRule type="cellIs" dxfId="6" priority="740" operator="greaterThan">
      <formula>150</formula>
    </cfRule>
  </conditionalFormatting>
  <conditionalFormatting sqref="H62">
    <cfRule type="cellIs" dxfId="4" priority="741" operator="greaterThan">
      <formula>250</formula>
    </cfRule>
  </conditionalFormatting>
  <conditionalFormatting sqref="H62">
    <cfRule type="cellIs" dxfId="5" priority="742" operator="greaterThan">
      <formula>200</formula>
    </cfRule>
  </conditionalFormatting>
  <conditionalFormatting sqref="H62">
    <cfRule type="cellIs" dxfId="6" priority="743" operator="greaterThan">
      <formula>150</formula>
    </cfRule>
  </conditionalFormatting>
  <conditionalFormatting sqref="H63">
    <cfRule type="cellIs" dxfId="4" priority="744" operator="greaterThan">
      <formula>250</formula>
    </cfRule>
  </conditionalFormatting>
  <conditionalFormatting sqref="H63">
    <cfRule type="cellIs" dxfId="5" priority="745" operator="greaterThan">
      <formula>200</formula>
    </cfRule>
  </conditionalFormatting>
  <conditionalFormatting sqref="H63">
    <cfRule type="cellIs" dxfId="6" priority="746" operator="greaterThan">
      <formula>150</formula>
    </cfRule>
  </conditionalFormatting>
  <conditionalFormatting sqref="H64">
    <cfRule type="cellIs" dxfId="4" priority="747" operator="greaterThan">
      <formula>250</formula>
    </cfRule>
  </conditionalFormatting>
  <conditionalFormatting sqref="H64">
    <cfRule type="cellIs" dxfId="5" priority="748" operator="greaterThan">
      <formula>200</formula>
    </cfRule>
  </conditionalFormatting>
  <conditionalFormatting sqref="H64">
    <cfRule type="cellIs" dxfId="6" priority="749" operator="greaterThan">
      <formula>150</formula>
    </cfRule>
  </conditionalFormatting>
  <conditionalFormatting sqref="H65">
    <cfRule type="cellIs" dxfId="4" priority="750" operator="greaterThan">
      <formula>250</formula>
    </cfRule>
  </conditionalFormatting>
  <conditionalFormatting sqref="H65">
    <cfRule type="cellIs" dxfId="5" priority="751" operator="greaterThan">
      <formula>200</formula>
    </cfRule>
  </conditionalFormatting>
  <conditionalFormatting sqref="H65">
    <cfRule type="cellIs" dxfId="6" priority="752" operator="greaterThan">
      <formula>150</formula>
    </cfRule>
  </conditionalFormatting>
  <conditionalFormatting sqref="H66">
    <cfRule type="cellIs" dxfId="4" priority="753" operator="greaterThan">
      <formula>250</formula>
    </cfRule>
  </conditionalFormatting>
  <conditionalFormatting sqref="H66">
    <cfRule type="cellIs" dxfId="5" priority="754" operator="greaterThan">
      <formula>200</formula>
    </cfRule>
  </conditionalFormatting>
  <conditionalFormatting sqref="H66">
    <cfRule type="cellIs" dxfId="6" priority="755" operator="greaterThan">
      <formula>150</formula>
    </cfRule>
  </conditionalFormatting>
  <conditionalFormatting sqref="H67">
    <cfRule type="cellIs" dxfId="4" priority="756" operator="greaterThan">
      <formula>250</formula>
    </cfRule>
  </conditionalFormatting>
  <conditionalFormatting sqref="H67">
    <cfRule type="cellIs" dxfId="5" priority="757" operator="greaterThan">
      <formula>200</formula>
    </cfRule>
  </conditionalFormatting>
  <conditionalFormatting sqref="H67">
    <cfRule type="cellIs" dxfId="6" priority="758" operator="greaterThan">
      <formula>150</formula>
    </cfRule>
  </conditionalFormatting>
  <conditionalFormatting sqref="H68">
    <cfRule type="cellIs" dxfId="4" priority="759" operator="greaterThan">
      <formula>250</formula>
    </cfRule>
  </conditionalFormatting>
  <conditionalFormatting sqref="H68">
    <cfRule type="cellIs" dxfId="5" priority="760" operator="greaterThan">
      <formula>200</formula>
    </cfRule>
  </conditionalFormatting>
  <conditionalFormatting sqref="H68">
    <cfRule type="cellIs" dxfId="6" priority="761" operator="greaterThan">
      <formula>150</formula>
    </cfRule>
  </conditionalFormatting>
  <conditionalFormatting sqref="H69">
    <cfRule type="cellIs" dxfId="4" priority="762" operator="greaterThan">
      <formula>250</formula>
    </cfRule>
  </conditionalFormatting>
  <conditionalFormatting sqref="H69">
    <cfRule type="cellIs" dxfId="5" priority="763" operator="greaterThan">
      <formula>200</formula>
    </cfRule>
  </conditionalFormatting>
  <conditionalFormatting sqref="H69">
    <cfRule type="cellIs" dxfId="6" priority="764" operator="greaterThan">
      <formula>150</formula>
    </cfRule>
  </conditionalFormatting>
  <conditionalFormatting sqref="H70">
    <cfRule type="cellIs" dxfId="4" priority="765" operator="greaterThan">
      <formula>250</formula>
    </cfRule>
  </conditionalFormatting>
  <conditionalFormatting sqref="H70">
    <cfRule type="cellIs" dxfId="5" priority="766" operator="greaterThan">
      <formula>200</formula>
    </cfRule>
  </conditionalFormatting>
  <conditionalFormatting sqref="H70">
    <cfRule type="cellIs" dxfId="6" priority="767" operator="greaterThan">
      <formula>150</formula>
    </cfRule>
  </conditionalFormatting>
  <conditionalFormatting sqref="H71">
    <cfRule type="cellIs" dxfId="4" priority="768" operator="greaterThan">
      <formula>250</formula>
    </cfRule>
  </conditionalFormatting>
  <conditionalFormatting sqref="H71">
    <cfRule type="cellIs" dxfId="5" priority="769" operator="greaterThan">
      <formula>200</formula>
    </cfRule>
  </conditionalFormatting>
  <conditionalFormatting sqref="H71">
    <cfRule type="cellIs" dxfId="6" priority="770" operator="greaterThan">
      <formula>150</formula>
    </cfRule>
  </conditionalFormatting>
  <conditionalFormatting sqref="H72">
    <cfRule type="cellIs" dxfId="4" priority="771" operator="greaterThan">
      <formula>250</formula>
    </cfRule>
  </conditionalFormatting>
  <conditionalFormatting sqref="H72">
    <cfRule type="cellIs" dxfId="5" priority="772" operator="greaterThan">
      <formula>200</formula>
    </cfRule>
  </conditionalFormatting>
  <conditionalFormatting sqref="H72">
    <cfRule type="cellIs" dxfId="6" priority="773" operator="greaterThan">
      <formula>150</formula>
    </cfRule>
  </conditionalFormatting>
  <conditionalFormatting sqref="H73">
    <cfRule type="cellIs" dxfId="4" priority="774" operator="greaterThan">
      <formula>250</formula>
    </cfRule>
  </conditionalFormatting>
  <conditionalFormatting sqref="H73">
    <cfRule type="cellIs" dxfId="5" priority="775" operator="greaterThan">
      <formula>200</formula>
    </cfRule>
  </conditionalFormatting>
  <conditionalFormatting sqref="H73">
    <cfRule type="cellIs" dxfId="6" priority="776" operator="greaterThan">
      <formula>150</formula>
    </cfRule>
  </conditionalFormatting>
  <conditionalFormatting sqref="H74">
    <cfRule type="cellIs" dxfId="4" priority="777" operator="greaterThan">
      <formula>250</formula>
    </cfRule>
  </conditionalFormatting>
  <conditionalFormatting sqref="H74">
    <cfRule type="cellIs" dxfId="5" priority="778" operator="greaterThan">
      <formula>200</formula>
    </cfRule>
  </conditionalFormatting>
  <conditionalFormatting sqref="H74">
    <cfRule type="cellIs" dxfId="6" priority="779" operator="greaterThan">
      <formula>150</formula>
    </cfRule>
  </conditionalFormatting>
  <conditionalFormatting sqref="H75">
    <cfRule type="cellIs" dxfId="4" priority="780" operator="greaterThan">
      <formula>250</formula>
    </cfRule>
  </conditionalFormatting>
  <conditionalFormatting sqref="H75">
    <cfRule type="cellIs" dxfId="5" priority="781" operator="greaterThan">
      <formula>200</formula>
    </cfRule>
  </conditionalFormatting>
  <conditionalFormatting sqref="H75">
    <cfRule type="cellIs" dxfId="6" priority="782" operator="greaterThan">
      <formula>150</formula>
    </cfRule>
  </conditionalFormatting>
  <conditionalFormatting sqref="H76">
    <cfRule type="cellIs" dxfId="4" priority="783" operator="greaterThan">
      <formula>250</formula>
    </cfRule>
  </conditionalFormatting>
  <conditionalFormatting sqref="H76">
    <cfRule type="cellIs" dxfId="5" priority="784" operator="greaterThan">
      <formula>200</formula>
    </cfRule>
  </conditionalFormatting>
  <conditionalFormatting sqref="H76">
    <cfRule type="cellIs" dxfId="6" priority="785" operator="greaterThan">
      <formula>150</formula>
    </cfRule>
  </conditionalFormatting>
  <conditionalFormatting sqref="H77">
    <cfRule type="cellIs" dxfId="4" priority="786" operator="greaterThan">
      <formula>250</formula>
    </cfRule>
  </conditionalFormatting>
  <conditionalFormatting sqref="H77">
    <cfRule type="cellIs" dxfId="5" priority="787" operator="greaterThan">
      <formula>200</formula>
    </cfRule>
  </conditionalFormatting>
  <conditionalFormatting sqref="H77">
    <cfRule type="cellIs" dxfId="6" priority="788" operator="greaterThan">
      <formula>150</formula>
    </cfRule>
  </conditionalFormatting>
  <conditionalFormatting sqref="H78">
    <cfRule type="cellIs" dxfId="4" priority="789" operator="greaterThan">
      <formula>250</formula>
    </cfRule>
  </conditionalFormatting>
  <conditionalFormatting sqref="H78">
    <cfRule type="cellIs" dxfId="5" priority="790" operator="greaterThan">
      <formula>200</formula>
    </cfRule>
  </conditionalFormatting>
  <conditionalFormatting sqref="H78">
    <cfRule type="cellIs" dxfId="6" priority="791" operator="greaterThan">
      <formula>150</formula>
    </cfRule>
  </conditionalFormatting>
  <conditionalFormatting sqref="H79">
    <cfRule type="cellIs" dxfId="4" priority="792" operator="greaterThan">
      <formula>250</formula>
    </cfRule>
  </conditionalFormatting>
  <conditionalFormatting sqref="H79">
    <cfRule type="cellIs" dxfId="5" priority="793" operator="greaterThan">
      <formula>200</formula>
    </cfRule>
  </conditionalFormatting>
  <conditionalFormatting sqref="H79">
    <cfRule type="cellIs" dxfId="6" priority="794" operator="greaterThan">
      <formula>150</formula>
    </cfRule>
  </conditionalFormatting>
  <conditionalFormatting sqref="H80">
    <cfRule type="cellIs" dxfId="4" priority="795" operator="greaterThan">
      <formula>250</formula>
    </cfRule>
  </conditionalFormatting>
  <conditionalFormatting sqref="H80">
    <cfRule type="cellIs" dxfId="5" priority="796" operator="greaterThan">
      <formula>200</formula>
    </cfRule>
  </conditionalFormatting>
  <conditionalFormatting sqref="H80">
    <cfRule type="cellIs" dxfId="6" priority="797" operator="greaterThan">
      <formula>150</formula>
    </cfRule>
  </conditionalFormatting>
  <conditionalFormatting sqref="H81">
    <cfRule type="cellIs" dxfId="4" priority="798" operator="greaterThan">
      <formula>250</formula>
    </cfRule>
  </conditionalFormatting>
  <conditionalFormatting sqref="H81">
    <cfRule type="cellIs" dxfId="5" priority="799" operator="greaterThan">
      <formula>200</formula>
    </cfRule>
  </conditionalFormatting>
  <conditionalFormatting sqref="H81">
    <cfRule type="cellIs" dxfId="6" priority="800" operator="greaterThan">
      <formula>150</formula>
    </cfRule>
  </conditionalFormatting>
  <conditionalFormatting sqref="H82">
    <cfRule type="cellIs" dxfId="4" priority="801" operator="greaterThan">
      <formula>250</formula>
    </cfRule>
  </conditionalFormatting>
  <conditionalFormatting sqref="H82">
    <cfRule type="cellIs" dxfId="5" priority="802" operator="greaterThan">
      <formula>200</formula>
    </cfRule>
  </conditionalFormatting>
  <conditionalFormatting sqref="H82">
    <cfRule type="cellIs" dxfId="6" priority="803" operator="greaterThan">
      <formula>150</formula>
    </cfRule>
  </conditionalFormatting>
  <conditionalFormatting sqref="H83">
    <cfRule type="cellIs" dxfId="4" priority="804" operator="greaterThan">
      <formula>250</formula>
    </cfRule>
  </conditionalFormatting>
  <conditionalFormatting sqref="H83">
    <cfRule type="cellIs" dxfId="5" priority="805" operator="greaterThan">
      <formula>200</formula>
    </cfRule>
  </conditionalFormatting>
  <conditionalFormatting sqref="H83">
    <cfRule type="cellIs" dxfId="6" priority="806" operator="greaterThan">
      <formula>150</formula>
    </cfRule>
  </conditionalFormatting>
  <conditionalFormatting sqref="H84">
    <cfRule type="cellIs" dxfId="4" priority="807" operator="greaterThan">
      <formula>250</formula>
    </cfRule>
  </conditionalFormatting>
  <conditionalFormatting sqref="H84">
    <cfRule type="cellIs" dxfId="5" priority="808" operator="greaterThan">
      <formula>200</formula>
    </cfRule>
  </conditionalFormatting>
  <conditionalFormatting sqref="H84">
    <cfRule type="cellIs" dxfId="6" priority="809" operator="greaterThan">
      <formula>150</formula>
    </cfRule>
  </conditionalFormatting>
  <conditionalFormatting sqref="H85">
    <cfRule type="cellIs" dxfId="4" priority="810" operator="greaterThan">
      <formula>250</formula>
    </cfRule>
  </conditionalFormatting>
  <conditionalFormatting sqref="H85">
    <cfRule type="cellIs" dxfId="5" priority="811" operator="greaterThan">
      <formula>200</formula>
    </cfRule>
  </conditionalFormatting>
  <conditionalFormatting sqref="H85">
    <cfRule type="cellIs" dxfId="6" priority="812" operator="greaterThan">
      <formula>150</formula>
    </cfRule>
  </conditionalFormatting>
  <conditionalFormatting sqref="H86">
    <cfRule type="cellIs" dxfId="4" priority="813" operator="greaterThan">
      <formula>250</formula>
    </cfRule>
  </conditionalFormatting>
  <conditionalFormatting sqref="H86">
    <cfRule type="cellIs" dxfId="5" priority="814" operator="greaterThan">
      <formula>200</formula>
    </cfRule>
  </conditionalFormatting>
  <conditionalFormatting sqref="H86">
    <cfRule type="cellIs" dxfId="6" priority="815" operator="greaterThan">
      <formula>150</formula>
    </cfRule>
  </conditionalFormatting>
  <conditionalFormatting sqref="H87">
    <cfRule type="cellIs" dxfId="4" priority="816" operator="greaterThan">
      <formula>250</formula>
    </cfRule>
  </conditionalFormatting>
  <conditionalFormatting sqref="H87">
    <cfRule type="cellIs" dxfId="5" priority="817" operator="greaterThan">
      <formula>200</formula>
    </cfRule>
  </conditionalFormatting>
  <conditionalFormatting sqref="H87">
    <cfRule type="cellIs" dxfId="6" priority="818" operator="greaterThan">
      <formula>150</formula>
    </cfRule>
  </conditionalFormatting>
  <conditionalFormatting sqref="H88">
    <cfRule type="cellIs" dxfId="4" priority="819" operator="greaterThan">
      <formula>250</formula>
    </cfRule>
  </conditionalFormatting>
  <conditionalFormatting sqref="H88">
    <cfRule type="cellIs" dxfId="5" priority="820" operator="greaterThan">
      <formula>200</formula>
    </cfRule>
  </conditionalFormatting>
  <conditionalFormatting sqref="H88">
    <cfRule type="cellIs" dxfId="6" priority="821" operator="greaterThan">
      <formula>150</formula>
    </cfRule>
  </conditionalFormatting>
  <conditionalFormatting sqref="H89">
    <cfRule type="cellIs" dxfId="4" priority="822" operator="greaterThan">
      <formula>250</formula>
    </cfRule>
  </conditionalFormatting>
  <conditionalFormatting sqref="H89">
    <cfRule type="cellIs" dxfId="5" priority="823" operator="greaterThan">
      <formula>200</formula>
    </cfRule>
  </conditionalFormatting>
  <conditionalFormatting sqref="H89">
    <cfRule type="cellIs" dxfId="6" priority="824" operator="greaterThan">
      <formula>150</formula>
    </cfRule>
  </conditionalFormatting>
  <conditionalFormatting sqref="H90">
    <cfRule type="cellIs" dxfId="4" priority="825" operator="greaterThan">
      <formula>250</formula>
    </cfRule>
  </conditionalFormatting>
  <conditionalFormatting sqref="H90">
    <cfRule type="cellIs" dxfId="5" priority="826" operator="greaterThan">
      <formula>200</formula>
    </cfRule>
  </conditionalFormatting>
  <conditionalFormatting sqref="H90">
    <cfRule type="cellIs" dxfId="6" priority="827" operator="greaterThan">
      <formula>150</formula>
    </cfRule>
  </conditionalFormatting>
  <conditionalFormatting sqref="H91">
    <cfRule type="cellIs" dxfId="4" priority="828" operator="greaterThan">
      <formula>250</formula>
    </cfRule>
  </conditionalFormatting>
  <conditionalFormatting sqref="H91">
    <cfRule type="cellIs" dxfId="5" priority="829" operator="greaterThan">
      <formula>200</formula>
    </cfRule>
  </conditionalFormatting>
  <conditionalFormatting sqref="H91">
    <cfRule type="cellIs" dxfId="6" priority="830" operator="greaterThan">
      <formula>150</formula>
    </cfRule>
  </conditionalFormatting>
  <conditionalFormatting sqref="H92">
    <cfRule type="cellIs" dxfId="4" priority="831" operator="greaterThan">
      <formula>250</formula>
    </cfRule>
  </conditionalFormatting>
  <conditionalFormatting sqref="H92">
    <cfRule type="cellIs" dxfId="5" priority="832" operator="greaterThan">
      <formula>200</formula>
    </cfRule>
  </conditionalFormatting>
  <conditionalFormatting sqref="H92">
    <cfRule type="cellIs" dxfId="6" priority="833" operator="greaterThan">
      <formula>150</formula>
    </cfRule>
  </conditionalFormatting>
  <conditionalFormatting sqref="H93">
    <cfRule type="cellIs" dxfId="4" priority="834" operator="greaterThan">
      <formula>250</formula>
    </cfRule>
  </conditionalFormatting>
  <conditionalFormatting sqref="H93">
    <cfRule type="cellIs" dxfId="5" priority="835" operator="greaterThan">
      <formula>200</formula>
    </cfRule>
  </conditionalFormatting>
  <conditionalFormatting sqref="H93">
    <cfRule type="cellIs" dxfId="6" priority="836" operator="greaterThan">
      <formula>150</formula>
    </cfRule>
  </conditionalFormatting>
  <conditionalFormatting sqref="H94">
    <cfRule type="cellIs" dxfId="4" priority="837" operator="greaterThan">
      <formula>250</formula>
    </cfRule>
  </conditionalFormatting>
  <conditionalFormatting sqref="H94">
    <cfRule type="cellIs" dxfId="5" priority="838" operator="greaterThan">
      <formula>200</formula>
    </cfRule>
  </conditionalFormatting>
  <conditionalFormatting sqref="H94">
    <cfRule type="cellIs" dxfId="6" priority="839" operator="greaterThan">
      <formula>150</formula>
    </cfRule>
  </conditionalFormatting>
  <conditionalFormatting sqref="H95">
    <cfRule type="cellIs" dxfId="4" priority="840" operator="greaterThan">
      <formula>250</formula>
    </cfRule>
  </conditionalFormatting>
  <conditionalFormatting sqref="H95">
    <cfRule type="cellIs" dxfId="5" priority="841" operator="greaterThan">
      <formula>200</formula>
    </cfRule>
  </conditionalFormatting>
  <conditionalFormatting sqref="H95">
    <cfRule type="cellIs" dxfId="6" priority="842" operator="greaterThan">
      <formula>150</formula>
    </cfRule>
  </conditionalFormatting>
  <conditionalFormatting sqref="H96">
    <cfRule type="cellIs" dxfId="4" priority="843" operator="greaterThan">
      <formula>250</formula>
    </cfRule>
  </conditionalFormatting>
  <conditionalFormatting sqref="H96">
    <cfRule type="cellIs" dxfId="5" priority="844" operator="greaterThan">
      <formula>200</formula>
    </cfRule>
  </conditionalFormatting>
  <conditionalFormatting sqref="H96">
    <cfRule type="cellIs" dxfId="6" priority="845" operator="greaterThan">
      <formula>150</formula>
    </cfRule>
  </conditionalFormatting>
  <conditionalFormatting sqref="H97">
    <cfRule type="cellIs" dxfId="4" priority="846" operator="greaterThan">
      <formula>250</formula>
    </cfRule>
  </conditionalFormatting>
  <conditionalFormatting sqref="H97">
    <cfRule type="cellIs" dxfId="5" priority="847" operator="greaterThan">
      <formula>200</formula>
    </cfRule>
  </conditionalFormatting>
  <conditionalFormatting sqref="H97">
    <cfRule type="cellIs" dxfId="6" priority="848" operator="greaterThan">
      <formula>150</formula>
    </cfRule>
  </conditionalFormatting>
  <conditionalFormatting sqref="H98">
    <cfRule type="cellIs" dxfId="4" priority="849" operator="greaterThan">
      <formula>250</formula>
    </cfRule>
  </conditionalFormatting>
  <conditionalFormatting sqref="H98">
    <cfRule type="cellIs" dxfId="5" priority="850" operator="greaterThan">
      <formula>200</formula>
    </cfRule>
  </conditionalFormatting>
  <conditionalFormatting sqref="H98">
    <cfRule type="cellIs" dxfId="6" priority="851" operator="greaterThan">
      <formula>150</formula>
    </cfRule>
  </conditionalFormatting>
  <conditionalFormatting sqref="H99">
    <cfRule type="cellIs" dxfId="4" priority="852" operator="greaterThan">
      <formula>250</formula>
    </cfRule>
  </conditionalFormatting>
  <conditionalFormatting sqref="H99">
    <cfRule type="cellIs" dxfId="5" priority="853" operator="greaterThan">
      <formula>200</formula>
    </cfRule>
  </conditionalFormatting>
  <conditionalFormatting sqref="H99">
    <cfRule type="cellIs" dxfId="6" priority="854" operator="greaterThan">
      <formula>150</formula>
    </cfRule>
  </conditionalFormatting>
  <conditionalFormatting sqref="H100">
    <cfRule type="cellIs" dxfId="4" priority="855" operator="greaterThan">
      <formula>250</formula>
    </cfRule>
  </conditionalFormatting>
  <conditionalFormatting sqref="H100">
    <cfRule type="cellIs" dxfId="5" priority="856" operator="greaterThan">
      <formula>200</formula>
    </cfRule>
  </conditionalFormatting>
  <conditionalFormatting sqref="H100">
    <cfRule type="cellIs" dxfId="6" priority="857" operator="greaterThan">
      <formula>150</formula>
    </cfRule>
  </conditionalFormatting>
  <conditionalFormatting sqref="H101">
    <cfRule type="cellIs" dxfId="4" priority="858" operator="greaterThan">
      <formula>250</formula>
    </cfRule>
  </conditionalFormatting>
  <conditionalFormatting sqref="H101">
    <cfRule type="cellIs" dxfId="5" priority="859" operator="greaterThan">
      <formula>200</formula>
    </cfRule>
  </conditionalFormatting>
  <conditionalFormatting sqref="H101">
    <cfRule type="cellIs" dxfId="6" priority="860" operator="greaterThan">
      <formula>150</formula>
    </cfRule>
  </conditionalFormatting>
  <conditionalFormatting sqref="H102">
    <cfRule type="cellIs" dxfId="4" priority="861" operator="greaterThan">
      <formula>250</formula>
    </cfRule>
  </conditionalFormatting>
  <conditionalFormatting sqref="H102">
    <cfRule type="cellIs" dxfId="5" priority="862" operator="greaterThan">
      <formula>200</formula>
    </cfRule>
  </conditionalFormatting>
  <conditionalFormatting sqref="H102">
    <cfRule type="cellIs" dxfId="6" priority="863" operator="greaterThan">
      <formula>150</formula>
    </cfRule>
  </conditionalFormatting>
  <conditionalFormatting sqref="H103">
    <cfRule type="cellIs" dxfId="4" priority="864" operator="greaterThan">
      <formula>250</formula>
    </cfRule>
  </conditionalFormatting>
  <conditionalFormatting sqref="H103">
    <cfRule type="cellIs" dxfId="5" priority="865" operator="greaterThan">
      <formula>200</formula>
    </cfRule>
  </conditionalFormatting>
  <conditionalFormatting sqref="H103">
    <cfRule type="cellIs" dxfId="6" priority="866" operator="greaterThan">
      <formula>150</formula>
    </cfRule>
  </conditionalFormatting>
  <conditionalFormatting sqref="I8">
    <cfRule type="cellIs" dxfId="4" priority="867" operator="greaterThan">
      <formula>250</formula>
    </cfRule>
  </conditionalFormatting>
  <conditionalFormatting sqref="I8">
    <cfRule type="cellIs" dxfId="5" priority="868" operator="greaterThan">
      <formula>200</formula>
    </cfRule>
  </conditionalFormatting>
  <conditionalFormatting sqref="I8">
    <cfRule type="cellIs" dxfId="6" priority="869" operator="greaterThan">
      <formula>150</formula>
    </cfRule>
  </conditionalFormatting>
  <conditionalFormatting sqref="I9">
    <cfRule type="cellIs" dxfId="4" priority="870" operator="greaterThan">
      <formula>250</formula>
    </cfRule>
  </conditionalFormatting>
  <conditionalFormatting sqref="I9">
    <cfRule type="cellIs" dxfId="5" priority="871" operator="greaterThan">
      <formula>200</formula>
    </cfRule>
  </conditionalFormatting>
  <conditionalFormatting sqref="I9">
    <cfRule type="cellIs" dxfId="6" priority="872" operator="greaterThan">
      <formula>150</formula>
    </cfRule>
  </conditionalFormatting>
  <conditionalFormatting sqref="I10">
    <cfRule type="cellIs" dxfId="4" priority="873" operator="greaterThan">
      <formula>250</formula>
    </cfRule>
  </conditionalFormatting>
  <conditionalFormatting sqref="I10">
    <cfRule type="cellIs" dxfId="5" priority="874" operator="greaterThan">
      <formula>200</formula>
    </cfRule>
  </conditionalFormatting>
  <conditionalFormatting sqref="I10">
    <cfRule type="cellIs" dxfId="6" priority="875" operator="greaterThan">
      <formula>150</formula>
    </cfRule>
  </conditionalFormatting>
  <conditionalFormatting sqref="I11">
    <cfRule type="cellIs" dxfId="4" priority="876" operator="greaterThan">
      <formula>250</formula>
    </cfRule>
  </conditionalFormatting>
  <conditionalFormatting sqref="I11">
    <cfRule type="cellIs" dxfId="5" priority="877" operator="greaterThan">
      <formula>200</formula>
    </cfRule>
  </conditionalFormatting>
  <conditionalFormatting sqref="I11">
    <cfRule type="cellIs" dxfId="6" priority="878" operator="greaterThan">
      <formula>150</formula>
    </cfRule>
  </conditionalFormatting>
  <conditionalFormatting sqref="I12">
    <cfRule type="cellIs" dxfId="4" priority="879" operator="greaterThan">
      <formula>250</formula>
    </cfRule>
  </conditionalFormatting>
  <conditionalFormatting sqref="I12">
    <cfRule type="cellIs" dxfId="5" priority="880" operator="greaterThan">
      <formula>200</formula>
    </cfRule>
  </conditionalFormatting>
  <conditionalFormatting sqref="I12">
    <cfRule type="cellIs" dxfId="6" priority="881" operator="greaterThan">
      <formula>150</formula>
    </cfRule>
  </conditionalFormatting>
  <conditionalFormatting sqref="I13">
    <cfRule type="cellIs" dxfId="4" priority="882" operator="greaterThan">
      <formula>250</formula>
    </cfRule>
  </conditionalFormatting>
  <conditionalFormatting sqref="I13">
    <cfRule type="cellIs" dxfId="5" priority="883" operator="greaterThan">
      <formula>200</formula>
    </cfRule>
  </conditionalFormatting>
  <conditionalFormatting sqref="I13">
    <cfRule type="cellIs" dxfId="6" priority="884" operator="greaterThan">
      <formula>150</formula>
    </cfRule>
  </conditionalFormatting>
  <conditionalFormatting sqref="I14">
    <cfRule type="cellIs" dxfId="4" priority="885" operator="greaterThan">
      <formula>250</formula>
    </cfRule>
  </conditionalFormatting>
  <conditionalFormatting sqref="I14">
    <cfRule type="cellIs" dxfId="5" priority="886" operator="greaterThan">
      <formula>200</formula>
    </cfRule>
  </conditionalFormatting>
  <conditionalFormatting sqref="I14">
    <cfRule type="cellIs" dxfId="6" priority="887" operator="greaterThan">
      <formula>150</formula>
    </cfRule>
  </conditionalFormatting>
  <conditionalFormatting sqref="I15">
    <cfRule type="cellIs" dxfId="4" priority="888" operator="greaterThan">
      <formula>250</formula>
    </cfRule>
  </conditionalFormatting>
  <conditionalFormatting sqref="I15">
    <cfRule type="cellIs" dxfId="5" priority="889" operator="greaterThan">
      <formula>200</formula>
    </cfRule>
  </conditionalFormatting>
  <conditionalFormatting sqref="I15">
    <cfRule type="cellIs" dxfId="6" priority="890" operator="greaterThan">
      <formula>150</formula>
    </cfRule>
  </conditionalFormatting>
  <conditionalFormatting sqref="I16">
    <cfRule type="cellIs" dxfId="4" priority="891" operator="greaterThan">
      <formula>250</formula>
    </cfRule>
  </conditionalFormatting>
  <conditionalFormatting sqref="I16">
    <cfRule type="cellIs" dxfId="5" priority="892" operator="greaterThan">
      <formula>200</formula>
    </cfRule>
  </conditionalFormatting>
  <conditionalFormatting sqref="I16">
    <cfRule type="cellIs" dxfId="6" priority="893" operator="greaterThan">
      <formula>150</formula>
    </cfRule>
  </conditionalFormatting>
  <conditionalFormatting sqref="I17">
    <cfRule type="cellIs" dxfId="4" priority="894" operator="greaterThan">
      <formula>250</formula>
    </cfRule>
  </conditionalFormatting>
  <conditionalFormatting sqref="I17">
    <cfRule type="cellIs" dxfId="5" priority="895" operator="greaterThan">
      <formula>200</formula>
    </cfRule>
  </conditionalFormatting>
  <conditionalFormatting sqref="I17">
    <cfRule type="cellIs" dxfId="6" priority="896" operator="greaterThan">
      <formula>150</formula>
    </cfRule>
  </conditionalFormatting>
  <conditionalFormatting sqref="I18">
    <cfRule type="cellIs" dxfId="4" priority="897" operator="greaterThan">
      <formula>250</formula>
    </cfRule>
  </conditionalFormatting>
  <conditionalFormatting sqref="I18">
    <cfRule type="cellIs" dxfId="5" priority="898" operator="greaterThan">
      <formula>200</formula>
    </cfRule>
  </conditionalFormatting>
  <conditionalFormatting sqref="I18">
    <cfRule type="cellIs" dxfId="6" priority="899" operator="greaterThan">
      <formula>150</formula>
    </cfRule>
  </conditionalFormatting>
  <conditionalFormatting sqref="I19">
    <cfRule type="cellIs" dxfId="4" priority="900" operator="greaterThan">
      <formula>250</formula>
    </cfRule>
  </conditionalFormatting>
  <conditionalFormatting sqref="I19">
    <cfRule type="cellIs" dxfId="5" priority="901" operator="greaterThan">
      <formula>200</formula>
    </cfRule>
  </conditionalFormatting>
  <conditionalFormatting sqref="I19">
    <cfRule type="cellIs" dxfId="6" priority="902" operator="greaterThan">
      <formula>150</formula>
    </cfRule>
  </conditionalFormatting>
  <conditionalFormatting sqref="I20">
    <cfRule type="cellIs" dxfId="4" priority="903" operator="greaterThan">
      <formula>250</formula>
    </cfRule>
  </conditionalFormatting>
  <conditionalFormatting sqref="I20">
    <cfRule type="cellIs" dxfId="5" priority="904" operator="greaterThan">
      <formula>200</formula>
    </cfRule>
  </conditionalFormatting>
  <conditionalFormatting sqref="I20">
    <cfRule type="cellIs" dxfId="6" priority="905" operator="greaterThan">
      <formula>150</formula>
    </cfRule>
  </conditionalFormatting>
  <conditionalFormatting sqref="I21">
    <cfRule type="cellIs" dxfId="4" priority="906" operator="greaterThan">
      <formula>250</formula>
    </cfRule>
  </conditionalFormatting>
  <conditionalFormatting sqref="I21">
    <cfRule type="cellIs" dxfId="5" priority="907" operator="greaterThan">
      <formula>200</formula>
    </cfRule>
  </conditionalFormatting>
  <conditionalFormatting sqref="I21">
    <cfRule type="cellIs" dxfId="6" priority="908" operator="greaterThan">
      <formula>150</formula>
    </cfRule>
  </conditionalFormatting>
  <conditionalFormatting sqref="I22">
    <cfRule type="cellIs" dxfId="4" priority="909" operator="greaterThan">
      <formula>250</formula>
    </cfRule>
  </conditionalFormatting>
  <conditionalFormatting sqref="I22">
    <cfRule type="cellIs" dxfId="5" priority="910" operator="greaterThan">
      <formula>200</formula>
    </cfRule>
  </conditionalFormatting>
  <conditionalFormatting sqref="I22">
    <cfRule type="cellIs" dxfId="6" priority="911" operator="greaterThan">
      <formula>150</formula>
    </cfRule>
  </conditionalFormatting>
  <conditionalFormatting sqref="I23">
    <cfRule type="cellIs" dxfId="4" priority="912" operator="greaterThan">
      <formula>250</formula>
    </cfRule>
  </conditionalFormatting>
  <conditionalFormatting sqref="I23">
    <cfRule type="cellIs" dxfId="5" priority="913" operator="greaterThan">
      <formula>200</formula>
    </cfRule>
  </conditionalFormatting>
  <conditionalFormatting sqref="I23">
    <cfRule type="cellIs" dxfId="6" priority="914" operator="greaterThan">
      <formula>150</formula>
    </cfRule>
  </conditionalFormatting>
  <conditionalFormatting sqref="I24">
    <cfRule type="cellIs" dxfId="4" priority="915" operator="greaterThan">
      <formula>250</formula>
    </cfRule>
  </conditionalFormatting>
  <conditionalFormatting sqref="I24">
    <cfRule type="cellIs" dxfId="5" priority="916" operator="greaterThan">
      <formula>200</formula>
    </cfRule>
  </conditionalFormatting>
  <conditionalFormatting sqref="I24">
    <cfRule type="cellIs" dxfId="6" priority="917" operator="greaterThan">
      <formula>150</formula>
    </cfRule>
  </conditionalFormatting>
  <conditionalFormatting sqref="I25">
    <cfRule type="cellIs" dxfId="4" priority="918" operator="greaterThan">
      <formula>250</formula>
    </cfRule>
  </conditionalFormatting>
  <conditionalFormatting sqref="I25">
    <cfRule type="cellIs" dxfId="5" priority="919" operator="greaterThan">
      <formula>200</formula>
    </cfRule>
  </conditionalFormatting>
  <conditionalFormatting sqref="I25">
    <cfRule type="cellIs" dxfId="6" priority="920" operator="greaterThan">
      <formula>150</formula>
    </cfRule>
  </conditionalFormatting>
  <conditionalFormatting sqref="I26">
    <cfRule type="cellIs" dxfId="4" priority="921" operator="greaterThan">
      <formula>250</formula>
    </cfRule>
  </conditionalFormatting>
  <conditionalFormatting sqref="I26">
    <cfRule type="cellIs" dxfId="5" priority="922" operator="greaterThan">
      <formula>200</formula>
    </cfRule>
  </conditionalFormatting>
  <conditionalFormatting sqref="I26">
    <cfRule type="cellIs" dxfId="6" priority="923" operator="greaterThan">
      <formula>150</formula>
    </cfRule>
  </conditionalFormatting>
  <conditionalFormatting sqref="I27">
    <cfRule type="cellIs" dxfId="4" priority="924" operator="greaterThan">
      <formula>250</formula>
    </cfRule>
  </conditionalFormatting>
  <conditionalFormatting sqref="I27">
    <cfRule type="cellIs" dxfId="5" priority="925" operator="greaterThan">
      <formula>200</formula>
    </cfRule>
  </conditionalFormatting>
  <conditionalFormatting sqref="I27">
    <cfRule type="cellIs" dxfId="6" priority="926" operator="greaterThan">
      <formula>150</formula>
    </cfRule>
  </conditionalFormatting>
  <conditionalFormatting sqref="I28">
    <cfRule type="cellIs" dxfId="4" priority="927" operator="greaterThan">
      <formula>250</formula>
    </cfRule>
  </conditionalFormatting>
  <conditionalFormatting sqref="I28">
    <cfRule type="cellIs" dxfId="5" priority="928" operator="greaterThan">
      <formula>200</formula>
    </cfRule>
  </conditionalFormatting>
  <conditionalFormatting sqref="I28">
    <cfRule type="cellIs" dxfId="6" priority="929" operator="greaterThan">
      <formula>150</formula>
    </cfRule>
  </conditionalFormatting>
  <conditionalFormatting sqref="I29">
    <cfRule type="cellIs" dxfId="4" priority="930" operator="greaterThan">
      <formula>250</formula>
    </cfRule>
  </conditionalFormatting>
  <conditionalFormatting sqref="I29">
    <cfRule type="cellIs" dxfId="5" priority="931" operator="greaterThan">
      <formula>200</formula>
    </cfRule>
  </conditionalFormatting>
  <conditionalFormatting sqref="I29">
    <cfRule type="cellIs" dxfId="6" priority="932" operator="greaterThan">
      <formula>150</formula>
    </cfRule>
  </conditionalFormatting>
  <conditionalFormatting sqref="I30">
    <cfRule type="cellIs" dxfId="4" priority="933" operator="greaterThan">
      <formula>250</formula>
    </cfRule>
  </conditionalFormatting>
  <conditionalFormatting sqref="I30">
    <cfRule type="cellIs" dxfId="5" priority="934" operator="greaterThan">
      <formula>200</formula>
    </cfRule>
  </conditionalFormatting>
  <conditionalFormatting sqref="I30">
    <cfRule type="cellIs" dxfId="6" priority="935" operator="greaterThan">
      <formula>150</formula>
    </cfRule>
  </conditionalFormatting>
  <conditionalFormatting sqref="I31">
    <cfRule type="cellIs" dxfId="4" priority="936" operator="greaterThan">
      <formula>250</formula>
    </cfRule>
  </conditionalFormatting>
  <conditionalFormatting sqref="I31">
    <cfRule type="cellIs" dxfId="5" priority="937" operator="greaterThan">
      <formula>200</formula>
    </cfRule>
  </conditionalFormatting>
  <conditionalFormatting sqref="I31">
    <cfRule type="cellIs" dxfId="6" priority="938" operator="greaterThan">
      <formula>150</formula>
    </cfRule>
  </conditionalFormatting>
  <conditionalFormatting sqref="I32">
    <cfRule type="cellIs" dxfId="4" priority="939" operator="greaterThan">
      <formula>250</formula>
    </cfRule>
  </conditionalFormatting>
  <conditionalFormatting sqref="I32">
    <cfRule type="cellIs" dxfId="5" priority="940" operator="greaterThan">
      <formula>200</formula>
    </cfRule>
  </conditionalFormatting>
  <conditionalFormatting sqref="I32">
    <cfRule type="cellIs" dxfId="6" priority="941" operator="greaterThan">
      <formula>150</formula>
    </cfRule>
  </conditionalFormatting>
  <conditionalFormatting sqref="I33">
    <cfRule type="cellIs" dxfId="4" priority="942" operator="greaterThan">
      <formula>250</formula>
    </cfRule>
  </conditionalFormatting>
  <conditionalFormatting sqref="I33">
    <cfRule type="cellIs" dxfId="5" priority="943" operator="greaterThan">
      <formula>200</formula>
    </cfRule>
  </conditionalFormatting>
  <conditionalFormatting sqref="I33">
    <cfRule type="cellIs" dxfId="6" priority="944" operator="greaterThan">
      <formula>150</formula>
    </cfRule>
  </conditionalFormatting>
  <conditionalFormatting sqref="I34">
    <cfRule type="cellIs" dxfId="4" priority="945" operator="greaterThan">
      <formula>250</formula>
    </cfRule>
  </conditionalFormatting>
  <conditionalFormatting sqref="I34">
    <cfRule type="cellIs" dxfId="5" priority="946" operator="greaterThan">
      <formula>200</formula>
    </cfRule>
  </conditionalFormatting>
  <conditionalFormatting sqref="I34">
    <cfRule type="cellIs" dxfId="6" priority="947" operator="greaterThan">
      <formula>150</formula>
    </cfRule>
  </conditionalFormatting>
  <conditionalFormatting sqref="I35">
    <cfRule type="cellIs" dxfId="4" priority="948" operator="greaterThan">
      <formula>250</formula>
    </cfRule>
  </conditionalFormatting>
  <conditionalFormatting sqref="I35">
    <cfRule type="cellIs" dxfId="5" priority="949" operator="greaterThan">
      <formula>200</formula>
    </cfRule>
  </conditionalFormatting>
  <conditionalFormatting sqref="I35">
    <cfRule type="cellIs" dxfId="6" priority="950" operator="greaterThan">
      <formula>150</formula>
    </cfRule>
  </conditionalFormatting>
  <conditionalFormatting sqref="I36">
    <cfRule type="cellIs" dxfId="4" priority="951" operator="greaterThan">
      <formula>250</formula>
    </cfRule>
  </conditionalFormatting>
  <conditionalFormatting sqref="I36">
    <cfRule type="cellIs" dxfId="5" priority="952" operator="greaterThan">
      <formula>200</formula>
    </cfRule>
  </conditionalFormatting>
  <conditionalFormatting sqref="I36">
    <cfRule type="cellIs" dxfId="6" priority="953" operator="greaterThan">
      <formula>150</formula>
    </cfRule>
  </conditionalFormatting>
  <conditionalFormatting sqref="I37">
    <cfRule type="cellIs" dxfId="4" priority="954" operator="greaterThan">
      <formula>250</formula>
    </cfRule>
  </conditionalFormatting>
  <conditionalFormatting sqref="I37">
    <cfRule type="cellIs" dxfId="5" priority="955" operator="greaterThan">
      <formula>200</formula>
    </cfRule>
  </conditionalFormatting>
  <conditionalFormatting sqref="I37">
    <cfRule type="cellIs" dxfId="6" priority="956" operator="greaterThan">
      <formula>150</formula>
    </cfRule>
  </conditionalFormatting>
  <conditionalFormatting sqref="I38">
    <cfRule type="cellIs" dxfId="4" priority="957" operator="greaterThan">
      <formula>250</formula>
    </cfRule>
  </conditionalFormatting>
  <conditionalFormatting sqref="I38">
    <cfRule type="cellIs" dxfId="5" priority="958" operator="greaterThan">
      <formula>200</formula>
    </cfRule>
  </conditionalFormatting>
  <conditionalFormatting sqref="I38">
    <cfRule type="cellIs" dxfId="6" priority="959" operator="greaterThan">
      <formula>150</formula>
    </cfRule>
  </conditionalFormatting>
  <conditionalFormatting sqref="I39">
    <cfRule type="cellIs" dxfId="4" priority="960" operator="greaterThan">
      <formula>250</formula>
    </cfRule>
  </conditionalFormatting>
  <conditionalFormatting sqref="I39">
    <cfRule type="cellIs" dxfId="5" priority="961" operator="greaterThan">
      <formula>200</formula>
    </cfRule>
  </conditionalFormatting>
  <conditionalFormatting sqref="I39">
    <cfRule type="cellIs" dxfId="6" priority="962" operator="greaterThan">
      <formula>150</formula>
    </cfRule>
  </conditionalFormatting>
  <conditionalFormatting sqref="I40">
    <cfRule type="cellIs" dxfId="4" priority="963" operator="greaterThan">
      <formula>250</formula>
    </cfRule>
  </conditionalFormatting>
  <conditionalFormatting sqref="I40">
    <cfRule type="cellIs" dxfId="5" priority="964" operator="greaterThan">
      <formula>200</formula>
    </cfRule>
  </conditionalFormatting>
  <conditionalFormatting sqref="I40">
    <cfRule type="cellIs" dxfId="6" priority="965" operator="greaterThan">
      <formula>150</formula>
    </cfRule>
  </conditionalFormatting>
  <conditionalFormatting sqref="I41">
    <cfRule type="cellIs" dxfId="4" priority="966" operator="greaterThan">
      <formula>250</formula>
    </cfRule>
  </conditionalFormatting>
  <conditionalFormatting sqref="I41">
    <cfRule type="cellIs" dxfId="5" priority="967" operator="greaterThan">
      <formula>200</formula>
    </cfRule>
  </conditionalFormatting>
  <conditionalFormatting sqref="I41">
    <cfRule type="cellIs" dxfId="6" priority="968" operator="greaterThan">
      <formula>150</formula>
    </cfRule>
  </conditionalFormatting>
  <conditionalFormatting sqref="I42">
    <cfRule type="cellIs" dxfId="4" priority="969" operator="greaterThan">
      <formula>250</formula>
    </cfRule>
  </conditionalFormatting>
  <conditionalFormatting sqref="I42">
    <cfRule type="cellIs" dxfId="5" priority="970" operator="greaterThan">
      <formula>200</formula>
    </cfRule>
  </conditionalFormatting>
  <conditionalFormatting sqref="I42">
    <cfRule type="cellIs" dxfId="6" priority="971" operator="greaterThan">
      <formula>150</formula>
    </cfRule>
  </conditionalFormatting>
  <conditionalFormatting sqref="I43">
    <cfRule type="cellIs" dxfId="4" priority="972" operator="greaterThan">
      <formula>250</formula>
    </cfRule>
  </conditionalFormatting>
  <conditionalFormatting sqref="I43">
    <cfRule type="cellIs" dxfId="5" priority="973" operator="greaterThan">
      <formula>200</formula>
    </cfRule>
  </conditionalFormatting>
  <conditionalFormatting sqref="I43">
    <cfRule type="cellIs" dxfId="6" priority="974" operator="greaterThan">
      <formula>150</formula>
    </cfRule>
  </conditionalFormatting>
  <conditionalFormatting sqref="I44">
    <cfRule type="cellIs" dxfId="4" priority="975" operator="greaterThan">
      <formula>250</formula>
    </cfRule>
  </conditionalFormatting>
  <conditionalFormatting sqref="I44">
    <cfRule type="cellIs" dxfId="5" priority="976" operator="greaterThan">
      <formula>200</formula>
    </cfRule>
  </conditionalFormatting>
  <conditionalFormatting sqref="I44">
    <cfRule type="cellIs" dxfId="6" priority="977" operator="greaterThan">
      <formula>150</formula>
    </cfRule>
  </conditionalFormatting>
  <conditionalFormatting sqref="I45">
    <cfRule type="cellIs" dxfId="4" priority="978" operator="greaterThan">
      <formula>250</formula>
    </cfRule>
  </conditionalFormatting>
  <conditionalFormatting sqref="I45">
    <cfRule type="cellIs" dxfId="5" priority="979" operator="greaterThan">
      <formula>200</formula>
    </cfRule>
  </conditionalFormatting>
  <conditionalFormatting sqref="I45">
    <cfRule type="cellIs" dxfId="6" priority="980" operator="greaterThan">
      <formula>150</formula>
    </cfRule>
  </conditionalFormatting>
  <conditionalFormatting sqref="I46">
    <cfRule type="cellIs" dxfId="4" priority="981" operator="greaterThan">
      <formula>250</formula>
    </cfRule>
  </conditionalFormatting>
  <conditionalFormatting sqref="I46">
    <cfRule type="cellIs" dxfId="5" priority="982" operator="greaterThan">
      <formula>200</formula>
    </cfRule>
  </conditionalFormatting>
  <conditionalFormatting sqref="I46">
    <cfRule type="cellIs" dxfId="6" priority="983" operator="greaterThan">
      <formula>150</formula>
    </cfRule>
  </conditionalFormatting>
  <conditionalFormatting sqref="I47">
    <cfRule type="cellIs" dxfId="4" priority="984" operator="greaterThan">
      <formula>250</formula>
    </cfRule>
  </conditionalFormatting>
  <conditionalFormatting sqref="I47">
    <cfRule type="cellIs" dxfId="5" priority="985" operator="greaterThan">
      <formula>200</formula>
    </cfRule>
  </conditionalFormatting>
  <conditionalFormatting sqref="I47">
    <cfRule type="cellIs" dxfId="6" priority="986" operator="greaterThan">
      <formula>150</formula>
    </cfRule>
  </conditionalFormatting>
  <conditionalFormatting sqref="I48">
    <cfRule type="cellIs" dxfId="4" priority="987" operator="greaterThan">
      <formula>250</formula>
    </cfRule>
  </conditionalFormatting>
  <conditionalFormatting sqref="I48">
    <cfRule type="cellIs" dxfId="5" priority="988" operator="greaterThan">
      <formula>200</formula>
    </cfRule>
  </conditionalFormatting>
  <conditionalFormatting sqref="I48">
    <cfRule type="cellIs" dxfId="6" priority="989" operator="greaterThan">
      <formula>150</formula>
    </cfRule>
  </conditionalFormatting>
  <conditionalFormatting sqref="I49">
    <cfRule type="cellIs" dxfId="4" priority="990" operator="greaterThan">
      <formula>250</formula>
    </cfRule>
  </conditionalFormatting>
  <conditionalFormatting sqref="I49">
    <cfRule type="cellIs" dxfId="5" priority="991" operator="greaterThan">
      <formula>200</formula>
    </cfRule>
  </conditionalFormatting>
  <conditionalFormatting sqref="I49">
    <cfRule type="cellIs" dxfId="6" priority="992" operator="greaterThan">
      <formula>150</formula>
    </cfRule>
  </conditionalFormatting>
  <conditionalFormatting sqref="I50">
    <cfRule type="cellIs" dxfId="4" priority="993" operator="greaterThan">
      <formula>250</formula>
    </cfRule>
  </conditionalFormatting>
  <conditionalFormatting sqref="I50">
    <cfRule type="cellIs" dxfId="5" priority="994" operator="greaterThan">
      <formula>200</formula>
    </cfRule>
  </conditionalFormatting>
  <conditionalFormatting sqref="I50">
    <cfRule type="cellIs" dxfId="6" priority="995" operator="greaterThan">
      <formula>150</formula>
    </cfRule>
  </conditionalFormatting>
  <conditionalFormatting sqref="I51">
    <cfRule type="cellIs" dxfId="4" priority="996" operator="greaterThan">
      <formula>250</formula>
    </cfRule>
  </conditionalFormatting>
  <conditionalFormatting sqref="I51">
    <cfRule type="cellIs" dxfId="5" priority="997" operator="greaterThan">
      <formula>200</formula>
    </cfRule>
  </conditionalFormatting>
  <conditionalFormatting sqref="I51">
    <cfRule type="cellIs" dxfId="6" priority="998" operator="greaterThan">
      <formula>150</formula>
    </cfRule>
  </conditionalFormatting>
  <conditionalFormatting sqref="I52">
    <cfRule type="cellIs" dxfId="4" priority="999" operator="greaterThan">
      <formula>250</formula>
    </cfRule>
  </conditionalFormatting>
  <conditionalFormatting sqref="I52">
    <cfRule type="cellIs" dxfId="5" priority="1000" operator="greaterThan">
      <formula>200</formula>
    </cfRule>
  </conditionalFormatting>
  <conditionalFormatting sqref="I52">
    <cfRule type="cellIs" dxfId="6" priority="1001" operator="greaterThan">
      <formula>150</formula>
    </cfRule>
  </conditionalFormatting>
  <conditionalFormatting sqref="I53">
    <cfRule type="cellIs" dxfId="4" priority="1002" operator="greaterThan">
      <formula>250</formula>
    </cfRule>
  </conditionalFormatting>
  <conditionalFormatting sqref="I53">
    <cfRule type="cellIs" dxfId="5" priority="1003" operator="greaterThan">
      <formula>200</formula>
    </cfRule>
  </conditionalFormatting>
  <conditionalFormatting sqref="I53">
    <cfRule type="cellIs" dxfId="6" priority="1004" operator="greaterThan">
      <formula>150</formula>
    </cfRule>
  </conditionalFormatting>
  <conditionalFormatting sqref="I54">
    <cfRule type="cellIs" dxfId="4" priority="1005" operator="greaterThan">
      <formula>250</formula>
    </cfRule>
  </conditionalFormatting>
  <conditionalFormatting sqref="I54">
    <cfRule type="cellIs" dxfId="5" priority="1006" operator="greaterThan">
      <formula>200</formula>
    </cfRule>
  </conditionalFormatting>
  <conditionalFormatting sqref="I54">
    <cfRule type="cellIs" dxfId="6" priority="1007" operator="greaterThan">
      <formula>150</formula>
    </cfRule>
  </conditionalFormatting>
  <conditionalFormatting sqref="I55">
    <cfRule type="cellIs" dxfId="4" priority="1008" operator="greaterThan">
      <formula>250</formula>
    </cfRule>
  </conditionalFormatting>
  <conditionalFormatting sqref="I55">
    <cfRule type="cellIs" dxfId="5" priority="1009" operator="greaterThan">
      <formula>200</formula>
    </cfRule>
  </conditionalFormatting>
  <conditionalFormatting sqref="I55">
    <cfRule type="cellIs" dxfId="6" priority="1010" operator="greaterThan">
      <formula>150</formula>
    </cfRule>
  </conditionalFormatting>
  <conditionalFormatting sqref="I56">
    <cfRule type="cellIs" dxfId="4" priority="1011" operator="greaterThan">
      <formula>250</formula>
    </cfRule>
  </conditionalFormatting>
  <conditionalFormatting sqref="I56">
    <cfRule type="cellIs" dxfId="5" priority="1012" operator="greaterThan">
      <formula>200</formula>
    </cfRule>
  </conditionalFormatting>
  <conditionalFormatting sqref="I56">
    <cfRule type="cellIs" dxfId="6" priority="1013" operator="greaterThan">
      <formula>150</formula>
    </cfRule>
  </conditionalFormatting>
  <conditionalFormatting sqref="I57">
    <cfRule type="cellIs" dxfId="4" priority="1014" operator="greaterThan">
      <formula>250</formula>
    </cfRule>
  </conditionalFormatting>
  <conditionalFormatting sqref="I57">
    <cfRule type="cellIs" dxfId="5" priority="1015" operator="greaterThan">
      <formula>200</formula>
    </cfRule>
  </conditionalFormatting>
  <conditionalFormatting sqref="I57">
    <cfRule type="cellIs" dxfId="6" priority="1016" operator="greaterThan">
      <formula>150</formula>
    </cfRule>
  </conditionalFormatting>
  <conditionalFormatting sqref="I58">
    <cfRule type="cellIs" dxfId="4" priority="1017" operator="greaterThan">
      <formula>250</formula>
    </cfRule>
  </conditionalFormatting>
  <conditionalFormatting sqref="I58">
    <cfRule type="cellIs" dxfId="5" priority="1018" operator="greaterThan">
      <formula>200</formula>
    </cfRule>
  </conditionalFormatting>
  <conditionalFormatting sqref="I58">
    <cfRule type="cellIs" dxfId="6" priority="1019" operator="greaterThan">
      <formula>150</formula>
    </cfRule>
  </conditionalFormatting>
  <conditionalFormatting sqref="I59">
    <cfRule type="cellIs" dxfId="4" priority="1020" operator="greaterThan">
      <formula>250</formula>
    </cfRule>
  </conditionalFormatting>
  <conditionalFormatting sqref="I59">
    <cfRule type="cellIs" dxfId="5" priority="1021" operator="greaterThan">
      <formula>200</formula>
    </cfRule>
  </conditionalFormatting>
  <conditionalFormatting sqref="I59">
    <cfRule type="cellIs" dxfId="6" priority="1022" operator="greaterThan">
      <formula>150</formula>
    </cfRule>
  </conditionalFormatting>
  <conditionalFormatting sqref="I60">
    <cfRule type="cellIs" dxfId="4" priority="1023" operator="greaterThan">
      <formula>250</formula>
    </cfRule>
  </conditionalFormatting>
  <conditionalFormatting sqref="I60">
    <cfRule type="cellIs" dxfId="5" priority="1024" operator="greaterThan">
      <formula>200</formula>
    </cfRule>
  </conditionalFormatting>
  <conditionalFormatting sqref="I60">
    <cfRule type="cellIs" dxfId="6" priority="1025" operator="greaterThan">
      <formula>150</formula>
    </cfRule>
  </conditionalFormatting>
  <conditionalFormatting sqref="I61">
    <cfRule type="cellIs" dxfId="4" priority="1026" operator="greaterThan">
      <formula>250</formula>
    </cfRule>
  </conditionalFormatting>
  <conditionalFormatting sqref="I61">
    <cfRule type="cellIs" dxfId="5" priority="1027" operator="greaterThan">
      <formula>200</formula>
    </cfRule>
  </conditionalFormatting>
  <conditionalFormatting sqref="I61">
    <cfRule type="cellIs" dxfId="6" priority="1028" operator="greaterThan">
      <formula>150</formula>
    </cfRule>
  </conditionalFormatting>
  <conditionalFormatting sqref="I62">
    <cfRule type="cellIs" dxfId="4" priority="1029" operator="greaterThan">
      <formula>250</formula>
    </cfRule>
  </conditionalFormatting>
  <conditionalFormatting sqref="I62">
    <cfRule type="cellIs" dxfId="5" priority="1030" operator="greaterThan">
      <formula>200</formula>
    </cfRule>
  </conditionalFormatting>
  <conditionalFormatting sqref="I62">
    <cfRule type="cellIs" dxfId="6" priority="1031" operator="greaterThan">
      <formula>150</formula>
    </cfRule>
  </conditionalFormatting>
  <conditionalFormatting sqref="I63">
    <cfRule type="cellIs" dxfId="4" priority="1032" operator="greaterThan">
      <formula>250</formula>
    </cfRule>
  </conditionalFormatting>
  <conditionalFormatting sqref="I63">
    <cfRule type="cellIs" dxfId="5" priority="1033" operator="greaterThan">
      <formula>200</formula>
    </cfRule>
  </conditionalFormatting>
  <conditionalFormatting sqref="I63">
    <cfRule type="cellIs" dxfId="6" priority="1034" operator="greaterThan">
      <formula>150</formula>
    </cfRule>
  </conditionalFormatting>
  <conditionalFormatting sqref="I64">
    <cfRule type="cellIs" dxfId="4" priority="1035" operator="greaterThan">
      <formula>250</formula>
    </cfRule>
  </conditionalFormatting>
  <conditionalFormatting sqref="I64">
    <cfRule type="cellIs" dxfId="5" priority="1036" operator="greaterThan">
      <formula>200</formula>
    </cfRule>
  </conditionalFormatting>
  <conditionalFormatting sqref="I64">
    <cfRule type="cellIs" dxfId="6" priority="1037" operator="greaterThan">
      <formula>150</formula>
    </cfRule>
  </conditionalFormatting>
  <conditionalFormatting sqref="I65">
    <cfRule type="cellIs" dxfId="4" priority="1038" operator="greaterThan">
      <formula>250</formula>
    </cfRule>
  </conditionalFormatting>
  <conditionalFormatting sqref="I65">
    <cfRule type="cellIs" dxfId="5" priority="1039" operator="greaterThan">
      <formula>200</formula>
    </cfRule>
  </conditionalFormatting>
  <conditionalFormatting sqref="I65">
    <cfRule type="cellIs" dxfId="6" priority="1040" operator="greaterThan">
      <formula>150</formula>
    </cfRule>
  </conditionalFormatting>
  <conditionalFormatting sqref="I66">
    <cfRule type="cellIs" dxfId="4" priority="1041" operator="greaterThan">
      <formula>250</formula>
    </cfRule>
  </conditionalFormatting>
  <conditionalFormatting sqref="I66">
    <cfRule type="cellIs" dxfId="5" priority="1042" operator="greaterThan">
      <formula>200</formula>
    </cfRule>
  </conditionalFormatting>
  <conditionalFormatting sqref="I66">
    <cfRule type="cellIs" dxfId="6" priority="1043" operator="greaterThan">
      <formula>150</formula>
    </cfRule>
  </conditionalFormatting>
  <conditionalFormatting sqref="I67">
    <cfRule type="cellIs" dxfId="4" priority="1044" operator="greaterThan">
      <formula>250</formula>
    </cfRule>
  </conditionalFormatting>
  <conditionalFormatting sqref="I67">
    <cfRule type="cellIs" dxfId="5" priority="1045" operator="greaterThan">
      <formula>200</formula>
    </cfRule>
  </conditionalFormatting>
  <conditionalFormatting sqref="I67">
    <cfRule type="cellIs" dxfId="6" priority="1046" operator="greaterThan">
      <formula>150</formula>
    </cfRule>
  </conditionalFormatting>
  <conditionalFormatting sqref="I68">
    <cfRule type="cellIs" dxfId="4" priority="1047" operator="greaterThan">
      <formula>250</formula>
    </cfRule>
  </conditionalFormatting>
  <conditionalFormatting sqref="I68">
    <cfRule type="cellIs" dxfId="5" priority="1048" operator="greaterThan">
      <formula>200</formula>
    </cfRule>
  </conditionalFormatting>
  <conditionalFormatting sqref="I68">
    <cfRule type="cellIs" dxfId="6" priority="1049" operator="greaterThan">
      <formula>150</formula>
    </cfRule>
  </conditionalFormatting>
  <conditionalFormatting sqref="I69">
    <cfRule type="cellIs" dxfId="4" priority="1050" operator="greaterThan">
      <formula>250</formula>
    </cfRule>
  </conditionalFormatting>
  <conditionalFormatting sqref="I69">
    <cfRule type="cellIs" dxfId="5" priority="1051" operator="greaterThan">
      <formula>200</formula>
    </cfRule>
  </conditionalFormatting>
  <conditionalFormatting sqref="I69">
    <cfRule type="cellIs" dxfId="6" priority="1052" operator="greaterThan">
      <formula>150</formula>
    </cfRule>
  </conditionalFormatting>
  <conditionalFormatting sqref="I70">
    <cfRule type="cellIs" dxfId="4" priority="1053" operator="greaterThan">
      <formula>250</formula>
    </cfRule>
  </conditionalFormatting>
  <conditionalFormatting sqref="I70">
    <cfRule type="cellIs" dxfId="5" priority="1054" operator="greaterThan">
      <formula>200</formula>
    </cfRule>
  </conditionalFormatting>
  <conditionalFormatting sqref="I70">
    <cfRule type="cellIs" dxfId="6" priority="1055" operator="greaterThan">
      <formula>150</formula>
    </cfRule>
  </conditionalFormatting>
  <conditionalFormatting sqref="I71">
    <cfRule type="cellIs" dxfId="4" priority="1056" operator="greaterThan">
      <formula>250</formula>
    </cfRule>
  </conditionalFormatting>
  <conditionalFormatting sqref="I71">
    <cfRule type="cellIs" dxfId="5" priority="1057" operator="greaterThan">
      <formula>200</formula>
    </cfRule>
  </conditionalFormatting>
  <conditionalFormatting sqref="I71">
    <cfRule type="cellIs" dxfId="6" priority="1058" operator="greaterThan">
      <formula>150</formula>
    </cfRule>
  </conditionalFormatting>
  <conditionalFormatting sqref="I72">
    <cfRule type="cellIs" dxfId="4" priority="1059" operator="greaterThan">
      <formula>250</formula>
    </cfRule>
  </conditionalFormatting>
  <conditionalFormatting sqref="I72">
    <cfRule type="cellIs" dxfId="5" priority="1060" operator="greaterThan">
      <formula>200</formula>
    </cfRule>
  </conditionalFormatting>
  <conditionalFormatting sqref="I72">
    <cfRule type="cellIs" dxfId="6" priority="1061" operator="greaterThan">
      <formula>150</formula>
    </cfRule>
  </conditionalFormatting>
  <conditionalFormatting sqref="I73">
    <cfRule type="cellIs" dxfId="4" priority="1062" operator="greaterThan">
      <formula>250</formula>
    </cfRule>
  </conditionalFormatting>
  <conditionalFormatting sqref="I73">
    <cfRule type="cellIs" dxfId="5" priority="1063" operator="greaterThan">
      <formula>200</formula>
    </cfRule>
  </conditionalFormatting>
  <conditionalFormatting sqref="I73">
    <cfRule type="cellIs" dxfId="6" priority="1064" operator="greaterThan">
      <formula>150</formula>
    </cfRule>
  </conditionalFormatting>
  <conditionalFormatting sqref="I74">
    <cfRule type="cellIs" dxfId="4" priority="1065" operator="greaterThan">
      <formula>250</formula>
    </cfRule>
  </conditionalFormatting>
  <conditionalFormatting sqref="I74">
    <cfRule type="cellIs" dxfId="5" priority="1066" operator="greaterThan">
      <formula>200</formula>
    </cfRule>
  </conditionalFormatting>
  <conditionalFormatting sqref="I74">
    <cfRule type="cellIs" dxfId="6" priority="1067" operator="greaterThan">
      <formula>150</formula>
    </cfRule>
  </conditionalFormatting>
  <conditionalFormatting sqref="I75">
    <cfRule type="cellIs" dxfId="4" priority="1068" operator="greaterThan">
      <formula>250</formula>
    </cfRule>
  </conditionalFormatting>
  <conditionalFormatting sqref="I75">
    <cfRule type="cellIs" dxfId="5" priority="1069" operator="greaterThan">
      <formula>200</formula>
    </cfRule>
  </conditionalFormatting>
  <conditionalFormatting sqref="I75">
    <cfRule type="cellIs" dxfId="6" priority="1070" operator="greaterThan">
      <formula>150</formula>
    </cfRule>
  </conditionalFormatting>
  <conditionalFormatting sqref="I76">
    <cfRule type="cellIs" dxfId="4" priority="1071" operator="greaterThan">
      <formula>250</formula>
    </cfRule>
  </conditionalFormatting>
  <conditionalFormatting sqref="I76">
    <cfRule type="cellIs" dxfId="5" priority="1072" operator="greaterThan">
      <formula>200</formula>
    </cfRule>
  </conditionalFormatting>
  <conditionalFormatting sqref="I76">
    <cfRule type="cellIs" dxfId="6" priority="1073" operator="greaterThan">
      <formula>150</formula>
    </cfRule>
  </conditionalFormatting>
  <conditionalFormatting sqref="I77">
    <cfRule type="cellIs" dxfId="4" priority="1074" operator="greaterThan">
      <formula>250</formula>
    </cfRule>
  </conditionalFormatting>
  <conditionalFormatting sqref="I77">
    <cfRule type="cellIs" dxfId="5" priority="1075" operator="greaterThan">
      <formula>200</formula>
    </cfRule>
  </conditionalFormatting>
  <conditionalFormatting sqref="I77">
    <cfRule type="cellIs" dxfId="6" priority="1076" operator="greaterThan">
      <formula>150</formula>
    </cfRule>
  </conditionalFormatting>
  <conditionalFormatting sqref="I78">
    <cfRule type="cellIs" dxfId="4" priority="1077" operator="greaterThan">
      <formula>250</formula>
    </cfRule>
  </conditionalFormatting>
  <conditionalFormatting sqref="I78">
    <cfRule type="cellIs" dxfId="5" priority="1078" operator="greaterThan">
      <formula>200</formula>
    </cfRule>
  </conditionalFormatting>
  <conditionalFormatting sqref="I78">
    <cfRule type="cellIs" dxfId="6" priority="1079" operator="greaterThan">
      <formula>150</formula>
    </cfRule>
  </conditionalFormatting>
  <conditionalFormatting sqref="I79">
    <cfRule type="cellIs" dxfId="4" priority="1080" operator="greaterThan">
      <formula>250</formula>
    </cfRule>
  </conditionalFormatting>
  <conditionalFormatting sqref="I79">
    <cfRule type="cellIs" dxfId="5" priority="1081" operator="greaterThan">
      <formula>200</formula>
    </cfRule>
  </conditionalFormatting>
  <conditionalFormatting sqref="I79">
    <cfRule type="cellIs" dxfId="6" priority="1082" operator="greaterThan">
      <formula>150</formula>
    </cfRule>
  </conditionalFormatting>
  <conditionalFormatting sqref="I80">
    <cfRule type="cellIs" dxfId="4" priority="1083" operator="greaterThan">
      <formula>250</formula>
    </cfRule>
  </conditionalFormatting>
  <conditionalFormatting sqref="I80">
    <cfRule type="cellIs" dxfId="5" priority="1084" operator="greaterThan">
      <formula>200</formula>
    </cfRule>
  </conditionalFormatting>
  <conditionalFormatting sqref="I80">
    <cfRule type="cellIs" dxfId="6" priority="1085" operator="greaterThan">
      <formula>150</formula>
    </cfRule>
  </conditionalFormatting>
  <conditionalFormatting sqref="I81">
    <cfRule type="cellIs" dxfId="4" priority="1086" operator="greaterThan">
      <formula>250</formula>
    </cfRule>
  </conditionalFormatting>
  <conditionalFormatting sqref="I81">
    <cfRule type="cellIs" dxfId="5" priority="1087" operator="greaterThan">
      <formula>200</formula>
    </cfRule>
  </conditionalFormatting>
  <conditionalFormatting sqref="I81">
    <cfRule type="cellIs" dxfId="6" priority="1088" operator="greaterThan">
      <formula>150</formula>
    </cfRule>
  </conditionalFormatting>
  <conditionalFormatting sqref="I82">
    <cfRule type="cellIs" dxfId="4" priority="1089" operator="greaterThan">
      <formula>250</formula>
    </cfRule>
  </conditionalFormatting>
  <conditionalFormatting sqref="I82">
    <cfRule type="cellIs" dxfId="5" priority="1090" operator="greaterThan">
      <formula>200</formula>
    </cfRule>
  </conditionalFormatting>
  <conditionalFormatting sqref="I82">
    <cfRule type="cellIs" dxfId="6" priority="1091" operator="greaterThan">
      <formula>150</formula>
    </cfRule>
  </conditionalFormatting>
  <conditionalFormatting sqref="I83">
    <cfRule type="cellIs" dxfId="4" priority="1092" operator="greaterThan">
      <formula>250</formula>
    </cfRule>
  </conditionalFormatting>
  <conditionalFormatting sqref="I83">
    <cfRule type="cellIs" dxfId="5" priority="1093" operator="greaterThan">
      <formula>200</formula>
    </cfRule>
  </conditionalFormatting>
  <conditionalFormatting sqref="I83">
    <cfRule type="cellIs" dxfId="6" priority="1094" operator="greaterThan">
      <formula>150</formula>
    </cfRule>
  </conditionalFormatting>
  <conditionalFormatting sqref="I84">
    <cfRule type="cellIs" dxfId="4" priority="1095" operator="greaterThan">
      <formula>250</formula>
    </cfRule>
  </conditionalFormatting>
  <conditionalFormatting sqref="I84">
    <cfRule type="cellIs" dxfId="5" priority="1096" operator="greaterThan">
      <formula>200</formula>
    </cfRule>
  </conditionalFormatting>
  <conditionalFormatting sqref="I84">
    <cfRule type="cellIs" dxfId="6" priority="1097" operator="greaterThan">
      <formula>150</formula>
    </cfRule>
  </conditionalFormatting>
  <conditionalFormatting sqref="I85">
    <cfRule type="cellIs" dxfId="4" priority="1098" operator="greaterThan">
      <formula>250</formula>
    </cfRule>
  </conditionalFormatting>
  <conditionalFormatting sqref="I85">
    <cfRule type="cellIs" dxfId="5" priority="1099" operator="greaterThan">
      <formula>200</formula>
    </cfRule>
  </conditionalFormatting>
  <conditionalFormatting sqref="I85">
    <cfRule type="cellIs" dxfId="6" priority="1100" operator="greaterThan">
      <formula>150</formula>
    </cfRule>
  </conditionalFormatting>
  <conditionalFormatting sqref="I86">
    <cfRule type="cellIs" dxfId="4" priority="1101" operator="greaterThan">
      <formula>250</formula>
    </cfRule>
  </conditionalFormatting>
  <conditionalFormatting sqref="I86">
    <cfRule type="cellIs" dxfId="5" priority="1102" operator="greaterThan">
      <formula>200</formula>
    </cfRule>
  </conditionalFormatting>
  <conditionalFormatting sqref="I86">
    <cfRule type="cellIs" dxfId="6" priority="1103" operator="greaterThan">
      <formula>150</formula>
    </cfRule>
  </conditionalFormatting>
  <conditionalFormatting sqref="I87">
    <cfRule type="cellIs" dxfId="4" priority="1104" operator="greaterThan">
      <formula>250</formula>
    </cfRule>
  </conditionalFormatting>
  <conditionalFormatting sqref="I87">
    <cfRule type="cellIs" dxfId="5" priority="1105" operator="greaterThan">
      <formula>200</formula>
    </cfRule>
  </conditionalFormatting>
  <conditionalFormatting sqref="I87">
    <cfRule type="cellIs" dxfId="6" priority="1106" operator="greaterThan">
      <formula>150</formula>
    </cfRule>
  </conditionalFormatting>
  <conditionalFormatting sqref="I88">
    <cfRule type="cellIs" dxfId="4" priority="1107" operator="greaterThan">
      <formula>250</formula>
    </cfRule>
  </conditionalFormatting>
  <conditionalFormatting sqref="I88">
    <cfRule type="cellIs" dxfId="5" priority="1108" operator="greaterThan">
      <formula>200</formula>
    </cfRule>
  </conditionalFormatting>
  <conditionalFormatting sqref="I88">
    <cfRule type="cellIs" dxfId="6" priority="1109" operator="greaterThan">
      <formula>150</formula>
    </cfRule>
  </conditionalFormatting>
  <conditionalFormatting sqref="I89">
    <cfRule type="cellIs" dxfId="4" priority="1110" operator="greaterThan">
      <formula>250</formula>
    </cfRule>
  </conditionalFormatting>
  <conditionalFormatting sqref="I89">
    <cfRule type="cellIs" dxfId="5" priority="1111" operator="greaterThan">
      <formula>200</formula>
    </cfRule>
  </conditionalFormatting>
  <conditionalFormatting sqref="I89">
    <cfRule type="cellIs" dxfId="6" priority="1112" operator="greaterThan">
      <formula>150</formula>
    </cfRule>
  </conditionalFormatting>
  <conditionalFormatting sqref="I90">
    <cfRule type="cellIs" dxfId="4" priority="1113" operator="greaterThan">
      <formula>250</formula>
    </cfRule>
  </conditionalFormatting>
  <conditionalFormatting sqref="I90">
    <cfRule type="cellIs" dxfId="5" priority="1114" operator="greaterThan">
      <formula>200</formula>
    </cfRule>
  </conditionalFormatting>
  <conditionalFormatting sqref="I90">
    <cfRule type="cellIs" dxfId="6" priority="1115" operator="greaterThan">
      <formula>150</formula>
    </cfRule>
  </conditionalFormatting>
  <conditionalFormatting sqref="I91">
    <cfRule type="cellIs" dxfId="4" priority="1116" operator="greaterThan">
      <formula>250</formula>
    </cfRule>
  </conditionalFormatting>
  <conditionalFormatting sqref="I91">
    <cfRule type="cellIs" dxfId="5" priority="1117" operator="greaterThan">
      <formula>200</formula>
    </cfRule>
  </conditionalFormatting>
  <conditionalFormatting sqref="I91">
    <cfRule type="cellIs" dxfId="6" priority="1118" operator="greaterThan">
      <formula>150</formula>
    </cfRule>
  </conditionalFormatting>
  <conditionalFormatting sqref="I92">
    <cfRule type="cellIs" dxfId="4" priority="1119" operator="greaterThan">
      <formula>250</formula>
    </cfRule>
  </conditionalFormatting>
  <conditionalFormatting sqref="I92">
    <cfRule type="cellIs" dxfId="5" priority="1120" operator="greaterThan">
      <formula>200</formula>
    </cfRule>
  </conditionalFormatting>
  <conditionalFormatting sqref="I92">
    <cfRule type="cellIs" dxfId="6" priority="1121" operator="greaterThan">
      <formula>150</formula>
    </cfRule>
  </conditionalFormatting>
  <conditionalFormatting sqref="I93">
    <cfRule type="cellIs" dxfId="4" priority="1122" operator="greaterThan">
      <formula>250</formula>
    </cfRule>
  </conditionalFormatting>
  <conditionalFormatting sqref="I93">
    <cfRule type="cellIs" dxfId="5" priority="1123" operator="greaterThan">
      <formula>200</formula>
    </cfRule>
  </conditionalFormatting>
  <conditionalFormatting sqref="I93">
    <cfRule type="cellIs" dxfId="6" priority="1124" operator="greaterThan">
      <formula>150</formula>
    </cfRule>
  </conditionalFormatting>
  <conditionalFormatting sqref="I94">
    <cfRule type="cellIs" dxfId="4" priority="1125" operator="greaterThan">
      <formula>250</formula>
    </cfRule>
  </conditionalFormatting>
  <conditionalFormatting sqref="I94">
    <cfRule type="cellIs" dxfId="5" priority="1126" operator="greaterThan">
      <formula>200</formula>
    </cfRule>
  </conditionalFormatting>
  <conditionalFormatting sqref="I94">
    <cfRule type="cellIs" dxfId="6" priority="1127" operator="greaterThan">
      <formula>150</formula>
    </cfRule>
  </conditionalFormatting>
  <conditionalFormatting sqref="I95">
    <cfRule type="cellIs" dxfId="4" priority="1128" operator="greaterThan">
      <formula>250</formula>
    </cfRule>
  </conditionalFormatting>
  <conditionalFormatting sqref="I95">
    <cfRule type="cellIs" dxfId="5" priority="1129" operator="greaterThan">
      <formula>200</formula>
    </cfRule>
  </conditionalFormatting>
  <conditionalFormatting sqref="I95">
    <cfRule type="cellIs" dxfId="6" priority="1130" operator="greaterThan">
      <formula>150</formula>
    </cfRule>
  </conditionalFormatting>
  <conditionalFormatting sqref="I96">
    <cfRule type="cellIs" dxfId="4" priority="1131" operator="greaterThan">
      <formula>250</formula>
    </cfRule>
  </conditionalFormatting>
  <conditionalFormatting sqref="I96">
    <cfRule type="cellIs" dxfId="5" priority="1132" operator="greaterThan">
      <formula>200</formula>
    </cfRule>
  </conditionalFormatting>
  <conditionalFormatting sqref="I96">
    <cfRule type="cellIs" dxfId="6" priority="1133" operator="greaterThan">
      <formula>150</formula>
    </cfRule>
  </conditionalFormatting>
  <conditionalFormatting sqref="I97">
    <cfRule type="cellIs" dxfId="4" priority="1134" operator="greaterThan">
      <formula>250</formula>
    </cfRule>
  </conditionalFormatting>
  <conditionalFormatting sqref="I97">
    <cfRule type="cellIs" dxfId="5" priority="1135" operator="greaterThan">
      <formula>200</formula>
    </cfRule>
  </conditionalFormatting>
  <conditionalFormatting sqref="I97">
    <cfRule type="cellIs" dxfId="6" priority="1136" operator="greaterThan">
      <formula>150</formula>
    </cfRule>
  </conditionalFormatting>
  <conditionalFormatting sqref="I98">
    <cfRule type="cellIs" dxfId="4" priority="1137" operator="greaterThan">
      <formula>250</formula>
    </cfRule>
  </conditionalFormatting>
  <conditionalFormatting sqref="I98">
    <cfRule type="cellIs" dxfId="5" priority="1138" operator="greaterThan">
      <formula>200</formula>
    </cfRule>
  </conditionalFormatting>
  <conditionalFormatting sqref="I98">
    <cfRule type="cellIs" dxfId="6" priority="1139" operator="greaterThan">
      <formula>150</formula>
    </cfRule>
  </conditionalFormatting>
  <conditionalFormatting sqref="I99">
    <cfRule type="cellIs" dxfId="4" priority="1140" operator="greaterThan">
      <formula>250</formula>
    </cfRule>
  </conditionalFormatting>
  <conditionalFormatting sqref="I99">
    <cfRule type="cellIs" dxfId="5" priority="1141" operator="greaterThan">
      <formula>200</formula>
    </cfRule>
  </conditionalFormatting>
  <conditionalFormatting sqref="I99">
    <cfRule type="cellIs" dxfId="6" priority="1142" operator="greaterThan">
      <formula>150</formula>
    </cfRule>
  </conditionalFormatting>
  <conditionalFormatting sqref="I100">
    <cfRule type="cellIs" dxfId="4" priority="1143" operator="greaterThan">
      <formula>250</formula>
    </cfRule>
  </conditionalFormatting>
  <conditionalFormatting sqref="I100">
    <cfRule type="cellIs" dxfId="5" priority="1144" operator="greaterThan">
      <formula>200</formula>
    </cfRule>
  </conditionalFormatting>
  <conditionalFormatting sqref="I100">
    <cfRule type="cellIs" dxfId="6" priority="1145" operator="greaterThan">
      <formula>150</formula>
    </cfRule>
  </conditionalFormatting>
  <conditionalFormatting sqref="I101">
    <cfRule type="cellIs" dxfId="4" priority="1146" operator="greaterThan">
      <formula>250</formula>
    </cfRule>
  </conditionalFormatting>
  <conditionalFormatting sqref="I101">
    <cfRule type="cellIs" dxfId="5" priority="1147" operator="greaterThan">
      <formula>200</formula>
    </cfRule>
  </conditionalFormatting>
  <conditionalFormatting sqref="I101">
    <cfRule type="cellIs" dxfId="6" priority="1148" operator="greaterThan">
      <formula>150</formula>
    </cfRule>
  </conditionalFormatting>
  <conditionalFormatting sqref="I102">
    <cfRule type="cellIs" dxfId="4" priority="1149" operator="greaterThan">
      <formula>250</formula>
    </cfRule>
  </conditionalFormatting>
  <conditionalFormatting sqref="I102">
    <cfRule type="cellIs" dxfId="5" priority="1150" operator="greaterThan">
      <formula>200</formula>
    </cfRule>
  </conditionalFormatting>
  <conditionalFormatting sqref="I102">
    <cfRule type="cellIs" dxfId="6" priority="1151" operator="greaterThan">
      <formula>150</formula>
    </cfRule>
  </conditionalFormatting>
  <conditionalFormatting sqref="I103">
    <cfRule type="cellIs" dxfId="4" priority="1152" operator="greaterThan">
      <formula>250</formula>
    </cfRule>
  </conditionalFormatting>
  <conditionalFormatting sqref="I103">
    <cfRule type="cellIs" dxfId="5" priority="1153" operator="greaterThan">
      <formula>200</formula>
    </cfRule>
  </conditionalFormatting>
  <conditionalFormatting sqref="I103">
    <cfRule type="cellIs" dxfId="6" priority="1154" operator="greaterThan">
      <formula>150</formula>
    </cfRule>
  </conditionalFormatting>
  <conditionalFormatting sqref="J8">
    <cfRule type="cellIs" dxfId="4" priority="1155" operator="greaterThan">
      <formula>250</formula>
    </cfRule>
  </conditionalFormatting>
  <conditionalFormatting sqref="J8">
    <cfRule type="cellIs" dxfId="5" priority="1156" operator="greaterThan">
      <formula>200</formula>
    </cfRule>
  </conditionalFormatting>
  <conditionalFormatting sqref="J8">
    <cfRule type="cellIs" dxfId="6" priority="1157" operator="greaterThan">
      <formula>150</formula>
    </cfRule>
  </conditionalFormatting>
  <conditionalFormatting sqref="J9">
    <cfRule type="cellIs" dxfId="4" priority="1158" operator="greaterThan">
      <formula>250</formula>
    </cfRule>
  </conditionalFormatting>
  <conditionalFormatting sqref="J9">
    <cfRule type="cellIs" dxfId="5" priority="1159" operator="greaterThan">
      <formula>200</formula>
    </cfRule>
  </conditionalFormatting>
  <conditionalFormatting sqref="J9">
    <cfRule type="cellIs" dxfId="6" priority="1160" operator="greaterThan">
      <formula>150</formula>
    </cfRule>
  </conditionalFormatting>
  <conditionalFormatting sqref="J10">
    <cfRule type="cellIs" dxfId="4" priority="1161" operator="greaterThan">
      <formula>250</formula>
    </cfRule>
  </conditionalFormatting>
  <conditionalFormatting sqref="J10">
    <cfRule type="cellIs" dxfId="5" priority="1162" operator="greaterThan">
      <formula>200</formula>
    </cfRule>
  </conditionalFormatting>
  <conditionalFormatting sqref="J10">
    <cfRule type="cellIs" dxfId="6" priority="1163" operator="greaterThan">
      <formula>150</formula>
    </cfRule>
  </conditionalFormatting>
  <conditionalFormatting sqref="J11">
    <cfRule type="cellIs" dxfId="4" priority="1164" operator="greaterThan">
      <formula>250</formula>
    </cfRule>
  </conditionalFormatting>
  <conditionalFormatting sqref="J11">
    <cfRule type="cellIs" dxfId="5" priority="1165" operator="greaterThan">
      <formula>200</formula>
    </cfRule>
  </conditionalFormatting>
  <conditionalFormatting sqref="J11">
    <cfRule type="cellIs" dxfId="6" priority="1166" operator="greaterThan">
      <formula>150</formula>
    </cfRule>
  </conditionalFormatting>
  <conditionalFormatting sqref="J12">
    <cfRule type="cellIs" dxfId="4" priority="1167" operator="greaterThan">
      <formula>250</formula>
    </cfRule>
  </conditionalFormatting>
  <conditionalFormatting sqref="J12">
    <cfRule type="cellIs" dxfId="5" priority="1168" operator="greaterThan">
      <formula>200</formula>
    </cfRule>
  </conditionalFormatting>
  <conditionalFormatting sqref="J12">
    <cfRule type="cellIs" dxfId="6" priority="1169" operator="greaterThan">
      <formula>150</formula>
    </cfRule>
  </conditionalFormatting>
  <conditionalFormatting sqref="J13">
    <cfRule type="cellIs" dxfId="4" priority="1170" operator="greaterThan">
      <formula>250</formula>
    </cfRule>
  </conditionalFormatting>
  <conditionalFormatting sqref="J13">
    <cfRule type="cellIs" dxfId="5" priority="1171" operator="greaterThan">
      <formula>200</formula>
    </cfRule>
  </conditionalFormatting>
  <conditionalFormatting sqref="J13">
    <cfRule type="cellIs" dxfId="6" priority="1172" operator="greaterThan">
      <formula>150</formula>
    </cfRule>
  </conditionalFormatting>
  <conditionalFormatting sqref="J14">
    <cfRule type="cellIs" dxfId="4" priority="1173" operator="greaterThan">
      <formula>250</formula>
    </cfRule>
  </conditionalFormatting>
  <conditionalFormatting sqref="J14">
    <cfRule type="cellIs" dxfId="5" priority="1174" operator="greaterThan">
      <formula>200</formula>
    </cfRule>
  </conditionalFormatting>
  <conditionalFormatting sqref="J14">
    <cfRule type="cellIs" dxfId="6" priority="1175" operator="greaterThan">
      <formula>150</formula>
    </cfRule>
  </conditionalFormatting>
  <conditionalFormatting sqref="J15">
    <cfRule type="cellIs" dxfId="4" priority="1176" operator="greaterThan">
      <formula>250</formula>
    </cfRule>
  </conditionalFormatting>
  <conditionalFormatting sqref="J15">
    <cfRule type="cellIs" dxfId="5" priority="1177" operator="greaterThan">
      <formula>200</formula>
    </cfRule>
  </conditionalFormatting>
  <conditionalFormatting sqref="J15">
    <cfRule type="cellIs" dxfId="6" priority="1178" operator="greaterThan">
      <formula>150</formula>
    </cfRule>
  </conditionalFormatting>
  <conditionalFormatting sqref="J16">
    <cfRule type="cellIs" dxfId="4" priority="1179" operator="greaterThan">
      <formula>250</formula>
    </cfRule>
  </conditionalFormatting>
  <conditionalFormatting sqref="J16">
    <cfRule type="cellIs" dxfId="5" priority="1180" operator="greaterThan">
      <formula>200</formula>
    </cfRule>
  </conditionalFormatting>
  <conditionalFormatting sqref="J16">
    <cfRule type="cellIs" dxfId="6" priority="1181" operator="greaterThan">
      <formula>150</formula>
    </cfRule>
  </conditionalFormatting>
  <conditionalFormatting sqref="J17">
    <cfRule type="cellIs" dxfId="4" priority="1182" operator="greaterThan">
      <formula>250</formula>
    </cfRule>
  </conditionalFormatting>
  <conditionalFormatting sqref="J17">
    <cfRule type="cellIs" dxfId="5" priority="1183" operator="greaterThan">
      <formula>200</formula>
    </cfRule>
  </conditionalFormatting>
  <conditionalFormatting sqref="J17">
    <cfRule type="cellIs" dxfId="6" priority="1184" operator="greaterThan">
      <formula>150</formula>
    </cfRule>
  </conditionalFormatting>
  <conditionalFormatting sqref="J18">
    <cfRule type="cellIs" dxfId="4" priority="1185" operator="greaterThan">
      <formula>250</formula>
    </cfRule>
  </conditionalFormatting>
  <conditionalFormatting sqref="J18">
    <cfRule type="cellIs" dxfId="5" priority="1186" operator="greaterThan">
      <formula>200</formula>
    </cfRule>
  </conditionalFormatting>
  <conditionalFormatting sqref="J18">
    <cfRule type="cellIs" dxfId="6" priority="1187" operator="greaterThan">
      <formula>150</formula>
    </cfRule>
  </conditionalFormatting>
  <conditionalFormatting sqref="J19">
    <cfRule type="cellIs" dxfId="4" priority="1188" operator="greaterThan">
      <formula>250</formula>
    </cfRule>
  </conditionalFormatting>
  <conditionalFormatting sqref="J19">
    <cfRule type="cellIs" dxfId="5" priority="1189" operator="greaterThan">
      <formula>200</formula>
    </cfRule>
  </conditionalFormatting>
  <conditionalFormatting sqref="J19">
    <cfRule type="cellIs" dxfId="6" priority="1190" operator="greaterThan">
      <formula>150</formula>
    </cfRule>
  </conditionalFormatting>
  <conditionalFormatting sqref="J20">
    <cfRule type="cellIs" dxfId="4" priority="1191" operator="greaterThan">
      <formula>250</formula>
    </cfRule>
  </conditionalFormatting>
  <conditionalFormatting sqref="J20">
    <cfRule type="cellIs" dxfId="5" priority="1192" operator="greaterThan">
      <formula>200</formula>
    </cfRule>
  </conditionalFormatting>
  <conditionalFormatting sqref="J20">
    <cfRule type="cellIs" dxfId="6" priority="1193" operator="greaterThan">
      <formula>150</formula>
    </cfRule>
  </conditionalFormatting>
  <conditionalFormatting sqref="J21">
    <cfRule type="cellIs" dxfId="4" priority="1194" operator="greaterThan">
      <formula>250</formula>
    </cfRule>
  </conditionalFormatting>
  <conditionalFormatting sqref="J21">
    <cfRule type="cellIs" dxfId="5" priority="1195" operator="greaterThan">
      <formula>200</formula>
    </cfRule>
  </conditionalFormatting>
  <conditionalFormatting sqref="J21">
    <cfRule type="cellIs" dxfId="6" priority="1196" operator="greaterThan">
      <formula>150</formula>
    </cfRule>
  </conditionalFormatting>
  <conditionalFormatting sqref="J22">
    <cfRule type="cellIs" dxfId="4" priority="1197" operator="greaterThan">
      <formula>250</formula>
    </cfRule>
  </conditionalFormatting>
  <conditionalFormatting sqref="J22">
    <cfRule type="cellIs" dxfId="5" priority="1198" operator="greaterThan">
      <formula>200</formula>
    </cfRule>
  </conditionalFormatting>
  <conditionalFormatting sqref="J22">
    <cfRule type="cellIs" dxfId="6" priority="1199" operator="greaterThan">
      <formula>150</formula>
    </cfRule>
  </conditionalFormatting>
  <conditionalFormatting sqref="J23">
    <cfRule type="cellIs" dxfId="4" priority="1200" operator="greaterThan">
      <formula>250</formula>
    </cfRule>
  </conditionalFormatting>
  <conditionalFormatting sqref="J23">
    <cfRule type="cellIs" dxfId="5" priority="1201" operator="greaterThan">
      <formula>200</formula>
    </cfRule>
  </conditionalFormatting>
  <conditionalFormatting sqref="J23">
    <cfRule type="cellIs" dxfId="6" priority="1202" operator="greaterThan">
      <formula>150</formula>
    </cfRule>
  </conditionalFormatting>
  <conditionalFormatting sqref="J24">
    <cfRule type="cellIs" dxfId="4" priority="1203" operator="greaterThan">
      <formula>250</formula>
    </cfRule>
  </conditionalFormatting>
  <conditionalFormatting sqref="J24">
    <cfRule type="cellIs" dxfId="5" priority="1204" operator="greaterThan">
      <formula>200</formula>
    </cfRule>
  </conditionalFormatting>
  <conditionalFormatting sqref="J24">
    <cfRule type="cellIs" dxfId="6" priority="1205" operator="greaterThan">
      <formula>150</formula>
    </cfRule>
  </conditionalFormatting>
  <conditionalFormatting sqref="J25">
    <cfRule type="cellIs" dxfId="4" priority="1206" operator="greaterThan">
      <formula>250</formula>
    </cfRule>
  </conditionalFormatting>
  <conditionalFormatting sqref="J25">
    <cfRule type="cellIs" dxfId="5" priority="1207" operator="greaterThan">
      <formula>200</formula>
    </cfRule>
  </conditionalFormatting>
  <conditionalFormatting sqref="J25">
    <cfRule type="cellIs" dxfId="6" priority="1208" operator="greaterThan">
      <formula>150</formula>
    </cfRule>
  </conditionalFormatting>
  <conditionalFormatting sqref="J26">
    <cfRule type="cellIs" dxfId="4" priority="1209" operator="greaterThan">
      <formula>250</formula>
    </cfRule>
  </conditionalFormatting>
  <conditionalFormatting sqref="J26">
    <cfRule type="cellIs" dxfId="5" priority="1210" operator="greaterThan">
      <formula>200</formula>
    </cfRule>
  </conditionalFormatting>
  <conditionalFormatting sqref="J26">
    <cfRule type="cellIs" dxfId="6" priority="1211" operator="greaterThan">
      <formula>150</formula>
    </cfRule>
  </conditionalFormatting>
  <conditionalFormatting sqref="J27">
    <cfRule type="cellIs" dxfId="4" priority="1212" operator="greaterThan">
      <formula>250</formula>
    </cfRule>
  </conditionalFormatting>
  <conditionalFormatting sqref="J27">
    <cfRule type="cellIs" dxfId="5" priority="1213" operator="greaterThan">
      <formula>200</formula>
    </cfRule>
  </conditionalFormatting>
  <conditionalFormatting sqref="J27">
    <cfRule type="cellIs" dxfId="6" priority="1214" operator="greaterThan">
      <formula>150</formula>
    </cfRule>
  </conditionalFormatting>
  <conditionalFormatting sqref="J28">
    <cfRule type="cellIs" dxfId="4" priority="1215" operator="greaterThan">
      <formula>250</formula>
    </cfRule>
  </conditionalFormatting>
  <conditionalFormatting sqref="J28">
    <cfRule type="cellIs" dxfId="5" priority="1216" operator="greaterThan">
      <formula>200</formula>
    </cfRule>
  </conditionalFormatting>
  <conditionalFormatting sqref="J28">
    <cfRule type="cellIs" dxfId="6" priority="1217" operator="greaterThan">
      <formula>150</formula>
    </cfRule>
  </conditionalFormatting>
  <conditionalFormatting sqref="J29">
    <cfRule type="cellIs" dxfId="4" priority="1218" operator="greaterThan">
      <formula>250</formula>
    </cfRule>
  </conditionalFormatting>
  <conditionalFormatting sqref="J29">
    <cfRule type="cellIs" dxfId="5" priority="1219" operator="greaterThan">
      <formula>200</formula>
    </cfRule>
  </conditionalFormatting>
  <conditionalFormatting sqref="J29">
    <cfRule type="cellIs" dxfId="6" priority="1220" operator="greaterThan">
      <formula>150</formula>
    </cfRule>
  </conditionalFormatting>
  <conditionalFormatting sqref="J30">
    <cfRule type="cellIs" dxfId="4" priority="1221" operator="greaterThan">
      <formula>250</formula>
    </cfRule>
  </conditionalFormatting>
  <conditionalFormatting sqref="J30">
    <cfRule type="cellIs" dxfId="5" priority="1222" operator="greaterThan">
      <formula>200</formula>
    </cfRule>
  </conditionalFormatting>
  <conditionalFormatting sqref="J30">
    <cfRule type="cellIs" dxfId="6" priority="1223" operator="greaterThan">
      <formula>150</formula>
    </cfRule>
  </conditionalFormatting>
  <conditionalFormatting sqref="J31">
    <cfRule type="cellIs" dxfId="4" priority="1224" operator="greaterThan">
      <formula>250</formula>
    </cfRule>
  </conditionalFormatting>
  <conditionalFormatting sqref="J31">
    <cfRule type="cellIs" dxfId="5" priority="1225" operator="greaterThan">
      <formula>200</formula>
    </cfRule>
  </conditionalFormatting>
  <conditionalFormatting sqref="J31">
    <cfRule type="cellIs" dxfId="6" priority="1226" operator="greaterThan">
      <formula>150</formula>
    </cfRule>
  </conditionalFormatting>
  <conditionalFormatting sqref="J32">
    <cfRule type="cellIs" dxfId="4" priority="1227" operator="greaterThan">
      <formula>250</formula>
    </cfRule>
  </conditionalFormatting>
  <conditionalFormatting sqref="J32">
    <cfRule type="cellIs" dxfId="5" priority="1228" operator="greaterThan">
      <formula>200</formula>
    </cfRule>
  </conditionalFormatting>
  <conditionalFormatting sqref="J32">
    <cfRule type="cellIs" dxfId="6" priority="1229" operator="greaterThan">
      <formula>150</formula>
    </cfRule>
  </conditionalFormatting>
  <conditionalFormatting sqref="J33">
    <cfRule type="cellIs" dxfId="4" priority="1230" operator="greaterThan">
      <formula>250</formula>
    </cfRule>
  </conditionalFormatting>
  <conditionalFormatting sqref="J33">
    <cfRule type="cellIs" dxfId="5" priority="1231" operator="greaterThan">
      <formula>200</formula>
    </cfRule>
  </conditionalFormatting>
  <conditionalFormatting sqref="J33">
    <cfRule type="cellIs" dxfId="6" priority="1232" operator="greaterThan">
      <formula>150</formula>
    </cfRule>
  </conditionalFormatting>
  <conditionalFormatting sqref="J34">
    <cfRule type="cellIs" dxfId="4" priority="1233" operator="greaterThan">
      <formula>250</formula>
    </cfRule>
  </conditionalFormatting>
  <conditionalFormatting sqref="J34">
    <cfRule type="cellIs" dxfId="5" priority="1234" operator="greaterThan">
      <formula>200</formula>
    </cfRule>
  </conditionalFormatting>
  <conditionalFormatting sqref="J34">
    <cfRule type="cellIs" dxfId="6" priority="1235" operator="greaterThan">
      <formula>150</formula>
    </cfRule>
  </conditionalFormatting>
  <conditionalFormatting sqref="J35">
    <cfRule type="cellIs" dxfId="4" priority="1236" operator="greaterThan">
      <formula>250</formula>
    </cfRule>
  </conditionalFormatting>
  <conditionalFormatting sqref="J35">
    <cfRule type="cellIs" dxfId="5" priority="1237" operator="greaterThan">
      <formula>200</formula>
    </cfRule>
  </conditionalFormatting>
  <conditionalFormatting sqref="J35">
    <cfRule type="cellIs" dxfId="6" priority="1238" operator="greaterThan">
      <formula>150</formula>
    </cfRule>
  </conditionalFormatting>
  <conditionalFormatting sqref="J36">
    <cfRule type="cellIs" dxfId="4" priority="1239" operator="greaterThan">
      <formula>250</formula>
    </cfRule>
  </conditionalFormatting>
  <conditionalFormatting sqref="J36">
    <cfRule type="cellIs" dxfId="5" priority="1240" operator="greaterThan">
      <formula>200</formula>
    </cfRule>
  </conditionalFormatting>
  <conditionalFormatting sqref="J36">
    <cfRule type="cellIs" dxfId="6" priority="1241" operator="greaterThan">
      <formula>150</formula>
    </cfRule>
  </conditionalFormatting>
  <conditionalFormatting sqref="J37">
    <cfRule type="cellIs" dxfId="4" priority="1242" operator="greaterThan">
      <formula>250</formula>
    </cfRule>
  </conditionalFormatting>
  <conditionalFormatting sqref="J37">
    <cfRule type="cellIs" dxfId="5" priority="1243" operator="greaterThan">
      <formula>200</formula>
    </cfRule>
  </conditionalFormatting>
  <conditionalFormatting sqref="J37">
    <cfRule type="cellIs" dxfId="6" priority="1244" operator="greaterThan">
      <formula>150</formula>
    </cfRule>
  </conditionalFormatting>
  <conditionalFormatting sqref="J38">
    <cfRule type="cellIs" dxfId="4" priority="1245" operator="greaterThan">
      <formula>250</formula>
    </cfRule>
  </conditionalFormatting>
  <conditionalFormatting sqref="J38">
    <cfRule type="cellIs" dxfId="5" priority="1246" operator="greaterThan">
      <formula>200</formula>
    </cfRule>
  </conditionalFormatting>
  <conditionalFormatting sqref="J38">
    <cfRule type="cellIs" dxfId="6" priority="1247" operator="greaterThan">
      <formula>150</formula>
    </cfRule>
  </conditionalFormatting>
  <conditionalFormatting sqref="J39">
    <cfRule type="cellIs" dxfId="4" priority="1248" operator="greaterThan">
      <formula>250</formula>
    </cfRule>
  </conditionalFormatting>
  <conditionalFormatting sqref="J39">
    <cfRule type="cellIs" dxfId="5" priority="1249" operator="greaterThan">
      <formula>200</formula>
    </cfRule>
  </conditionalFormatting>
  <conditionalFormatting sqref="J39">
    <cfRule type="cellIs" dxfId="6" priority="1250" operator="greaterThan">
      <formula>150</formula>
    </cfRule>
  </conditionalFormatting>
  <conditionalFormatting sqref="J40">
    <cfRule type="cellIs" dxfId="4" priority="1251" operator="greaterThan">
      <formula>250</formula>
    </cfRule>
  </conditionalFormatting>
  <conditionalFormatting sqref="J40">
    <cfRule type="cellIs" dxfId="5" priority="1252" operator="greaterThan">
      <formula>200</formula>
    </cfRule>
  </conditionalFormatting>
  <conditionalFormatting sqref="J40">
    <cfRule type="cellIs" dxfId="6" priority="1253" operator="greaterThan">
      <formula>150</formula>
    </cfRule>
  </conditionalFormatting>
  <conditionalFormatting sqref="J41">
    <cfRule type="cellIs" dxfId="4" priority="1254" operator="greaterThan">
      <formula>250</formula>
    </cfRule>
  </conditionalFormatting>
  <conditionalFormatting sqref="J41">
    <cfRule type="cellIs" dxfId="5" priority="1255" operator="greaterThan">
      <formula>200</formula>
    </cfRule>
  </conditionalFormatting>
  <conditionalFormatting sqref="J41">
    <cfRule type="cellIs" dxfId="6" priority="1256" operator="greaterThan">
      <formula>150</formula>
    </cfRule>
  </conditionalFormatting>
  <conditionalFormatting sqref="J42">
    <cfRule type="cellIs" dxfId="4" priority="1257" operator="greaterThan">
      <formula>250</formula>
    </cfRule>
  </conditionalFormatting>
  <conditionalFormatting sqref="J42">
    <cfRule type="cellIs" dxfId="5" priority="1258" operator="greaterThan">
      <formula>200</formula>
    </cfRule>
  </conditionalFormatting>
  <conditionalFormatting sqref="J42">
    <cfRule type="cellIs" dxfId="6" priority="1259" operator="greaterThan">
      <formula>150</formula>
    </cfRule>
  </conditionalFormatting>
  <conditionalFormatting sqref="J43">
    <cfRule type="cellIs" dxfId="4" priority="1260" operator="greaterThan">
      <formula>250</formula>
    </cfRule>
  </conditionalFormatting>
  <conditionalFormatting sqref="J43">
    <cfRule type="cellIs" dxfId="5" priority="1261" operator="greaterThan">
      <formula>200</formula>
    </cfRule>
  </conditionalFormatting>
  <conditionalFormatting sqref="J43">
    <cfRule type="cellIs" dxfId="6" priority="1262" operator="greaterThan">
      <formula>150</formula>
    </cfRule>
  </conditionalFormatting>
  <conditionalFormatting sqref="J44">
    <cfRule type="cellIs" dxfId="4" priority="1263" operator="greaterThan">
      <formula>250</formula>
    </cfRule>
  </conditionalFormatting>
  <conditionalFormatting sqref="J44">
    <cfRule type="cellIs" dxfId="5" priority="1264" operator="greaterThan">
      <formula>200</formula>
    </cfRule>
  </conditionalFormatting>
  <conditionalFormatting sqref="J44">
    <cfRule type="cellIs" dxfId="6" priority="1265" operator="greaterThan">
      <formula>150</formula>
    </cfRule>
  </conditionalFormatting>
  <conditionalFormatting sqref="J45">
    <cfRule type="cellIs" dxfId="4" priority="1266" operator="greaterThan">
      <formula>250</formula>
    </cfRule>
  </conditionalFormatting>
  <conditionalFormatting sqref="J45">
    <cfRule type="cellIs" dxfId="5" priority="1267" operator="greaterThan">
      <formula>200</formula>
    </cfRule>
  </conditionalFormatting>
  <conditionalFormatting sqref="J45">
    <cfRule type="cellIs" dxfId="6" priority="1268" operator="greaterThan">
      <formula>150</formula>
    </cfRule>
  </conditionalFormatting>
  <conditionalFormatting sqref="J46">
    <cfRule type="cellIs" dxfId="4" priority="1269" operator="greaterThan">
      <formula>250</formula>
    </cfRule>
  </conditionalFormatting>
  <conditionalFormatting sqref="J46">
    <cfRule type="cellIs" dxfId="5" priority="1270" operator="greaterThan">
      <formula>200</formula>
    </cfRule>
  </conditionalFormatting>
  <conditionalFormatting sqref="J46">
    <cfRule type="cellIs" dxfId="6" priority="1271" operator="greaterThan">
      <formula>150</formula>
    </cfRule>
  </conditionalFormatting>
  <conditionalFormatting sqref="J47">
    <cfRule type="cellIs" dxfId="4" priority="1272" operator="greaterThan">
      <formula>250</formula>
    </cfRule>
  </conditionalFormatting>
  <conditionalFormatting sqref="J47">
    <cfRule type="cellIs" dxfId="5" priority="1273" operator="greaterThan">
      <formula>200</formula>
    </cfRule>
  </conditionalFormatting>
  <conditionalFormatting sqref="J47">
    <cfRule type="cellIs" dxfId="6" priority="1274" operator="greaterThan">
      <formula>150</formula>
    </cfRule>
  </conditionalFormatting>
  <conditionalFormatting sqref="J48">
    <cfRule type="cellIs" dxfId="4" priority="1275" operator="greaterThan">
      <formula>250</formula>
    </cfRule>
  </conditionalFormatting>
  <conditionalFormatting sqref="J48">
    <cfRule type="cellIs" dxfId="5" priority="1276" operator="greaterThan">
      <formula>200</formula>
    </cfRule>
  </conditionalFormatting>
  <conditionalFormatting sqref="J48">
    <cfRule type="cellIs" dxfId="6" priority="1277" operator="greaterThan">
      <formula>150</formula>
    </cfRule>
  </conditionalFormatting>
  <conditionalFormatting sqref="J49">
    <cfRule type="cellIs" dxfId="4" priority="1278" operator="greaterThan">
      <formula>250</formula>
    </cfRule>
  </conditionalFormatting>
  <conditionalFormatting sqref="J49">
    <cfRule type="cellIs" dxfId="5" priority="1279" operator="greaterThan">
      <formula>200</formula>
    </cfRule>
  </conditionalFormatting>
  <conditionalFormatting sqref="J49">
    <cfRule type="cellIs" dxfId="6" priority="1280" operator="greaterThan">
      <formula>150</formula>
    </cfRule>
  </conditionalFormatting>
  <conditionalFormatting sqref="J50">
    <cfRule type="cellIs" dxfId="4" priority="1281" operator="greaterThan">
      <formula>250</formula>
    </cfRule>
  </conditionalFormatting>
  <conditionalFormatting sqref="J50">
    <cfRule type="cellIs" dxfId="5" priority="1282" operator="greaterThan">
      <formula>200</formula>
    </cfRule>
  </conditionalFormatting>
  <conditionalFormatting sqref="J50">
    <cfRule type="cellIs" dxfId="6" priority="1283" operator="greaterThan">
      <formula>150</formula>
    </cfRule>
  </conditionalFormatting>
  <conditionalFormatting sqref="J51">
    <cfRule type="cellIs" dxfId="4" priority="1284" operator="greaterThan">
      <formula>250</formula>
    </cfRule>
  </conditionalFormatting>
  <conditionalFormatting sqref="J51">
    <cfRule type="cellIs" dxfId="5" priority="1285" operator="greaterThan">
      <formula>200</formula>
    </cfRule>
  </conditionalFormatting>
  <conditionalFormatting sqref="J51">
    <cfRule type="cellIs" dxfId="6" priority="1286" operator="greaterThan">
      <formula>150</formula>
    </cfRule>
  </conditionalFormatting>
  <conditionalFormatting sqref="J52">
    <cfRule type="cellIs" dxfId="4" priority="1287" operator="greaterThan">
      <formula>250</formula>
    </cfRule>
  </conditionalFormatting>
  <conditionalFormatting sqref="J52">
    <cfRule type="cellIs" dxfId="5" priority="1288" operator="greaterThan">
      <formula>200</formula>
    </cfRule>
  </conditionalFormatting>
  <conditionalFormatting sqref="J52">
    <cfRule type="cellIs" dxfId="6" priority="1289" operator="greaterThan">
      <formula>150</formula>
    </cfRule>
  </conditionalFormatting>
  <conditionalFormatting sqref="J53">
    <cfRule type="cellIs" dxfId="4" priority="1290" operator="greaterThan">
      <formula>250</formula>
    </cfRule>
  </conditionalFormatting>
  <conditionalFormatting sqref="J53">
    <cfRule type="cellIs" dxfId="5" priority="1291" operator="greaterThan">
      <formula>200</formula>
    </cfRule>
  </conditionalFormatting>
  <conditionalFormatting sqref="J53">
    <cfRule type="cellIs" dxfId="6" priority="1292" operator="greaterThan">
      <formula>150</formula>
    </cfRule>
  </conditionalFormatting>
  <conditionalFormatting sqref="J54">
    <cfRule type="cellIs" dxfId="4" priority="1293" operator="greaterThan">
      <formula>250</formula>
    </cfRule>
  </conditionalFormatting>
  <conditionalFormatting sqref="J54">
    <cfRule type="cellIs" dxfId="5" priority="1294" operator="greaterThan">
      <formula>200</formula>
    </cfRule>
  </conditionalFormatting>
  <conditionalFormatting sqref="J54">
    <cfRule type="cellIs" dxfId="6" priority="1295" operator="greaterThan">
      <formula>150</formula>
    </cfRule>
  </conditionalFormatting>
  <conditionalFormatting sqref="J55">
    <cfRule type="cellIs" dxfId="4" priority="1296" operator="greaterThan">
      <formula>250</formula>
    </cfRule>
  </conditionalFormatting>
  <conditionalFormatting sqref="J55">
    <cfRule type="cellIs" dxfId="5" priority="1297" operator="greaterThan">
      <formula>200</formula>
    </cfRule>
  </conditionalFormatting>
  <conditionalFormatting sqref="J55">
    <cfRule type="cellIs" dxfId="6" priority="1298" operator="greaterThan">
      <formula>150</formula>
    </cfRule>
  </conditionalFormatting>
  <conditionalFormatting sqref="J56">
    <cfRule type="cellIs" dxfId="4" priority="1299" operator="greaterThan">
      <formula>250</formula>
    </cfRule>
  </conditionalFormatting>
  <conditionalFormatting sqref="J56">
    <cfRule type="cellIs" dxfId="5" priority="1300" operator="greaterThan">
      <formula>200</formula>
    </cfRule>
  </conditionalFormatting>
  <conditionalFormatting sqref="J56">
    <cfRule type="cellIs" dxfId="6" priority="1301" operator="greaterThan">
      <formula>150</formula>
    </cfRule>
  </conditionalFormatting>
  <conditionalFormatting sqref="J57">
    <cfRule type="cellIs" dxfId="4" priority="1302" operator="greaterThan">
      <formula>250</formula>
    </cfRule>
  </conditionalFormatting>
  <conditionalFormatting sqref="J57">
    <cfRule type="cellIs" dxfId="5" priority="1303" operator="greaterThan">
      <formula>200</formula>
    </cfRule>
  </conditionalFormatting>
  <conditionalFormatting sqref="J57">
    <cfRule type="cellIs" dxfId="6" priority="1304" operator="greaterThan">
      <formula>150</formula>
    </cfRule>
  </conditionalFormatting>
  <conditionalFormatting sqref="J58">
    <cfRule type="cellIs" dxfId="4" priority="1305" operator="greaterThan">
      <formula>250</formula>
    </cfRule>
  </conditionalFormatting>
  <conditionalFormatting sqref="J58">
    <cfRule type="cellIs" dxfId="5" priority="1306" operator="greaterThan">
      <formula>200</formula>
    </cfRule>
  </conditionalFormatting>
  <conditionalFormatting sqref="J58">
    <cfRule type="cellIs" dxfId="6" priority="1307" operator="greaterThan">
      <formula>150</formula>
    </cfRule>
  </conditionalFormatting>
  <conditionalFormatting sqref="J59">
    <cfRule type="cellIs" dxfId="4" priority="1308" operator="greaterThan">
      <formula>250</formula>
    </cfRule>
  </conditionalFormatting>
  <conditionalFormatting sqref="J59">
    <cfRule type="cellIs" dxfId="5" priority="1309" operator="greaterThan">
      <formula>200</formula>
    </cfRule>
  </conditionalFormatting>
  <conditionalFormatting sqref="J59">
    <cfRule type="cellIs" dxfId="6" priority="1310" operator="greaterThan">
      <formula>150</formula>
    </cfRule>
  </conditionalFormatting>
  <conditionalFormatting sqref="J60">
    <cfRule type="cellIs" dxfId="4" priority="1311" operator="greaterThan">
      <formula>250</formula>
    </cfRule>
  </conditionalFormatting>
  <conditionalFormatting sqref="J60">
    <cfRule type="cellIs" dxfId="5" priority="1312" operator="greaterThan">
      <formula>200</formula>
    </cfRule>
  </conditionalFormatting>
  <conditionalFormatting sqref="J60">
    <cfRule type="cellIs" dxfId="6" priority="1313" operator="greaterThan">
      <formula>150</formula>
    </cfRule>
  </conditionalFormatting>
  <conditionalFormatting sqref="J61">
    <cfRule type="cellIs" dxfId="4" priority="1314" operator="greaterThan">
      <formula>250</formula>
    </cfRule>
  </conditionalFormatting>
  <conditionalFormatting sqref="J61">
    <cfRule type="cellIs" dxfId="5" priority="1315" operator="greaterThan">
      <formula>200</formula>
    </cfRule>
  </conditionalFormatting>
  <conditionalFormatting sqref="J61">
    <cfRule type="cellIs" dxfId="6" priority="1316" operator="greaterThan">
      <formula>150</formula>
    </cfRule>
  </conditionalFormatting>
  <conditionalFormatting sqref="J62">
    <cfRule type="cellIs" dxfId="4" priority="1317" operator="greaterThan">
      <formula>250</formula>
    </cfRule>
  </conditionalFormatting>
  <conditionalFormatting sqref="J62">
    <cfRule type="cellIs" dxfId="5" priority="1318" operator="greaterThan">
      <formula>200</formula>
    </cfRule>
  </conditionalFormatting>
  <conditionalFormatting sqref="J62">
    <cfRule type="cellIs" dxfId="6" priority="1319" operator="greaterThan">
      <formula>150</formula>
    </cfRule>
  </conditionalFormatting>
  <conditionalFormatting sqref="J63">
    <cfRule type="cellIs" dxfId="4" priority="1320" operator="greaterThan">
      <formula>250</formula>
    </cfRule>
  </conditionalFormatting>
  <conditionalFormatting sqref="J63">
    <cfRule type="cellIs" dxfId="5" priority="1321" operator="greaterThan">
      <formula>200</formula>
    </cfRule>
  </conditionalFormatting>
  <conditionalFormatting sqref="J63">
    <cfRule type="cellIs" dxfId="6" priority="1322" operator="greaterThan">
      <formula>150</formula>
    </cfRule>
  </conditionalFormatting>
  <conditionalFormatting sqref="J64">
    <cfRule type="cellIs" dxfId="4" priority="1323" operator="greaterThan">
      <formula>250</formula>
    </cfRule>
  </conditionalFormatting>
  <conditionalFormatting sqref="J64">
    <cfRule type="cellIs" dxfId="5" priority="1324" operator="greaterThan">
      <formula>200</formula>
    </cfRule>
  </conditionalFormatting>
  <conditionalFormatting sqref="J64">
    <cfRule type="cellIs" dxfId="6" priority="1325" operator="greaterThan">
      <formula>150</formula>
    </cfRule>
  </conditionalFormatting>
  <conditionalFormatting sqref="J65">
    <cfRule type="cellIs" dxfId="4" priority="1326" operator="greaterThan">
      <formula>250</formula>
    </cfRule>
  </conditionalFormatting>
  <conditionalFormatting sqref="J65">
    <cfRule type="cellIs" dxfId="5" priority="1327" operator="greaterThan">
      <formula>200</formula>
    </cfRule>
  </conditionalFormatting>
  <conditionalFormatting sqref="J65">
    <cfRule type="cellIs" dxfId="6" priority="1328" operator="greaterThan">
      <formula>150</formula>
    </cfRule>
  </conditionalFormatting>
  <conditionalFormatting sqref="J66">
    <cfRule type="cellIs" dxfId="4" priority="1329" operator="greaterThan">
      <formula>250</formula>
    </cfRule>
  </conditionalFormatting>
  <conditionalFormatting sqref="J66">
    <cfRule type="cellIs" dxfId="5" priority="1330" operator="greaterThan">
      <formula>200</formula>
    </cfRule>
  </conditionalFormatting>
  <conditionalFormatting sqref="J66">
    <cfRule type="cellIs" dxfId="6" priority="1331" operator="greaterThan">
      <formula>150</formula>
    </cfRule>
  </conditionalFormatting>
  <conditionalFormatting sqref="J67">
    <cfRule type="cellIs" dxfId="4" priority="1332" operator="greaterThan">
      <formula>250</formula>
    </cfRule>
  </conditionalFormatting>
  <conditionalFormatting sqref="J67">
    <cfRule type="cellIs" dxfId="5" priority="1333" operator="greaterThan">
      <formula>200</formula>
    </cfRule>
  </conditionalFormatting>
  <conditionalFormatting sqref="J67">
    <cfRule type="cellIs" dxfId="6" priority="1334" operator="greaterThan">
      <formula>150</formula>
    </cfRule>
  </conditionalFormatting>
  <conditionalFormatting sqref="J68">
    <cfRule type="cellIs" dxfId="4" priority="1335" operator="greaterThan">
      <formula>250</formula>
    </cfRule>
  </conditionalFormatting>
  <conditionalFormatting sqref="J68">
    <cfRule type="cellIs" dxfId="5" priority="1336" operator="greaterThan">
      <formula>200</formula>
    </cfRule>
  </conditionalFormatting>
  <conditionalFormatting sqref="J68">
    <cfRule type="cellIs" dxfId="6" priority="1337" operator="greaterThan">
      <formula>150</formula>
    </cfRule>
  </conditionalFormatting>
  <conditionalFormatting sqref="J69">
    <cfRule type="cellIs" dxfId="4" priority="1338" operator="greaterThan">
      <formula>250</formula>
    </cfRule>
  </conditionalFormatting>
  <conditionalFormatting sqref="J69">
    <cfRule type="cellIs" dxfId="5" priority="1339" operator="greaterThan">
      <formula>200</formula>
    </cfRule>
  </conditionalFormatting>
  <conditionalFormatting sqref="J69">
    <cfRule type="cellIs" dxfId="6" priority="1340" operator="greaterThan">
      <formula>150</formula>
    </cfRule>
  </conditionalFormatting>
  <conditionalFormatting sqref="J70">
    <cfRule type="cellIs" dxfId="4" priority="1341" operator="greaterThan">
      <formula>250</formula>
    </cfRule>
  </conditionalFormatting>
  <conditionalFormatting sqref="J70">
    <cfRule type="cellIs" dxfId="5" priority="1342" operator="greaterThan">
      <formula>200</formula>
    </cfRule>
  </conditionalFormatting>
  <conditionalFormatting sqref="J70">
    <cfRule type="cellIs" dxfId="6" priority="1343" operator="greaterThan">
      <formula>150</formula>
    </cfRule>
  </conditionalFormatting>
  <conditionalFormatting sqref="J71">
    <cfRule type="cellIs" dxfId="4" priority="1344" operator="greaterThan">
      <formula>250</formula>
    </cfRule>
  </conditionalFormatting>
  <conditionalFormatting sqref="J71">
    <cfRule type="cellIs" dxfId="5" priority="1345" operator="greaterThan">
      <formula>200</formula>
    </cfRule>
  </conditionalFormatting>
  <conditionalFormatting sqref="J71">
    <cfRule type="cellIs" dxfId="6" priority="1346" operator="greaterThan">
      <formula>150</formula>
    </cfRule>
  </conditionalFormatting>
  <conditionalFormatting sqref="J72">
    <cfRule type="cellIs" dxfId="4" priority="1347" operator="greaterThan">
      <formula>250</formula>
    </cfRule>
  </conditionalFormatting>
  <conditionalFormatting sqref="J72">
    <cfRule type="cellIs" dxfId="5" priority="1348" operator="greaterThan">
      <formula>200</formula>
    </cfRule>
  </conditionalFormatting>
  <conditionalFormatting sqref="J72">
    <cfRule type="cellIs" dxfId="6" priority="1349" operator="greaterThan">
      <formula>150</formula>
    </cfRule>
  </conditionalFormatting>
  <conditionalFormatting sqref="J73">
    <cfRule type="cellIs" dxfId="4" priority="1350" operator="greaterThan">
      <formula>250</formula>
    </cfRule>
  </conditionalFormatting>
  <conditionalFormatting sqref="J73">
    <cfRule type="cellIs" dxfId="5" priority="1351" operator="greaterThan">
      <formula>200</formula>
    </cfRule>
  </conditionalFormatting>
  <conditionalFormatting sqref="J73">
    <cfRule type="cellIs" dxfId="6" priority="1352" operator="greaterThan">
      <formula>150</formula>
    </cfRule>
  </conditionalFormatting>
  <conditionalFormatting sqref="J74">
    <cfRule type="cellIs" dxfId="4" priority="1353" operator="greaterThan">
      <formula>250</formula>
    </cfRule>
  </conditionalFormatting>
  <conditionalFormatting sqref="J74">
    <cfRule type="cellIs" dxfId="5" priority="1354" operator="greaterThan">
      <formula>200</formula>
    </cfRule>
  </conditionalFormatting>
  <conditionalFormatting sqref="J74">
    <cfRule type="cellIs" dxfId="6" priority="1355" operator="greaterThan">
      <formula>150</formula>
    </cfRule>
  </conditionalFormatting>
  <conditionalFormatting sqref="J75">
    <cfRule type="cellIs" dxfId="4" priority="1356" operator="greaterThan">
      <formula>250</formula>
    </cfRule>
  </conditionalFormatting>
  <conditionalFormatting sqref="J75">
    <cfRule type="cellIs" dxfId="5" priority="1357" operator="greaterThan">
      <formula>200</formula>
    </cfRule>
  </conditionalFormatting>
  <conditionalFormatting sqref="J75">
    <cfRule type="cellIs" dxfId="6" priority="1358" operator="greaterThan">
      <formula>150</formula>
    </cfRule>
  </conditionalFormatting>
  <conditionalFormatting sqref="J76">
    <cfRule type="cellIs" dxfId="4" priority="1359" operator="greaterThan">
      <formula>250</formula>
    </cfRule>
  </conditionalFormatting>
  <conditionalFormatting sqref="J76">
    <cfRule type="cellIs" dxfId="5" priority="1360" operator="greaterThan">
      <formula>200</formula>
    </cfRule>
  </conditionalFormatting>
  <conditionalFormatting sqref="J76">
    <cfRule type="cellIs" dxfId="6" priority="1361" operator="greaterThan">
      <formula>150</formula>
    </cfRule>
  </conditionalFormatting>
  <conditionalFormatting sqref="J77">
    <cfRule type="cellIs" dxfId="4" priority="1362" operator="greaterThan">
      <formula>250</formula>
    </cfRule>
  </conditionalFormatting>
  <conditionalFormatting sqref="J77">
    <cfRule type="cellIs" dxfId="5" priority="1363" operator="greaterThan">
      <formula>200</formula>
    </cfRule>
  </conditionalFormatting>
  <conditionalFormatting sqref="J77">
    <cfRule type="cellIs" dxfId="6" priority="1364" operator="greaterThan">
      <formula>150</formula>
    </cfRule>
  </conditionalFormatting>
  <conditionalFormatting sqref="J78">
    <cfRule type="cellIs" dxfId="4" priority="1365" operator="greaterThan">
      <formula>250</formula>
    </cfRule>
  </conditionalFormatting>
  <conditionalFormatting sqref="J78">
    <cfRule type="cellIs" dxfId="5" priority="1366" operator="greaterThan">
      <formula>200</formula>
    </cfRule>
  </conditionalFormatting>
  <conditionalFormatting sqref="J78">
    <cfRule type="cellIs" dxfId="6" priority="1367" operator="greaterThan">
      <formula>150</formula>
    </cfRule>
  </conditionalFormatting>
  <conditionalFormatting sqref="J79">
    <cfRule type="cellIs" dxfId="4" priority="1368" operator="greaterThan">
      <formula>250</formula>
    </cfRule>
  </conditionalFormatting>
  <conditionalFormatting sqref="J79">
    <cfRule type="cellIs" dxfId="5" priority="1369" operator="greaterThan">
      <formula>200</formula>
    </cfRule>
  </conditionalFormatting>
  <conditionalFormatting sqref="J79">
    <cfRule type="cellIs" dxfId="6" priority="1370" operator="greaterThan">
      <formula>150</formula>
    </cfRule>
  </conditionalFormatting>
  <conditionalFormatting sqref="J80">
    <cfRule type="cellIs" dxfId="4" priority="1371" operator="greaterThan">
      <formula>250</formula>
    </cfRule>
  </conditionalFormatting>
  <conditionalFormatting sqref="J80">
    <cfRule type="cellIs" dxfId="5" priority="1372" operator="greaterThan">
      <formula>200</formula>
    </cfRule>
  </conditionalFormatting>
  <conditionalFormatting sqref="J80">
    <cfRule type="cellIs" dxfId="6" priority="1373" operator="greaterThan">
      <formula>150</formula>
    </cfRule>
  </conditionalFormatting>
  <conditionalFormatting sqref="J81">
    <cfRule type="cellIs" dxfId="4" priority="1374" operator="greaterThan">
      <formula>250</formula>
    </cfRule>
  </conditionalFormatting>
  <conditionalFormatting sqref="J81">
    <cfRule type="cellIs" dxfId="5" priority="1375" operator="greaterThan">
      <formula>200</formula>
    </cfRule>
  </conditionalFormatting>
  <conditionalFormatting sqref="J81">
    <cfRule type="cellIs" dxfId="6" priority="1376" operator="greaterThan">
      <formula>150</formula>
    </cfRule>
  </conditionalFormatting>
  <conditionalFormatting sqref="J82">
    <cfRule type="cellIs" dxfId="4" priority="1377" operator="greaterThan">
      <formula>250</formula>
    </cfRule>
  </conditionalFormatting>
  <conditionalFormatting sqref="J82">
    <cfRule type="cellIs" dxfId="5" priority="1378" operator="greaterThan">
      <formula>200</formula>
    </cfRule>
  </conditionalFormatting>
  <conditionalFormatting sqref="J82">
    <cfRule type="cellIs" dxfId="6" priority="1379" operator="greaterThan">
      <formula>150</formula>
    </cfRule>
  </conditionalFormatting>
  <conditionalFormatting sqref="J83">
    <cfRule type="cellIs" dxfId="4" priority="1380" operator="greaterThan">
      <formula>250</formula>
    </cfRule>
  </conditionalFormatting>
  <conditionalFormatting sqref="J83">
    <cfRule type="cellIs" dxfId="5" priority="1381" operator="greaterThan">
      <formula>200</formula>
    </cfRule>
  </conditionalFormatting>
  <conditionalFormatting sqref="J83">
    <cfRule type="cellIs" dxfId="6" priority="1382" operator="greaterThan">
      <formula>150</formula>
    </cfRule>
  </conditionalFormatting>
  <conditionalFormatting sqref="J84">
    <cfRule type="cellIs" dxfId="4" priority="1383" operator="greaterThan">
      <formula>250</formula>
    </cfRule>
  </conditionalFormatting>
  <conditionalFormatting sqref="J84">
    <cfRule type="cellIs" dxfId="5" priority="1384" operator="greaterThan">
      <formula>200</formula>
    </cfRule>
  </conditionalFormatting>
  <conditionalFormatting sqref="J84">
    <cfRule type="cellIs" dxfId="6" priority="1385" operator="greaterThan">
      <formula>150</formula>
    </cfRule>
  </conditionalFormatting>
  <conditionalFormatting sqref="J85">
    <cfRule type="cellIs" dxfId="4" priority="1386" operator="greaterThan">
      <formula>250</formula>
    </cfRule>
  </conditionalFormatting>
  <conditionalFormatting sqref="J85">
    <cfRule type="cellIs" dxfId="5" priority="1387" operator="greaterThan">
      <formula>200</formula>
    </cfRule>
  </conditionalFormatting>
  <conditionalFormatting sqref="J85">
    <cfRule type="cellIs" dxfId="6" priority="1388" operator="greaterThan">
      <formula>150</formula>
    </cfRule>
  </conditionalFormatting>
  <conditionalFormatting sqref="J86">
    <cfRule type="cellIs" dxfId="4" priority="1389" operator="greaterThan">
      <formula>250</formula>
    </cfRule>
  </conditionalFormatting>
  <conditionalFormatting sqref="J86">
    <cfRule type="cellIs" dxfId="5" priority="1390" operator="greaterThan">
      <formula>200</formula>
    </cfRule>
  </conditionalFormatting>
  <conditionalFormatting sqref="J86">
    <cfRule type="cellIs" dxfId="6" priority="1391" operator="greaterThan">
      <formula>150</formula>
    </cfRule>
  </conditionalFormatting>
  <conditionalFormatting sqref="J87">
    <cfRule type="cellIs" dxfId="4" priority="1392" operator="greaterThan">
      <formula>250</formula>
    </cfRule>
  </conditionalFormatting>
  <conditionalFormatting sqref="J87">
    <cfRule type="cellIs" dxfId="5" priority="1393" operator="greaterThan">
      <formula>200</formula>
    </cfRule>
  </conditionalFormatting>
  <conditionalFormatting sqref="J87">
    <cfRule type="cellIs" dxfId="6" priority="1394" operator="greaterThan">
      <formula>150</formula>
    </cfRule>
  </conditionalFormatting>
  <conditionalFormatting sqref="J88">
    <cfRule type="cellIs" dxfId="4" priority="1395" operator="greaterThan">
      <formula>250</formula>
    </cfRule>
  </conditionalFormatting>
  <conditionalFormatting sqref="J88">
    <cfRule type="cellIs" dxfId="5" priority="1396" operator="greaterThan">
      <formula>200</formula>
    </cfRule>
  </conditionalFormatting>
  <conditionalFormatting sqref="J88">
    <cfRule type="cellIs" dxfId="6" priority="1397" operator="greaterThan">
      <formula>150</formula>
    </cfRule>
  </conditionalFormatting>
  <conditionalFormatting sqref="J89">
    <cfRule type="cellIs" dxfId="4" priority="1398" operator="greaterThan">
      <formula>250</formula>
    </cfRule>
  </conditionalFormatting>
  <conditionalFormatting sqref="J89">
    <cfRule type="cellIs" dxfId="5" priority="1399" operator="greaterThan">
      <formula>200</formula>
    </cfRule>
  </conditionalFormatting>
  <conditionalFormatting sqref="J89">
    <cfRule type="cellIs" dxfId="6" priority="1400" operator="greaterThan">
      <formula>150</formula>
    </cfRule>
  </conditionalFormatting>
  <conditionalFormatting sqref="J90">
    <cfRule type="cellIs" dxfId="4" priority="1401" operator="greaterThan">
      <formula>250</formula>
    </cfRule>
  </conditionalFormatting>
  <conditionalFormatting sqref="J90">
    <cfRule type="cellIs" dxfId="5" priority="1402" operator="greaterThan">
      <formula>200</formula>
    </cfRule>
  </conditionalFormatting>
  <conditionalFormatting sqref="J90">
    <cfRule type="cellIs" dxfId="6" priority="1403" operator="greaterThan">
      <formula>150</formula>
    </cfRule>
  </conditionalFormatting>
  <conditionalFormatting sqref="J91">
    <cfRule type="cellIs" dxfId="4" priority="1404" operator="greaterThan">
      <formula>250</formula>
    </cfRule>
  </conditionalFormatting>
  <conditionalFormatting sqref="J91">
    <cfRule type="cellIs" dxfId="5" priority="1405" operator="greaterThan">
      <formula>200</formula>
    </cfRule>
  </conditionalFormatting>
  <conditionalFormatting sqref="J91">
    <cfRule type="cellIs" dxfId="6" priority="1406" operator="greaterThan">
      <formula>150</formula>
    </cfRule>
  </conditionalFormatting>
  <conditionalFormatting sqref="J92">
    <cfRule type="cellIs" dxfId="4" priority="1407" operator="greaterThan">
      <formula>250</formula>
    </cfRule>
  </conditionalFormatting>
  <conditionalFormatting sqref="J92">
    <cfRule type="cellIs" dxfId="5" priority="1408" operator="greaterThan">
      <formula>200</formula>
    </cfRule>
  </conditionalFormatting>
  <conditionalFormatting sqref="J92">
    <cfRule type="cellIs" dxfId="6" priority="1409" operator="greaterThan">
      <formula>150</formula>
    </cfRule>
  </conditionalFormatting>
  <conditionalFormatting sqref="J93">
    <cfRule type="cellIs" dxfId="4" priority="1410" operator="greaterThan">
      <formula>250</formula>
    </cfRule>
  </conditionalFormatting>
  <conditionalFormatting sqref="J93">
    <cfRule type="cellIs" dxfId="5" priority="1411" operator="greaterThan">
      <formula>200</formula>
    </cfRule>
  </conditionalFormatting>
  <conditionalFormatting sqref="J93">
    <cfRule type="cellIs" dxfId="6" priority="1412" operator="greaterThan">
      <formula>150</formula>
    </cfRule>
  </conditionalFormatting>
  <conditionalFormatting sqref="J94">
    <cfRule type="cellIs" dxfId="4" priority="1413" operator="greaterThan">
      <formula>250</formula>
    </cfRule>
  </conditionalFormatting>
  <conditionalFormatting sqref="J94">
    <cfRule type="cellIs" dxfId="5" priority="1414" operator="greaterThan">
      <formula>200</formula>
    </cfRule>
  </conditionalFormatting>
  <conditionalFormatting sqref="J94">
    <cfRule type="cellIs" dxfId="6" priority="1415" operator="greaterThan">
      <formula>150</formula>
    </cfRule>
  </conditionalFormatting>
  <conditionalFormatting sqref="J95">
    <cfRule type="cellIs" dxfId="4" priority="1416" operator="greaterThan">
      <formula>250</formula>
    </cfRule>
  </conditionalFormatting>
  <conditionalFormatting sqref="J95">
    <cfRule type="cellIs" dxfId="5" priority="1417" operator="greaterThan">
      <formula>200</formula>
    </cfRule>
  </conditionalFormatting>
  <conditionalFormatting sqref="J95">
    <cfRule type="cellIs" dxfId="6" priority="1418" operator="greaterThan">
      <formula>150</formula>
    </cfRule>
  </conditionalFormatting>
  <conditionalFormatting sqref="J96">
    <cfRule type="cellIs" dxfId="4" priority="1419" operator="greaterThan">
      <formula>250</formula>
    </cfRule>
  </conditionalFormatting>
  <conditionalFormatting sqref="J96">
    <cfRule type="cellIs" dxfId="5" priority="1420" operator="greaterThan">
      <formula>200</formula>
    </cfRule>
  </conditionalFormatting>
  <conditionalFormatting sqref="J96">
    <cfRule type="cellIs" dxfId="6" priority="1421" operator="greaterThan">
      <formula>150</formula>
    </cfRule>
  </conditionalFormatting>
  <conditionalFormatting sqref="J97">
    <cfRule type="cellIs" dxfId="4" priority="1422" operator="greaterThan">
      <formula>250</formula>
    </cfRule>
  </conditionalFormatting>
  <conditionalFormatting sqref="J97">
    <cfRule type="cellIs" dxfId="5" priority="1423" operator="greaterThan">
      <formula>200</formula>
    </cfRule>
  </conditionalFormatting>
  <conditionalFormatting sqref="J97">
    <cfRule type="cellIs" dxfId="6" priority="1424" operator="greaterThan">
      <formula>150</formula>
    </cfRule>
  </conditionalFormatting>
  <conditionalFormatting sqref="J98">
    <cfRule type="cellIs" dxfId="4" priority="1425" operator="greaterThan">
      <formula>250</formula>
    </cfRule>
  </conditionalFormatting>
  <conditionalFormatting sqref="J98">
    <cfRule type="cellIs" dxfId="5" priority="1426" operator="greaterThan">
      <formula>200</formula>
    </cfRule>
  </conditionalFormatting>
  <conditionalFormatting sqref="J98">
    <cfRule type="cellIs" dxfId="6" priority="1427" operator="greaterThan">
      <formula>150</formula>
    </cfRule>
  </conditionalFormatting>
  <conditionalFormatting sqref="J99">
    <cfRule type="cellIs" dxfId="4" priority="1428" operator="greaterThan">
      <formula>250</formula>
    </cfRule>
  </conditionalFormatting>
  <conditionalFormatting sqref="J99">
    <cfRule type="cellIs" dxfId="5" priority="1429" operator="greaterThan">
      <formula>200</formula>
    </cfRule>
  </conditionalFormatting>
  <conditionalFormatting sqref="J99">
    <cfRule type="cellIs" dxfId="6" priority="1430" operator="greaterThan">
      <formula>150</formula>
    </cfRule>
  </conditionalFormatting>
  <conditionalFormatting sqref="J100">
    <cfRule type="cellIs" dxfId="4" priority="1431" operator="greaterThan">
      <formula>250</formula>
    </cfRule>
  </conditionalFormatting>
  <conditionalFormatting sqref="J100">
    <cfRule type="cellIs" dxfId="5" priority="1432" operator="greaterThan">
      <formula>200</formula>
    </cfRule>
  </conditionalFormatting>
  <conditionalFormatting sqref="J100">
    <cfRule type="cellIs" dxfId="6" priority="1433" operator="greaterThan">
      <formula>150</formula>
    </cfRule>
  </conditionalFormatting>
  <conditionalFormatting sqref="J101">
    <cfRule type="cellIs" dxfId="4" priority="1434" operator="greaterThan">
      <formula>250</formula>
    </cfRule>
  </conditionalFormatting>
  <conditionalFormatting sqref="J101">
    <cfRule type="cellIs" dxfId="5" priority="1435" operator="greaterThan">
      <formula>200</formula>
    </cfRule>
  </conditionalFormatting>
  <conditionalFormatting sqref="J101">
    <cfRule type="cellIs" dxfId="6" priority="1436" operator="greaterThan">
      <formula>150</formula>
    </cfRule>
  </conditionalFormatting>
  <conditionalFormatting sqref="J102">
    <cfRule type="cellIs" dxfId="4" priority="1437" operator="greaterThan">
      <formula>250</formula>
    </cfRule>
  </conditionalFormatting>
  <conditionalFormatting sqref="J102">
    <cfRule type="cellIs" dxfId="5" priority="1438" operator="greaterThan">
      <formula>200</formula>
    </cfRule>
  </conditionalFormatting>
  <conditionalFormatting sqref="J102">
    <cfRule type="cellIs" dxfId="6" priority="1439" operator="greaterThan">
      <formula>150</formula>
    </cfRule>
  </conditionalFormatting>
  <conditionalFormatting sqref="J103">
    <cfRule type="cellIs" dxfId="4" priority="1440" operator="greaterThan">
      <formula>250</formula>
    </cfRule>
  </conditionalFormatting>
  <conditionalFormatting sqref="J103">
    <cfRule type="cellIs" dxfId="5" priority="1441" operator="greaterThan">
      <formula>200</formula>
    </cfRule>
  </conditionalFormatting>
  <conditionalFormatting sqref="J103">
    <cfRule type="cellIs" dxfId="6" priority="1442" operator="greaterThan">
      <formula>150</formula>
    </cfRule>
  </conditionalFormatting>
  <conditionalFormatting sqref="AA8">
    <cfRule type="cellIs" dxfId="2" priority="1443" operator="greaterThan">
      <formula>0</formula>
    </cfRule>
  </conditionalFormatting>
  <conditionalFormatting sqref="AA9">
    <cfRule type="cellIs" dxfId="2" priority="1444" operator="greaterThan">
      <formula>0</formula>
    </cfRule>
  </conditionalFormatting>
  <conditionalFormatting sqref="AA10">
    <cfRule type="cellIs" dxfId="2" priority="1445" operator="greaterThan">
      <formula>0</formula>
    </cfRule>
  </conditionalFormatting>
  <conditionalFormatting sqref="AA11">
    <cfRule type="cellIs" dxfId="2" priority="1446" operator="greaterThan">
      <formula>0</formula>
    </cfRule>
  </conditionalFormatting>
  <conditionalFormatting sqref="AA12">
    <cfRule type="cellIs" dxfId="2" priority="1447" operator="greaterThan">
      <formula>0</formula>
    </cfRule>
  </conditionalFormatting>
  <conditionalFormatting sqref="AA13">
    <cfRule type="cellIs" dxfId="2" priority="1448" operator="greaterThan">
      <formula>0</formula>
    </cfRule>
  </conditionalFormatting>
  <conditionalFormatting sqref="AA14">
    <cfRule type="cellIs" dxfId="2" priority="1449" operator="greaterThan">
      <formula>0</formula>
    </cfRule>
  </conditionalFormatting>
  <conditionalFormatting sqref="AA15">
    <cfRule type="cellIs" dxfId="2" priority="1450" operator="greaterThan">
      <formula>0</formula>
    </cfRule>
  </conditionalFormatting>
  <conditionalFormatting sqref="AA16">
    <cfRule type="cellIs" dxfId="2" priority="1451" operator="greaterThan">
      <formula>0</formula>
    </cfRule>
  </conditionalFormatting>
  <conditionalFormatting sqref="AA17">
    <cfRule type="cellIs" dxfId="2" priority="1452" operator="greaterThan">
      <formula>0</formula>
    </cfRule>
  </conditionalFormatting>
  <conditionalFormatting sqref="AA18">
    <cfRule type="cellIs" dxfId="2" priority="1453" operator="greaterThan">
      <formula>0</formula>
    </cfRule>
  </conditionalFormatting>
  <conditionalFormatting sqref="AA19">
    <cfRule type="cellIs" dxfId="2" priority="1454" operator="greaterThan">
      <formula>0</formula>
    </cfRule>
  </conditionalFormatting>
  <conditionalFormatting sqref="AA20">
    <cfRule type="cellIs" dxfId="2" priority="1455" operator="greaterThan">
      <formula>0</formula>
    </cfRule>
  </conditionalFormatting>
  <conditionalFormatting sqref="AA21">
    <cfRule type="cellIs" dxfId="2" priority="1456" operator="greaterThan">
      <formula>0</formula>
    </cfRule>
  </conditionalFormatting>
  <conditionalFormatting sqref="AA22">
    <cfRule type="cellIs" dxfId="2" priority="1457" operator="greaterThan">
      <formula>0</formula>
    </cfRule>
  </conditionalFormatting>
  <conditionalFormatting sqref="AA23">
    <cfRule type="cellIs" dxfId="2" priority="1458" operator="greaterThan">
      <formula>0</formula>
    </cfRule>
  </conditionalFormatting>
  <conditionalFormatting sqref="AA24">
    <cfRule type="cellIs" dxfId="2" priority="1459" operator="greaterThan">
      <formula>0</formula>
    </cfRule>
  </conditionalFormatting>
  <conditionalFormatting sqref="AA25">
    <cfRule type="cellIs" dxfId="2" priority="1460" operator="greaterThan">
      <formula>0</formula>
    </cfRule>
  </conditionalFormatting>
  <conditionalFormatting sqref="AA26">
    <cfRule type="cellIs" dxfId="2" priority="1461" operator="greaterThan">
      <formula>0</formula>
    </cfRule>
  </conditionalFormatting>
  <conditionalFormatting sqref="AA27">
    <cfRule type="cellIs" dxfId="2" priority="1462" operator="greaterThan">
      <formula>0</formula>
    </cfRule>
  </conditionalFormatting>
  <conditionalFormatting sqref="AA28">
    <cfRule type="cellIs" dxfId="2" priority="1463" operator="greaterThan">
      <formula>0</formula>
    </cfRule>
  </conditionalFormatting>
  <conditionalFormatting sqref="AA29">
    <cfRule type="cellIs" dxfId="2" priority="1464" operator="greaterThan">
      <formula>0</formula>
    </cfRule>
  </conditionalFormatting>
  <conditionalFormatting sqref="AA30">
    <cfRule type="cellIs" dxfId="2" priority="1465" operator="greaterThan">
      <formula>0</formula>
    </cfRule>
  </conditionalFormatting>
  <conditionalFormatting sqref="AA31">
    <cfRule type="cellIs" dxfId="2" priority="1466" operator="greaterThan">
      <formula>0</formula>
    </cfRule>
  </conditionalFormatting>
  <conditionalFormatting sqref="AA32">
    <cfRule type="cellIs" dxfId="2" priority="1467" operator="greaterThan">
      <formula>0</formula>
    </cfRule>
  </conditionalFormatting>
  <conditionalFormatting sqref="AA33">
    <cfRule type="cellIs" dxfId="2" priority="1468" operator="greaterThan">
      <formula>0</formula>
    </cfRule>
  </conditionalFormatting>
  <conditionalFormatting sqref="AA34">
    <cfRule type="cellIs" dxfId="2" priority="1469" operator="greaterThan">
      <formula>0</formula>
    </cfRule>
  </conditionalFormatting>
  <conditionalFormatting sqref="AA35">
    <cfRule type="cellIs" dxfId="2" priority="1470" operator="greaterThan">
      <formula>0</formula>
    </cfRule>
  </conditionalFormatting>
  <conditionalFormatting sqref="AA36">
    <cfRule type="cellIs" dxfId="2" priority="1471" operator="greaterThan">
      <formula>0</formula>
    </cfRule>
  </conditionalFormatting>
  <conditionalFormatting sqref="AA37">
    <cfRule type="cellIs" dxfId="2" priority="1472" operator="greaterThan">
      <formula>0</formula>
    </cfRule>
  </conditionalFormatting>
  <conditionalFormatting sqref="AA38">
    <cfRule type="cellIs" dxfId="2" priority="1473" operator="greaterThan">
      <formula>0</formula>
    </cfRule>
  </conditionalFormatting>
  <conditionalFormatting sqref="AA39">
    <cfRule type="cellIs" dxfId="2" priority="1474" operator="greaterThan">
      <formula>0</formula>
    </cfRule>
  </conditionalFormatting>
  <conditionalFormatting sqref="AA40">
    <cfRule type="cellIs" dxfId="2" priority="1475" operator="greaterThan">
      <formula>0</formula>
    </cfRule>
  </conditionalFormatting>
  <conditionalFormatting sqref="AA41">
    <cfRule type="cellIs" dxfId="2" priority="1476" operator="greaterThan">
      <formula>0</formula>
    </cfRule>
  </conditionalFormatting>
  <conditionalFormatting sqref="AA42">
    <cfRule type="cellIs" dxfId="2" priority="1477" operator="greaterThan">
      <formula>0</formula>
    </cfRule>
  </conditionalFormatting>
  <conditionalFormatting sqref="AA43">
    <cfRule type="cellIs" dxfId="2" priority="1478" operator="greaterThan">
      <formula>0</formula>
    </cfRule>
  </conditionalFormatting>
  <conditionalFormatting sqref="AA44">
    <cfRule type="cellIs" dxfId="2" priority="1479" operator="greaterThan">
      <formula>0</formula>
    </cfRule>
  </conditionalFormatting>
  <conditionalFormatting sqref="AA45">
    <cfRule type="cellIs" dxfId="2" priority="1480" operator="greaterThan">
      <formula>0</formula>
    </cfRule>
  </conditionalFormatting>
  <conditionalFormatting sqref="AA46">
    <cfRule type="cellIs" dxfId="2" priority="1481" operator="greaterThan">
      <formula>0</formula>
    </cfRule>
  </conditionalFormatting>
  <conditionalFormatting sqref="AA47">
    <cfRule type="cellIs" dxfId="2" priority="1482" operator="greaterThan">
      <formula>0</formula>
    </cfRule>
  </conditionalFormatting>
  <conditionalFormatting sqref="AA48">
    <cfRule type="cellIs" dxfId="2" priority="1483" operator="greaterThan">
      <formula>0</formula>
    </cfRule>
  </conditionalFormatting>
  <conditionalFormatting sqref="AA49">
    <cfRule type="cellIs" dxfId="2" priority="1484" operator="greaterThan">
      <formula>0</formula>
    </cfRule>
  </conditionalFormatting>
  <conditionalFormatting sqref="AA50">
    <cfRule type="cellIs" dxfId="2" priority="1485" operator="greaterThan">
      <formula>0</formula>
    </cfRule>
  </conditionalFormatting>
  <conditionalFormatting sqref="AA51">
    <cfRule type="cellIs" dxfId="2" priority="1486" operator="greaterThan">
      <formula>0</formula>
    </cfRule>
  </conditionalFormatting>
  <conditionalFormatting sqref="AA52">
    <cfRule type="cellIs" dxfId="2" priority="1487" operator="greaterThan">
      <formula>0</formula>
    </cfRule>
  </conditionalFormatting>
  <conditionalFormatting sqref="AA53">
    <cfRule type="cellIs" dxfId="2" priority="1488" operator="greaterThan">
      <formula>0</formula>
    </cfRule>
  </conditionalFormatting>
  <conditionalFormatting sqref="AA54">
    <cfRule type="cellIs" dxfId="2" priority="1489" operator="greaterThan">
      <formula>0</formula>
    </cfRule>
  </conditionalFormatting>
  <conditionalFormatting sqref="AA55">
    <cfRule type="cellIs" dxfId="2" priority="1490" operator="greaterThan">
      <formula>0</formula>
    </cfRule>
  </conditionalFormatting>
  <conditionalFormatting sqref="AA56">
    <cfRule type="cellIs" dxfId="2" priority="1491" operator="greaterThan">
      <formula>0</formula>
    </cfRule>
  </conditionalFormatting>
  <conditionalFormatting sqref="AA57">
    <cfRule type="cellIs" dxfId="2" priority="1492" operator="greaterThan">
      <formula>0</formula>
    </cfRule>
  </conditionalFormatting>
  <conditionalFormatting sqref="AA58">
    <cfRule type="cellIs" dxfId="2" priority="1493" operator="greaterThan">
      <formula>0</formula>
    </cfRule>
  </conditionalFormatting>
  <conditionalFormatting sqref="AA59">
    <cfRule type="cellIs" dxfId="2" priority="1494" operator="greaterThan">
      <formula>0</formula>
    </cfRule>
  </conditionalFormatting>
  <conditionalFormatting sqref="AA60">
    <cfRule type="cellIs" dxfId="2" priority="1495" operator="greaterThan">
      <formula>0</formula>
    </cfRule>
  </conditionalFormatting>
  <conditionalFormatting sqref="AA61">
    <cfRule type="cellIs" dxfId="2" priority="1496" operator="greaterThan">
      <formula>0</formula>
    </cfRule>
  </conditionalFormatting>
  <conditionalFormatting sqref="AA62">
    <cfRule type="cellIs" dxfId="2" priority="1497" operator="greaterThan">
      <formula>0</formula>
    </cfRule>
  </conditionalFormatting>
  <conditionalFormatting sqref="AA63">
    <cfRule type="cellIs" dxfId="2" priority="1498" operator="greaterThan">
      <formula>0</formula>
    </cfRule>
  </conditionalFormatting>
  <conditionalFormatting sqref="AA64">
    <cfRule type="cellIs" dxfId="2" priority="1499" operator="greaterThan">
      <formula>0</formula>
    </cfRule>
  </conditionalFormatting>
  <conditionalFormatting sqref="AA65">
    <cfRule type="cellIs" dxfId="2" priority="1500" operator="greaterThan">
      <formula>0</formula>
    </cfRule>
  </conditionalFormatting>
  <conditionalFormatting sqref="AA66">
    <cfRule type="cellIs" dxfId="2" priority="1501" operator="greaterThan">
      <formula>0</formula>
    </cfRule>
  </conditionalFormatting>
  <conditionalFormatting sqref="AA67">
    <cfRule type="cellIs" dxfId="2" priority="1502" operator="greaterThan">
      <formula>0</formula>
    </cfRule>
  </conditionalFormatting>
  <conditionalFormatting sqref="AA68">
    <cfRule type="cellIs" dxfId="2" priority="1503" operator="greaterThan">
      <formula>0</formula>
    </cfRule>
  </conditionalFormatting>
  <conditionalFormatting sqref="AA69">
    <cfRule type="cellIs" dxfId="2" priority="1504" operator="greaterThan">
      <formula>0</formula>
    </cfRule>
  </conditionalFormatting>
  <conditionalFormatting sqref="AA70">
    <cfRule type="cellIs" dxfId="2" priority="1505" operator="greaterThan">
      <formula>0</formula>
    </cfRule>
  </conditionalFormatting>
  <conditionalFormatting sqref="AA71">
    <cfRule type="cellIs" dxfId="2" priority="1506" operator="greaterThan">
      <formula>0</formula>
    </cfRule>
  </conditionalFormatting>
  <conditionalFormatting sqref="AA72">
    <cfRule type="cellIs" dxfId="2" priority="1507" operator="greaterThan">
      <formula>0</formula>
    </cfRule>
  </conditionalFormatting>
  <conditionalFormatting sqref="AA73">
    <cfRule type="cellIs" dxfId="2" priority="1508" operator="greaterThan">
      <formula>0</formula>
    </cfRule>
  </conditionalFormatting>
  <conditionalFormatting sqref="AA74">
    <cfRule type="cellIs" dxfId="2" priority="1509" operator="greaterThan">
      <formula>0</formula>
    </cfRule>
  </conditionalFormatting>
  <conditionalFormatting sqref="AA75">
    <cfRule type="cellIs" dxfId="2" priority="1510" operator="greaterThan">
      <formula>0</formula>
    </cfRule>
  </conditionalFormatting>
  <conditionalFormatting sqref="AA76">
    <cfRule type="cellIs" dxfId="2" priority="1511" operator="greaterThan">
      <formula>0</formula>
    </cfRule>
  </conditionalFormatting>
  <conditionalFormatting sqref="AA77">
    <cfRule type="cellIs" dxfId="2" priority="1512" operator="greaterThan">
      <formula>0</formula>
    </cfRule>
  </conditionalFormatting>
  <conditionalFormatting sqref="AA78">
    <cfRule type="cellIs" dxfId="2" priority="1513" operator="greaterThan">
      <formula>0</formula>
    </cfRule>
  </conditionalFormatting>
  <conditionalFormatting sqref="AA79">
    <cfRule type="cellIs" dxfId="2" priority="1514" operator="greaterThan">
      <formula>0</formula>
    </cfRule>
  </conditionalFormatting>
  <conditionalFormatting sqref="AA80">
    <cfRule type="cellIs" dxfId="2" priority="1515" operator="greaterThan">
      <formula>0</formula>
    </cfRule>
  </conditionalFormatting>
  <conditionalFormatting sqref="AA81">
    <cfRule type="cellIs" dxfId="2" priority="1516" operator="greaterThan">
      <formula>0</formula>
    </cfRule>
  </conditionalFormatting>
  <conditionalFormatting sqref="AA82">
    <cfRule type="cellIs" dxfId="2" priority="1517" operator="greaterThan">
      <formula>0</formula>
    </cfRule>
  </conditionalFormatting>
  <conditionalFormatting sqref="AA83">
    <cfRule type="cellIs" dxfId="2" priority="1518" operator="greaterThan">
      <formula>0</formula>
    </cfRule>
  </conditionalFormatting>
  <conditionalFormatting sqref="AA84">
    <cfRule type="cellIs" dxfId="2" priority="1519" operator="greaterThan">
      <formula>0</formula>
    </cfRule>
  </conditionalFormatting>
  <conditionalFormatting sqref="AA85">
    <cfRule type="cellIs" dxfId="2" priority="1520" operator="greaterThan">
      <formula>0</formula>
    </cfRule>
  </conditionalFormatting>
  <conditionalFormatting sqref="AA86">
    <cfRule type="cellIs" dxfId="2" priority="1521" operator="greaterThan">
      <formula>0</formula>
    </cfRule>
  </conditionalFormatting>
  <conditionalFormatting sqref="AA87">
    <cfRule type="cellIs" dxfId="2" priority="1522" operator="greaterThan">
      <formula>0</formula>
    </cfRule>
  </conditionalFormatting>
  <conditionalFormatting sqref="AA88">
    <cfRule type="cellIs" dxfId="2" priority="1523" operator="greaterThan">
      <formula>0</formula>
    </cfRule>
  </conditionalFormatting>
  <conditionalFormatting sqref="AA89">
    <cfRule type="cellIs" dxfId="2" priority="1524" operator="greaterThan">
      <formula>0</formula>
    </cfRule>
  </conditionalFormatting>
  <conditionalFormatting sqref="AA90">
    <cfRule type="cellIs" dxfId="2" priority="1525" operator="greaterThan">
      <formula>0</formula>
    </cfRule>
  </conditionalFormatting>
  <conditionalFormatting sqref="AA91">
    <cfRule type="cellIs" dxfId="2" priority="1526" operator="greaterThan">
      <formula>0</formula>
    </cfRule>
  </conditionalFormatting>
  <conditionalFormatting sqref="AA92">
    <cfRule type="cellIs" dxfId="2" priority="1527" operator="greaterThan">
      <formula>0</formula>
    </cfRule>
  </conditionalFormatting>
  <conditionalFormatting sqref="AA93">
    <cfRule type="cellIs" dxfId="2" priority="1528" operator="greaterThan">
      <formula>0</formula>
    </cfRule>
  </conditionalFormatting>
  <conditionalFormatting sqref="AA94">
    <cfRule type="cellIs" dxfId="2" priority="1529" operator="greaterThan">
      <formula>0</formula>
    </cfRule>
  </conditionalFormatting>
  <conditionalFormatting sqref="AA95">
    <cfRule type="cellIs" dxfId="2" priority="1530" operator="greaterThan">
      <formula>0</formula>
    </cfRule>
  </conditionalFormatting>
  <conditionalFormatting sqref="AA96">
    <cfRule type="cellIs" dxfId="2" priority="1531" operator="greaterThan">
      <formula>0</formula>
    </cfRule>
  </conditionalFormatting>
  <conditionalFormatting sqref="AA97">
    <cfRule type="cellIs" dxfId="2" priority="1532" operator="greaterThan">
      <formula>0</formula>
    </cfRule>
  </conditionalFormatting>
  <conditionalFormatting sqref="AA98">
    <cfRule type="cellIs" dxfId="2" priority="1533" operator="greaterThan">
      <formula>0</formula>
    </cfRule>
  </conditionalFormatting>
  <conditionalFormatting sqref="AA99">
    <cfRule type="cellIs" dxfId="2" priority="1534" operator="greaterThan">
      <formula>0</formula>
    </cfRule>
  </conditionalFormatting>
  <conditionalFormatting sqref="AA100">
    <cfRule type="cellIs" dxfId="2" priority="1535" operator="greaterThan">
      <formula>0</formula>
    </cfRule>
  </conditionalFormatting>
  <conditionalFormatting sqref="AA101">
    <cfRule type="cellIs" dxfId="2" priority="1536" operator="greaterThan">
      <formula>0</formula>
    </cfRule>
  </conditionalFormatting>
  <conditionalFormatting sqref="AA102">
    <cfRule type="cellIs" dxfId="2" priority="1537" operator="greaterThan">
      <formula>0</formula>
    </cfRule>
  </conditionalFormatting>
  <conditionalFormatting sqref="AA103">
    <cfRule type="cellIs" dxfId="2" priority="1538" operator="greaterThan">
      <formula>0</formula>
    </cfRule>
  </conditionalFormatting>
  <conditionalFormatting sqref="C8">
    <cfRule type="cellIs" dxfId="7" priority="1539" operator="lessThan">
      <formula>49.85</formula>
    </cfRule>
  </conditionalFormatting>
  <conditionalFormatting sqref="C8">
    <cfRule type="cellIs" dxfId="8" priority="1540" operator="greaterThan">
      <formula>50.05</formula>
    </cfRule>
  </conditionalFormatting>
  <conditionalFormatting sqref="C9">
    <cfRule type="cellIs" dxfId="7" priority="1541" operator="lessThan">
      <formula>49.85</formula>
    </cfRule>
  </conditionalFormatting>
  <conditionalFormatting sqref="C9">
    <cfRule type="cellIs" dxfId="8" priority="1542" operator="greaterThan">
      <formula>50.05</formula>
    </cfRule>
  </conditionalFormatting>
  <conditionalFormatting sqref="C10">
    <cfRule type="cellIs" dxfId="7" priority="1543" operator="lessThan">
      <formula>49.85</formula>
    </cfRule>
  </conditionalFormatting>
  <conditionalFormatting sqref="C10">
    <cfRule type="cellIs" dxfId="8" priority="1544" operator="greaterThan">
      <formula>50.05</formula>
    </cfRule>
  </conditionalFormatting>
  <conditionalFormatting sqref="C11">
    <cfRule type="cellIs" dxfId="7" priority="1545" operator="lessThan">
      <formula>49.85</formula>
    </cfRule>
  </conditionalFormatting>
  <conditionalFormatting sqref="C11">
    <cfRule type="cellIs" dxfId="8" priority="1546" operator="greaterThan">
      <formula>50.05</formula>
    </cfRule>
  </conditionalFormatting>
  <conditionalFormatting sqref="C12">
    <cfRule type="cellIs" dxfId="7" priority="1547" operator="lessThan">
      <formula>49.85</formula>
    </cfRule>
  </conditionalFormatting>
  <conditionalFormatting sqref="C12">
    <cfRule type="cellIs" dxfId="8" priority="1548" operator="greaterThan">
      <formula>50.05</formula>
    </cfRule>
  </conditionalFormatting>
  <conditionalFormatting sqref="C13">
    <cfRule type="cellIs" dxfId="7" priority="1549" operator="lessThan">
      <formula>49.85</formula>
    </cfRule>
  </conditionalFormatting>
  <conditionalFormatting sqref="C13">
    <cfRule type="cellIs" dxfId="8" priority="1550" operator="greaterThan">
      <formula>50.05</formula>
    </cfRule>
  </conditionalFormatting>
  <conditionalFormatting sqref="C14">
    <cfRule type="cellIs" dxfId="7" priority="1551" operator="lessThan">
      <formula>49.85</formula>
    </cfRule>
  </conditionalFormatting>
  <conditionalFormatting sqref="C14">
    <cfRule type="cellIs" dxfId="8" priority="1552" operator="greaterThan">
      <formula>50.05</formula>
    </cfRule>
  </conditionalFormatting>
  <conditionalFormatting sqref="C15">
    <cfRule type="cellIs" dxfId="7" priority="1553" operator="lessThan">
      <formula>49.85</formula>
    </cfRule>
  </conditionalFormatting>
  <conditionalFormatting sqref="C15">
    <cfRule type="cellIs" dxfId="8" priority="1554" operator="greaterThan">
      <formula>50.05</formula>
    </cfRule>
  </conditionalFormatting>
  <conditionalFormatting sqref="C16">
    <cfRule type="cellIs" dxfId="7" priority="1555" operator="lessThan">
      <formula>49.85</formula>
    </cfRule>
  </conditionalFormatting>
  <conditionalFormatting sqref="C16">
    <cfRule type="cellIs" dxfId="8" priority="1556" operator="greaterThan">
      <formula>50.05</formula>
    </cfRule>
  </conditionalFormatting>
  <conditionalFormatting sqref="C17">
    <cfRule type="cellIs" dxfId="7" priority="1557" operator="lessThan">
      <formula>49.85</formula>
    </cfRule>
  </conditionalFormatting>
  <conditionalFormatting sqref="C17">
    <cfRule type="cellIs" dxfId="8" priority="1558" operator="greaterThan">
      <formula>50.05</formula>
    </cfRule>
  </conditionalFormatting>
  <conditionalFormatting sqref="C18">
    <cfRule type="cellIs" dxfId="7" priority="1559" operator="lessThan">
      <formula>49.85</formula>
    </cfRule>
  </conditionalFormatting>
  <conditionalFormatting sqref="C18">
    <cfRule type="cellIs" dxfId="8" priority="1560" operator="greaterThan">
      <formula>50.05</formula>
    </cfRule>
  </conditionalFormatting>
  <conditionalFormatting sqref="C19">
    <cfRule type="cellIs" dxfId="7" priority="1561" operator="lessThan">
      <formula>49.85</formula>
    </cfRule>
  </conditionalFormatting>
  <conditionalFormatting sqref="C19">
    <cfRule type="cellIs" dxfId="8" priority="1562" operator="greaterThan">
      <formula>50.05</formula>
    </cfRule>
  </conditionalFormatting>
  <conditionalFormatting sqref="C20">
    <cfRule type="cellIs" dxfId="7" priority="1563" operator="lessThan">
      <formula>49.85</formula>
    </cfRule>
  </conditionalFormatting>
  <conditionalFormatting sqref="C20">
    <cfRule type="cellIs" dxfId="8" priority="1564" operator="greaterThan">
      <formula>50.05</formula>
    </cfRule>
  </conditionalFormatting>
  <conditionalFormatting sqref="C21">
    <cfRule type="cellIs" dxfId="7" priority="1565" operator="lessThan">
      <formula>49.85</formula>
    </cfRule>
  </conditionalFormatting>
  <conditionalFormatting sqref="C21">
    <cfRule type="cellIs" dxfId="8" priority="1566" operator="greaterThan">
      <formula>50.05</formula>
    </cfRule>
  </conditionalFormatting>
  <conditionalFormatting sqref="C22">
    <cfRule type="cellIs" dxfId="7" priority="1567" operator="lessThan">
      <formula>49.85</formula>
    </cfRule>
  </conditionalFormatting>
  <conditionalFormatting sqref="C22">
    <cfRule type="cellIs" dxfId="8" priority="1568" operator="greaterThan">
      <formula>50.05</formula>
    </cfRule>
  </conditionalFormatting>
  <conditionalFormatting sqref="C23">
    <cfRule type="cellIs" dxfId="7" priority="1569" operator="lessThan">
      <formula>49.85</formula>
    </cfRule>
  </conditionalFormatting>
  <conditionalFormatting sqref="C23">
    <cfRule type="cellIs" dxfId="8" priority="1570" operator="greaterThan">
      <formula>50.05</formula>
    </cfRule>
  </conditionalFormatting>
  <conditionalFormatting sqref="C24">
    <cfRule type="cellIs" dxfId="7" priority="1571" operator="lessThan">
      <formula>49.85</formula>
    </cfRule>
  </conditionalFormatting>
  <conditionalFormatting sqref="C24">
    <cfRule type="cellIs" dxfId="8" priority="1572" operator="greaterThan">
      <formula>50.05</formula>
    </cfRule>
  </conditionalFormatting>
  <conditionalFormatting sqref="C25">
    <cfRule type="cellIs" dxfId="7" priority="1573" operator="lessThan">
      <formula>49.85</formula>
    </cfRule>
  </conditionalFormatting>
  <conditionalFormatting sqref="C25">
    <cfRule type="cellIs" dxfId="8" priority="1574" operator="greaterThan">
      <formula>50.05</formula>
    </cfRule>
  </conditionalFormatting>
  <conditionalFormatting sqref="C26">
    <cfRule type="cellIs" dxfId="7" priority="1575" operator="lessThan">
      <formula>49.85</formula>
    </cfRule>
  </conditionalFormatting>
  <conditionalFormatting sqref="C26">
    <cfRule type="cellIs" dxfId="8" priority="1576" operator="greaterThan">
      <formula>50.05</formula>
    </cfRule>
  </conditionalFormatting>
  <conditionalFormatting sqref="C27">
    <cfRule type="cellIs" dxfId="7" priority="1577" operator="lessThan">
      <formula>49.85</formula>
    </cfRule>
  </conditionalFormatting>
  <conditionalFormatting sqref="C27">
    <cfRule type="cellIs" dxfId="8" priority="1578" operator="greaterThan">
      <formula>50.05</formula>
    </cfRule>
  </conditionalFormatting>
  <conditionalFormatting sqref="C28">
    <cfRule type="cellIs" dxfId="7" priority="1579" operator="lessThan">
      <formula>49.85</formula>
    </cfRule>
  </conditionalFormatting>
  <conditionalFormatting sqref="C28">
    <cfRule type="cellIs" dxfId="8" priority="1580" operator="greaterThan">
      <formula>50.05</formula>
    </cfRule>
  </conditionalFormatting>
  <conditionalFormatting sqref="C29">
    <cfRule type="cellIs" dxfId="7" priority="1581" operator="lessThan">
      <formula>49.85</formula>
    </cfRule>
  </conditionalFormatting>
  <conditionalFormatting sqref="C29">
    <cfRule type="cellIs" dxfId="8" priority="1582" operator="greaterThan">
      <formula>50.05</formula>
    </cfRule>
  </conditionalFormatting>
  <conditionalFormatting sqref="C30">
    <cfRule type="cellIs" dxfId="7" priority="1583" operator="lessThan">
      <formula>49.85</formula>
    </cfRule>
  </conditionalFormatting>
  <conditionalFormatting sqref="C30">
    <cfRule type="cellIs" dxfId="8" priority="1584" operator="greaterThan">
      <formula>50.05</formula>
    </cfRule>
  </conditionalFormatting>
  <conditionalFormatting sqref="C31">
    <cfRule type="cellIs" dxfId="7" priority="1585" operator="lessThan">
      <formula>49.85</formula>
    </cfRule>
  </conditionalFormatting>
  <conditionalFormatting sqref="C31">
    <cfRule type="cellIs" dxfId="8" priority="1586" operator="greaterThan">
      <formula>50.05</formula>
    </cfRule>
  </conditionalFormatting>
  <conditionalFormatting sqref="C32">
    <cfRule type="cellIs" dxfId="7" priority="1587" operator="lessThan">
      <formula>49.85</formula>
    </cfRule>
  </conditionalFormatting>
  <conditionalFormatting sqref="C32">
    <cfRule type="cellIs" dxfId="8" priority="1588" operator="greaterThan">
      <formula>50.05</formula>
    </cfRule>
  </conditionalFormatting>
  <conditionalFormatting sqref="C33">
    <cfRule type="cellIs" dxfId="7" priority="1589" operator="lessThan">
      <formula>49.85</formula>
    </cfRule>
  </conditionalFormatting>
  <conditionalFormatting sqref="C33">
    <cfRule type="cellIs" dxfId="8" priority="1590" operator="greaterThan">
      <formula>50.05</formula>
    </cfRule>
  </conditionalFormatting>
  <conditionalFormatting sqref="C34">
    <cfRule type="cellIs" dxfId="7" priority="1591" operator="lessThan">
      <formula>49.85</formula>
    </cfRule>
  </conditionalFormatting>
  <conditionalFormatting sqref="C34">
    <cfRule type="cellIs" dxfId="8" priority="1592" operator="greaterThan">
      <formula>50.05</formula>
    </cfRule>
  </conditionalFormatting>
  <conditionalFormatting sqref="C35">
    <cfRule type="cellIs" dxfId="7" priority="1593" operator="lessThan">
      <formula>49.85</formula>
    </cfRule>
  </conditionalFormatting>
  <conditionalFormatting sqref="C35">
    <cfRule type="cellIs" dxfId="8" priority="1594" operator="greaterThan">
      <formula>50.05</formula>
    </cfRule>
  </conditionalFormatting>
  <conditionalFormatting sqref="C36">
    <cfRule type="cellIs" dxfId="7" priority="1595" operator="lessThan">
      <formula>49.85</formula>
    </cfRule>
  </conditionalFormatting>
  <conditionalFormatting sqref="C36">
    <cfRule type="cellIs" dxfId="8" priority="1596" operator="greaterThan">
      <formula>50.05</formula>
    </cfRule>
  </conditionalFormatting>
  <conditionalFormatting sqref="C37">
    <cfRule type="cellIs" dxfId="7" priority="1597" operator="lessThan">
      <formula>49.85</formula>
    </cfRule>
  </conditionalFormatting>
  <conditionalFormatting sqref="C37">
    <cfRule type="cellIs" dxfId="8" priority="1598" operator="greaterThan">
      <formula>50.05</formula>
    </cfRule>
  </conditionalFormatting>
  <conditionalFormatting sqref="C38">
    <cfRule type="cellIs" dxfId="7" priority="1599" operator="lessThan">
      <formula>49.85</formula>
    </cfRule>
  </conditionalFormatting>
  <conditionalFormatting sqref="C38">
    <cfRule type="cellIs" dxfId="8" priority="1600" operator="greaterThan">
      <formula>50.05</formula>
    </cfRule>
  </conditionalFormatting>
  <conditionalFormatting sqref="C39">
    <cfRule type="cellIs" dxfId="7" priority="1601" operator="lessThan">
      <formula>49.85</formula>
    </cfRule>
  </conditionalFormatting>
  <conditionalFormatting sqref="C39">
    <cfRule type="cellIs" dxfId="8" priority="1602" operator="greaterThan">
      <formula>50.05</formula>
    </cfRule>
  </conditionalFormatting>
  <conditionalFormatting sqref="C40">
    <cfRule type="cellIs" dxfId="7" priority="1603" operator="lessThan">
      <formula>49.85</formula>
    </cfRule>
  </conditionalFormatting>
  <conditionalFormatting sqref="C40">
    <cfRule type="cellIs" dxfId="8" priority="1604" operator="greaterThan">
      <formula>50.05</formula>
    </cfRule>
  </conditionalFormatting>
  <conditionalFormatting sqref="C41">
    <cfRule type="cellIs" dxfId="7" priority="1605" operator="lessThan">
      <formula>49.85</formula>
    </cfRule>
  </conditionalFormatting>
  <conditionalFormatting sqref="C41">
    <cfRule type="cellIs" dxfId="8" priority="1606" operator="greaterThan">
      <formula>50.05</formula>
    </cfRule>
  </conditionalFormatting>
  <conditionalFormatting sqref="C42">
    <cfRule type="cellIs" dxfId="7" priority="1607" operator="lessThan">
      <formula>49.85</formula>
    </cfRule>
  </conditionalFormatting>
  <conditionalFormatting sqref="C42">
    <cfRule type="cellIs" dxfId="8" priority="1608" operator="greaterThan">
      <formula>50.05</formula>
    </cfRule>
  </conditionalFormatting>
  <conditionalFormatting sqref="C43">
    <cfRule type="cellIs" dxfId="7" priority="1609" operator="lessThan">
      <formula>49.85</formula>
    </cfRule>
  </conditionalFormatting>
  <conditionalFormatting sqref="C43">
    <cfRule type="cellIs" dxfId="8" priority="1610" operator="greaterThan">
      <formula>50.05</formula>
    </cfRule>
  </conditionalFormatting>
  <conditionalFormatting sqref="C44">
    <cfRule type="cellIs" dxfId="7" priority="1611" operator="lessThan">
      <formula>49.85</formula>
    </cfRule>
  </conditionalFormatting>
  <conditionalFormatting sqref="C44">
    <cfRule type="cellIs" dxfId="8" priority="1612" operator="greaterThan">
      <formula>50.05</formula>
    </cfRule>
  </conditionalFormatting>
  <conditionalFormatting sqref="C45">
    <cfRule type="cellIs" dxfId="7" priority="1613" operator="lessThan">
      <formula>49.85</formula>
    </cfRule>
  </conditionalFormatting>
  <conditionalFormatting sqref="C45">
    <cfRule type="cellIs" dxfId="8" priority="1614" operator="greaterThan">
      <formula>50.05</formula>
    </cfRule>
  </conditionalFormatting>
  <conditionalFormatting sqref="C46">
    <cfRule type="cellIs" dxfId="7" priority="1615" operator="lessThan">
      <formula>49.85</formula>
    </cfRule>
  </conditionalFormatting>
  <conditionalFormatting sqref="C46">
    <cfRule type="cellIs" dxfId="8" priority="1616" operator="greaterThan">
      <formula>50.05</formula>
    </cfRule>
  </conditionalFormatting>
  <conditionalFormatting sqref="C47">
    <cfRule type="cellIs" dxfId="7" priority="1617" operator="lessThan">
      <formula>49.85</formula>
    </cfRule>
  </conditionalFormatting>
  <conditionalFormatting sqref="C47">
    <cfRule type="cellIs" dxfId="8" priority="1618" operator="greaterThan">
      <formula>50.05</formula>
    </cfRule>
  </conditionalFormatting>
  <conditionalFormatting sqref="C48">
    <cfRule type="cellIs" dxfId="7" priority="1619" operator="lessThan">
      <formula>49.85</formula>
    </cfRule>
  </conditionalFormatting>
  <conditionalFormatting sqref="C48">
    <cfRule type="cellIs" dxfId="8" priority="1620" operator="greaterThan">
      <formula>50.05</formula>
    </cfRule>
  </conditionalFormatting>
  <conditionalFormatting sqref="C49">
    <cfRule type="cellIs" dxfId="7" priority="1621" operator="lessThan">
      <formula>49.85</formula>
    </cfRule>
  </conditionalFormatting>
  <conditionalFormatting sqref="C49">
    <cfRule type="cellIs" dxfId="8" priority="1622" operator="greaterThan">
      <formula>50.05</formula>
    </cfRule>
  </conditionalFormatting>
  <conditionalFormatting sqref="C50">
    <cfRule type="cellIs" dxfId="7" priority="1623" operator="lessThan">
      <formula>49.85</formula>
    </cfRule>
  </conditionalFormatting>
  <conditionalFormatting sqref="C50">
    <cfRule type="cellIs" dxfId="8" priority="1624" operator="greaterThan">
      <formula>50.05</formula>
    </cfRule>
  </conditionalFormatting>
  <conditionalFormatting sqref="C51">
    <cfRule type="cellIs" dxfId="7" priority="1625" operator="lessThan">
      <formula>49.85</formula>
    </cfRule>
  </conditionalFormatting>
  <conditionalFormatting sqref="C51">
    <cfRule type="cellIs" dxfId="8" priority="1626" operator="greaterThan">
      <formula>50.05</formula>
    </cfRule>
  </conditionalFormatting>
  <conditionalFormatting sqref="C52">
    <cfRule type="cellIs" dxfId="7" priority="1627" operator="lessThan">
      <formula>49.85</formula>
    </cfRule>
  </conditionalFormatting>
  <conditionalFormatting sqref="C52">
    <cfRule type="cellIs" dxfId="8" priority="1628" operator="greaterThan">
      <formula>50.05</formula>
    </cfRule>
  </conditionalFormatting>
  <conditionalFormatting sqref="C53">
    <cfRule type="cellIs" dxfId="7" priority="1629" operator="lessThan">
      <formula>49.85</formula>
    </cfRule>
  </conditionalFormatting>
  <conditionalFormatting sqref="C53">
    <cfRule type="cellIs" dxfId="8" priority="1630" operator="greaterThan">
      <formula>50.05</formula>
    </cfRule>
  </conditionalFormatting>
  <conditionalFormatting sqref="C54">
    <cfRule type="cellIs" dxfId="7" priority="1631" operator="lessThan">
      <formula>49.85</formula>
    </cfRule>
  </conditionalFormatting>
  <conditionalFormatting sqref="C54">
    <cfRule type="cellIs" dxfId="8" priority="1632" operator="greaterThan">
      <formula>50.05</formula>
    </cfRule>
  </conditionalFormatting>
  <conditionalFormatting sqref="C55">
    <cfRule type="cellIs" dxfId="7" priority="1633" operator="lessThan">
      <formula>49.85</formula>
    </cfRule>
  </conditionalFormatting>
  <conditionalFormatting sqref="C55">
    <cfRule type="cellIs" dxfId="8" priority="1634" operator="greaterThan">
      <formula>50.05</formula>
    </cfRule>
  </conditionalFormatting>
  <conditionalFormatting sqref="C56">
    <cfRule type="cellIs" dxfId="7" priority="1635" operator="lessThan">
      <formula>49.85</formula>
    </cfRule>
  </conditionalFormatting>
  <conditionalFormatting sqref="C56">
    <cfRule type="cellIs" dxfId="8" priority="1636" operator="greaterThan">
      <formula>50.05</formula>
    </cfRule>
  </conditionalFormatting>
  <conditionalFormatting sqref="C57">
    <cfRule type="cellIs" dxfId="7" priority="1637" operator="lessThan">
      <formula>49.85</formula>
    </cfRule>
  </conditionalFormatting>
  <conditionalFormatting sqref="C57">
    <cfRule type="cellIs" dxfId="8" priority="1638" operator="greaterThan">
      <formula>50.05</formula>
    </cfRule>
  </conditionalFormatting>
  <conditionalFormatting sqref="C58">
    <cfRule type="cellIs" dxfId="7" priority="1639" operator="lessThan">
      <formula>49.85</formula>
    </cfRule>
  </conditionalFormatting>
  <conditionalFormatting sqref="C58">
    <cfRule type="cellIs" dxfId="8" priority="1640" operator="greaterThan">
      <formula>50.05</formula>
    </cfRule>
  </conditionalFormatting>
  <conditionalFormatting sqref="C59">
    <cfRule type="cellIs" dxfId="7" priority="1641" operator="lessThan">
      <formula>49.85</formula>
    </cfRule>
  </conditionalFormatting>
  <conditionalFormatting sqref="C59">
    <cfRule type="cellIs" dxfId="8" priority="1642" operator="greaterThan">
      <formula>50.05</formula>
    </cfRule>
  </conditionalFormatting>
  <conditionalFormatting sqref="C60">
    <cfRule type="cellIs" dxfId="7" priority="1643" operator="lessThan">
      <formula>49.85</formula>
    </cfRule>
  </conditionalFormatting>
  <conditionalFormatting sqref="C60">
    <cfRule type="cellIs" dxfId="8" priority="1644" operator="greaterThan">
      <formula>50.05</formula>
    </cfRule>
  </conditionalFormatting>
  <conditionalFormatting sqref="C61">
    <cfRule type="cellIs" dxfId="7" priority="1645" operator="lessThan">
      <formula>49.85</formula>
    </cfRule>
  </conditionalFormatting>
  <conditionalFormatting sqref="C61">
    <cfRule type="cellIs" dxfId="8" priority="1646" operator="greaterThan">
      <formula>50.05</formula>
    </cfRule>
  </conditionalFormatting>
  <conditionalFormatting sqref="C62">
    <cfRule type="cellIs" dxfId="7" priority="1647" operator="lessThan">
      <formula>49.85</formula>
    </cfRule>
  </conditionalFormatting>
  <conditionalFormatting sqref="C62">
    <cfRule type="cellIs" dxfId="8" priority="1648" operator="greaterThan">
      <formula>50.05</formula>
    </cfRule>
  </conditionalFormatting>
  <conditionalFormatting sqref="C63">
    <cfRule type="cellIs" dxfId="7" priority="1649" operator="lessThan">
      <formula>49.85</formula>
    </cfRule>
  </conditionalFormatting>
  <conditionalFormatting sqref="C63">
    <cfRule type="cellIs" dxfId="8" priority="1650" operator="greaterThan">
      <formula>50.05</formula>
    </cfRule>
  </conditionalFormatting>
  <conditionalFormatting sqref="C64">
    <cfRule type="cellIs" dxfId="7" priority="1651" operator="lessThan">
      <formula>49.85</formula>
    </cfRule>
  </conditionalFormatting>
  <conditionalFormatting sqref="C64">
    <cfRule type="cellIs" dxfId="8" priority="1652" operator="greaterThan">
      <formula>50.05</formula>
    </cfRule>
  </conditionalFormatting>
  <conditionalFormatting sqref="C65">
    <cfRule type="cellIs" dxfId="7" priority="1653" operator="lessThan">
      <formula>49.85</formula>
    </cfRule>
  </conditionalFormatting>
  <conditionalFormatting sqref="C65">
    <cfRule type="cellIs" dxfId="8" priority="1654" operator="greaterThan">
      <formula>50.05</formula>
    </cfRule>
  </conditionalFormatting>
  <conditionalFormatting sqref="C66">
    <cfRule type="cellIs" dxfId="7" priority="1655" operator="lessThan">
      <formula>49.85</formula>
    </cfRule>
  </conditionalFormatting>
  <conditionalFormatting sqref="C66">
    <cfRule type="cellIs" dxfId="8" priority="1656" operator="greaterThan">
      <formula>50.05</formula>
    </cfRule>
  </conditionalFormatting>
  <conditionalFormatting sqref="C67">
    <cfRule type="cellIs" dxfId="7" priority="1657" operator="lessThan">
      <formula>49.85</formula>
    </cfRule>
  </conditionalFormatting>
  <conditionalFormatting sqref="C67">
    <cfRule type="cellIs" dxfId="8" priority="1658" operator="greaterThan">
      <formula>50.05</formula>
    </cfRule>
  </conditionalFormatting>
  <conditionalFormatting sqref="C68">
    <cfRule type="cellIs" dxfId="7" priority="1659" operator="lessThan">
      <formula>49.85</formula>
    </cfRule>
  </conditionalFormatting>
  <conditionalFormatting sqref="C68">
    <cfRule type="cellIs" dxfId="8" priority="1660" operator="greaterThan">
      <formula>50.05</formula>
    </cfRule>
  </conditionalFormatting>
  <conditionalFormatting sqref="C69">
    <cfRule type="cellIs" dxfId="7" priority="1661" operator="lessThan">
      <formula>49.85</formula>
    </cfRule>
  </conditionalFormatting>
  <conditionalFormatting sqref="C69">
    <cfRule type="cellIs" dxfId="8" priority="1662" operator="greaterThan">
      <formula>50.05</formula>
    </cfRule>
  </conditionalFormatting>
  <conditionalFormatting sqref="C70">
    <cfRule type="cellIs" dxfId="7" priority="1663" operator="lessThan">
      <formula>49.85</formula>
    </cfRule>
  </conditionalFormatting>
  <conditionalFormatting sqref="C70">
    <cfRule type="cellIs" dxfId="8" priority="1664" operator="greaterThan">
      <formula>50.05</formula>
    </cfRule>
  </conditionalFormatting>
  <conditionalFormatting sqref="C71">
    <cfRule type="cellIs" dxfId="7" priority="1665" operator="lessThan">
      <formula>49.85</formula>
    </cfRule>
  </conditionalFormatting>
  <conditionalFormatting sqref="C71">
    <cfRule type="cellIs" dxfId="8" priority="1666" operator="greaterThan">
      <formula>50.05</formula>
    </cfRule>
  </conditionalFormatting>
  <conditionalFormatting sqref="C72">
    <cfRule type="cellIs" dxfId="7" priority="1667" operator="lessThan">
      <formula>49.85</formula>
    </cfRule>
  </conditionalFormatting>
  <conditionalFormatting sqref="C72">
    <cfRule type="cellIs" dxfId="8" priority="1668" operator="greaterThan">
      <formula>50.05</formula>
    </cfRule>
  </conditionalFormatting>
  <conditionalFormatting sqref="C73">
    <cfRule type="cellIs" dxfId="7" priority="1669" operator="lessThan">
      <formula>49.85</formula>
    </cfRule>
  </conditionalFormatting>
  <conditionalFormatting sqref="C73">
    <cfRule type="cellIs" dxfId="8" priority="1670" operator="greaterThan">
      <formula>50.05</formula>
    </cfRule>
  </conditionalFormatting>
  <conditionalFormatting sqref="C74">
    <cfRule type="cellIs" dxfId="7" priority="1671" operator="lessThan">
      <formula>49.85</formula>
    </cfRule>
  </conditionalFormatting>
  <conditionalFormatting sqref="C74">
    <cfRule type="cellIs" dxfId="8" priority="1672" operator="greaterThan">
      <formula>50.05</formula>
    </cfRule>
  </conditionalFormatting>
  <conditionalFormatting sqref="C75">
    <cfRule type="cellIs" dxfId="7" priority="1673" operator="lessThan">
      <formula>49.85</formula>
    </cfRule>
  </conditionalFormatting>
  <conditionalFormatting sqref="C75">
    <cfRule type="cellIs" dxfId="8" priority="1674" operator="greaterThan">
      <formula>50.05</formula>
    </cfRule>
  </conditionalFormatting>
  <conditionalFormatting sqref="C76">
    <cfRule type="cellIs" dxfId="7" priority="1675" operator="lessThan">
      <formula>49.85</formula>
    </cfRule>
  </conditionalFormatting>
  <conditionalFormatting sqref="C76">
    <cfRule type="cellIs" dxfId="8" priority="1676" operator="greaterThan">
      <formula>50.05</formula>
    </cfRule>
  </conditionalFormatting>
  <conditionalFormatting sqref="C77">
    <cfRule type="cellIs" dxfId="7" priority="1677" operator="lessThan">
      <formula>49.85</formula>
    </cfRule>
  </conditionalFormatting>
  <conditionalFormatting sqref="C77">
    <cfRule type="cellIs" dxfId="8" priority="1678" operator="greaterThan">
      <formula>50.05</formula>
    </cfRule>
  </conditionalFormatting>
  <conditionalFormatting sqref="C78">
    <cfRule type="cellIs" dxfId="7" priority="1679" operator="lessThan">
      <formula>49.85</formula>
    </cfRule>
  </conditionalFormatting>
  <conditionalFormatting sqref="C78">
    <cfRule type="cellIs" dxfId="8" priority="1680" operator="greaterThan">
      <formula>50.05</formula>
    </cfRule>
  </conditionalFormatting>
  <conditionalFormatting sqref="C79">
    <cfRule type="cellIs" dxfId="7" priority="1681" operator="lessThan">
      <formula>49.85</formula>
    </cfRule>
  </conditionalFormatting>
  <conditionalFormatting sqref="C79">
    <cfRule type="cellIs" dxfId="8" priority="1682" operator="greaterThan">
      <formula>50.05</formula>
    </cfRule>
  </conditionalFormatting>
  <conditionalFormatting sqref="C80">
    <cfRule type="cellIs" dxfId="7" priority="1683" operator="lessThan">
      <formula>49.85</formula>
    </cfRule>
  </conditionalFormatting>
  <conditionalFormatting sqref="C80">
    <cfRule type="cellIs" dxfId="8" priority="1684" operator="greaterThan">
      <formula>50.05</formula>
    </cfRule>
  </conditionalFormatting>
  <conditionalFormatting sqref="C81">
    <cfRule type="cellIs" dxfId="7" priority="1685" operator="lessThan">
      <formula>49.85</formula>
    </cfRule>
  </conditionalFormatting>
  <conditionalFormatting sqref="C81">
    <cfRule type="cellIs" dxfId="8" priority="1686" operator="greaterThan">
      <formula>50.05</formula>
    </cfRule>
  </conditionalFormatting>
  <conditionalFormatting sqref="C82">
    <cfRule type="cellIs" dxfId="7" priority="1687" operator="lessThan">
      <formula>49.85</formula>
    </cfRule>
  </conditionalFormatting>
  <conditionalFormatting sqref="C82">
    <cfRule type="cellIs" dxfId="8" priority="1688" operator="greaterThan">
      <formula>50.05</formula>
    </cfRule>
  </conditionalFormatting>
  <conditionalFormatting sqref="C83">
    <cfRule type="cellIs" dxfId="7" priority="1689" operator="lessThan">
      <formula>49.85</formula>
    </cfRule>
  </conditionalFormatting>
  <conditionalFormatting sqref="C83">
    <cfRule type="cellIs" dxfId="8" priority="1690" operator="greaterThan">
      <formula>50.05</formula>
    </cfRule>
  </conditionalFormatting>
  <conditionalFormatting sqref="C84">
    <cfRule type="cellIs" dxfId="7" priority="1691" operator="lessThan">
      <formula>49.85</formula>
    </cfRule>
  </conditionalFormatting>
  <conditionalFormatting sqref="C84">
    <cfRule type="cellIs" dxfId="8" priority="1692" operator="greaterThan">
      <formula>50.05</formula>
    </cfRule>
  </conditionalFormatting>
  <conditionalFormatting sqref="C85">
    <cfRule type="cellIs" dxfId="7" priority="1693" operator="lessThan">
      <formula>49.85</formula>
    </cfRule>
  </conditionalFormatting>
  <conditionalFormatting sqref="C85">
    <cfRule type="cellIs" dxfId="8" priority="1694" operator="greaterThan">
      <formula>50.05</formula>
    </cfRule>
  </conditionalFormatting>
  <conditionalFormatting sqref="C86">
    <cfRule type="cellIs" dxfId="7" priority="1695" operator="lessThan">
      <formula>49.85</formula>
    </cfRule>
  </conditionalFormatting>
  <conditionalFormatting sqref="C86">
    <cfRule type="cellIs" dxfId="8" priority="1696" operator="greaterThan">
      <formula>50.05</formula>
    </cfRule>
  </conditionalFormatting>
  <conditionalFormatting sqref="C87">
    <cfRule type="cellIs" dxfId="7" priority="1697" operator="lessThan">
      <formula>49.85</formula>
    </cfRule>
  </conditionalFormatting>
  <conditionalFormatting sqref="C87">
    <cfRule type="cellIs" dxfId="8" priority="1698" operator="greaterThan">
      <formula>50.05</formula>
    </cfRule>
  </conditionalFormatting>
  <conditionalFormatting sqref="C88">
    <cfRule type="cellIs" dxfId="7" priority="1699" operator="lessThan">
      <formula>49.85</formula>
    </cfRule>
  </conditionalFormatting>
  <conditionalFormatting sqref="C88">
    <cfRule type="cellIs" dxfId="8" priority="1700" operator="greaterThan">
      <formula>50.05</formula>
    </cfRule>
  </conditionalFormatting>
  <conditionalFormatting sqref="C89">
    <cfRule type="cellIs" dxfId="7" priority="1701" operator="lessThan">
      <formula>49.85</formula>
    </cfRule>
  </conditionalFormatting>
  <conditionalFormatting sqref="C89">
    <cfRule type="cellIs" dxfId="8" priority="1702" operator="greaterThan">
      <formula>50.05</formula>
    </cfRule>
  </conditionalFormatting>
  <conditionalFormatting sqref="C90">
    <cfRule type="cellIs" dxfId="7" priority="1703" operator="lessThan">
      <formula>49.85</formula>
    </cfRule>
  </conditionalFormatting>
  <conditionalFormatting sqref="C90">
    <cfRule type="cellIs" dxfId="8" priority="1704" operator="greaterThan">
      <formula>50.05</formula>
    </cfRule>
  </conditionalFormatting>
  <conditionalFormatting sqref="C91">
    <cfRule type="cellIs" dxfId="7" priority="1705" operator="lessThan">
      <formula>49.85</formula>
    </cfRule>
  </conditionalFormatting>
  <conditionalFormatting sqref="C91">
    <cfRule type="cellIs" dxfId="8" priority="1706" operator="greaterThan">
      <formula>50.05</formula>
    </cfRule>
  </conditionalFormatting>
  <conditionalFormatting sqref="C92">
    <cfRule type="cellIs" dxfId="7" priority="1707" operator="lessThan">
      <formula>49.85</formula>
    </cfRule>
  </conditionalFormatting>
  <conditionalFormatting sqref="C92">
    <cfRule type="cellIs" dxfId="8" priority="1708" operator="greaterThan">
      <formula>50.05</formula>
    </cfRule>
  </conditionalFormatting>
  <conditionalFormatting sqref="C93">
    <cfRule type="cellIs" dxfId="7" priority="1709" operator="lessThan">
      <formula>49.85</formula>
    </cfRule>
  </conditionalFormatting>
  <conditionalFormatting sqref="C93">
    <cfRule type="cellIs" dxfId="8" priority="1710" operator="greaterThan">
      <formula>50.05</formula>
    </cfRule>
  </conditionalFormatting>
  <conditionalFormatting sqref="C94">
    <cfRule type="cellIs" dxfId="7" priority="1711" operator="lessThan">
      <formula>49.85</formula>
    </cfRule>
  </conditionalFormatting>
  <conditionalFormatting sqref="C94">
    <cfRule type="cellIs" dxfId="8" priority="1712" operator="greaterThan">
      <formula>50.05</formula>
    </cfRule>
  </conditionalFormatting>
  <conditionalFormatting sqref="C95">
    <cfRule type="cellIs" dxfId="7" priority="1713" operator="lessThan">
      <formula>49.85</formula>
    </cfRule>
  </conditionalFormatting>
  <conditionalFormatting sqref="C95">
    <cfRule type="cellIs" dxfId="8" priority="1714" operator="greaterThan">
      <formula>50.05</formula>
    </cfRule>
  </conditionalFormatting>
  <conditionalFormatting sqref="C96">
    <cfRule type="cellIs" dxfId="7" priority="1715" operator="lessThan">
      <formula>49.85</formula>
    </cfRule>
  </conditionalFormatting>
  <conditionalFormatting sqref="C96">
    <cfRule type="cellIs" dxfId="8" priority="1716" operator="greaterThan">
      <formula>50.05</formula>
    </cfRule>
  </conditionalFormatting>
  <conditionalFormatting sqref="C97">
    <cfRule type="cellIs" dxfId="7" priority="1717" operator="lessThan">
      <formula>49.85</formula>
    </cfRule>
  </conditionalFormatting>
  <conditionalFormatting sqref="C97">
    <cfRule type="cellIs" dxfId="8" priority="1718" operator="greaterThan">
      <formula>50.05</formula>
    </cfRule>
  </conditionalFormatting>
  <conditionalFormatting sqref="C98">
    <cfRule type="cellIs" dxfId="7" priority="1719" operator="lessThan">
      <formula>49.85</formula>
    </cfRule>
  </conditionalFormatting>
  <conditionalFormatting sqref="C98">
    <cfRule type="cellIs" dxfId="8" priority="1720" operator="greaterThan">
      <formula>50.05</formula>
    </cfRule>
  </conditionalFormatting>
  <conditionalFormatting sqref="C99">
    <cfRule type="cellIs" dxfId="7" priority="1721" operator="lessThan">
      <formula>49.85</formula>
    </cfRule>
  </conditionalFormatting>
  <conditionalFormatting sqref="C99">
    <cfRule type="cellIs" dxfId="8" priority="1722" operator="greaterThan">
      <formula>50.05</formula>
    </cfRule>
  </conditionalFormatting>
  <conditionalFormatting sqref="C100">
    <cfRule type="cellIs" dxfId="7" priority="1723" operator="lessThan">
      <formula>49.85</formula>
    </cfRule>
  </conditionalFormatting>
  <conditionalFormatting sqref="C100">
    <cfRule type="cellIs" dxfId="8" priority="1724" operator="greaterThan">
      <formula>50.05</formula>
    </cfRule>
  </conditionalFormatting>
  <conditionalFormatting sqref="C101">
    <cfRule type="cellIs" dxfId="7" priority="1725" operator="lessThan">
      <formula>49.85</formula>
    </cfRule>
  </conditionalFormatting>
  <conditionalFormatting sqref="C101">
    <cfRule type="cellIs" dxfId="8" priority="1726" operator="greaterThan">
      <formula>50.05</formula>
    </cfRule>
  </conditionalFormatting>
  <conditionalFormatting sqref="C102">
    <cfRule type="cellIs" dxfId="7" priority="1727" operator="lessThan">
      <formula>49.85</formula>
    </cfRule>
  </conditionalFormatting>
  <conditionalFormatting sqref="C102">
    <cfRule type="cellIs" dxfId="8" priority="1728" operator="greaterThan">
      <formula>50.05</formula>
    </cfRule>
  </conditionalFormatting>
  <conditionalFormatting sqref="C103">
    <cfRule type="cellIs" dxfId="7" priority="1729" operator="lessThan">
      <formula>49.85</formula>
    </cfRule>
  </conditionalFormatting>
  <conditionalFormatting sqref="C103">
    <cfRule type="cellIs" dxfId="8" priority="1730" operator="greaterThan">
      <formula>50.05</formula>
    </cfRule>
  </conditionalFormatting>
  <printOptions gridLines="false" gridLinesSet="true"/>
  <pageMargins left="0.7875" right="0.7875" top="1.05277777777778" bottom="1.05277777777778" header="0.7875" footer="0.7875"/>
  <pageSetup paperSize="9" orientation="portrait" scale="100" fitToHeight="1" fitToWidth="1"/>
  <headerFooter differentOddEven="false" differentFirst="false" scaleWithDoc="true" alignWithMargins="true">
    <oddHeader>&amp;C&amp;"Times New Roman,Regular"&amp;12&amp;A</oddHeader>
    <oddFooter>&amp;C&amp;"Times New Roman,Regular"&amp;12Page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2020-02-03</vt:lpstr>
      <vt:lpstr>2020-02-04</vt:lpstr>
      <vt:lpstr>2020-02-05</vt:lpstr>
      <vt:lpstr>2020-02-06</vt:lpstr>
      <vt:lpstr>2020-02-07</vt:lpstr>
      <vt:lpstr>2020-02-08</vt:lpstr>
      <vt:lpstr>2020-02-09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Arun Thakur</cp:lastModifiedBy>
  <dcterms:created xsi:type="dcterms:W3CDTF">2019-07-26T16:16:07+05:30</dcterms:created>
  <dcterms:modified xsi:type="dcterms:W3CDTF">2020-12-18T16:11:18+05:30</dcterms:modified>
  <dc:title/>
  <dc:description/>
  <dc:subject/>
  <cp:keywords/>
  <cp:category/>
</cp:coreProperties>
</file>